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5355" yWindow="-21135" windowWidth="20730" windowHeight="11760" tabRatio="711" activeTab="7"/>
  </bookViews>
  <sheets>
    <sheet name="REML1-WSA" sheetId="3" r:id="rId1"/>
    <sheet name="REML1-CP" sheetId="4" r:id="rId2"/>
    <sheet name="PR Ch A ER" sheetId="5" r:id="rId3"/>
    <sheet name="PR Ch C ER" sheetId="6" r:id="rId4"/>
    <sheet name="CP Plot" sheetId="7" state="hidden" r:id="rId5"/>
    <sheet name="PR Ch A Plot" sheetId="8" state="hidden" r:id="rId6"/>
    <sheet name="PR Ch C Plot" sheetId="9" state="hidden" r:id="rId7"/>
    <sheet name="RUN_code" sheetId="1" r:id="rId8"/>
    <sheet name="TEOS Ch A ER" sheetId="10" r:id="rId9"/>
    <sheet name="TEOS Ch A PLot" sheetId="11" r:id="rId10"/>
    <sheet name="Sheet10" sheetId="12" r:id="rId11"/>
    <sheet name="_xlwings.conf" sheetId="2" state="hidden" r:id="rId12"/>
  </sheets>
  <externalReferences>
    <externalReference r:id="rId13"/>
    <externalReference r:id="rId14"/>
  </externalReferences>
  <definedNames>
    <definedName name="_xlnm._FilterDatabase" localSheetId="2" hidden="1">'PR Ch A ER'!$A$11:$Z$908</definedName>
    <definedName name="_xlnm._FilterDatabase" localSheetId="3" hidden="1">'PR Ch C ER'!$A$11:$Z$482</definedName>
    <definedName name="_xlnm._FilterDatabase" localSheetId="1" hidden="1">'REML1-CP'!$A$9:$K$628</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L980" i="5"/>
  <c r="K980"/>
  <c r="J980"/>
  <c r="I980"/>
  <c r="H980"/>
  <c r="G980"/>
  <c r="F980"/>
  <c r="E980"/>
  <c r="N978" s="1"/>
  <c r="D980"/>
  <c r="M978"/>
  <c r="P978" s="1"/>
  <c r="E632" i="4"/>
  <c r="F632" s="1"/>
  <c r="E631"/>
  <c r="F631" s="1"/>
  <c r="L665" i="6"/>
  <c r="K665"/>
  <c r="J665"/>
  <c r="I665"/>
  <c r="H665"/>
  <c r="G665"/>
  <c r="F665"/>
  <c r="E665"/>
  <c r="D665"/>
  <c r="Q663"/>
  <c r="P663"/>
  <c r="O663"/>
  <c r="N663"/>
  <c r="M663"/>
  <c r="L662"/>
  <c r="K662"/>
  <c r="J662"/>
  <c r="I662"/>
  <c r="H662"/>
  <c r="G662"/>
  <c r="F662"/>
  <c r="E662"/>
  <c r="N660" s="1"/>
  <c r="D662"/>
  <c r="O660"/>
  <c r="Q660" s="1"/>
  <c r="M660"/>
  <c r="L659"/>
  <c r="O657" s="1"/>
  <c r="Q657" s="1"/>
  <c r="K659"/>
  <c r="J659"/>
  <c r="I659"/>
  <c r="H659"/>
  <c r="G659"/>
  <c r="F659"/>
  <c r="E659"/>
  <c r="N657" s="1"/>
  <c r="D659"/>
  <c r="M657"/>
  <c r="L656"/>
  <c r="K656"/>
  <c r="J656"/>
  <c r="I656"/>
  <c r="H656"/>
  <c r="G656"/>
  <c r="F656"/>
  <c r="E656"/>
  <c r="D656"/>
  <c r="M654" l="1"/>
  <c r="O654"/>
  <c r="Q654" s="1"/>
  <c r="O978" i="5"/>
  <c r="R978" s="1"/>
  <c r="P660" i="6"/>
  <c r="P657"/>
  <c r="N654"/>
  <c r="P654" s="1"/>
  <c r="L653"/>
  <c r="K653"/>
  <c r="J653"/>
  <c r="I653"/>
  <c r="H653"/>
  <c r="G653"/>
  <c r="F653"/>
  <c r="E653"/>
  <c r="N651" s="1"/>
  <c r="D653"/>
  <c r="M651"/>
  <c r="L977" i="5"/>
  <c r="K977"/>
  <c r="J977"/>
  <c r="I977"/>
  <c r="H977"/>
  <c r="G977"/>
  <c r="M975" s="1"/>
  <c r="F977"/>
  <c r="E977"/>
  <c r="D977"/>
  <c r="O975"/>
  <c r="R975" s="1"/>
  <c r="E630" i="4"/>
  <c r="F630" s="1"/>
  <c r="E629"/>
  <c r="F629" s="1"/>
  <c r="P972" i="5"/>
  <c r="P969"/>
  <c r="P966"/>
  <c r="P963"/>
  <c r="L650" i="6"/>
  <c r="K650"/>
  <c r="J650"/>
  <c r="I650"/>
  <c r="H650"/>
  <c r="G650"/>
  <c r="F650"/>
  <c r="E650"/>
  <c r="D650"/>
  <c r="M648" s="1"/>
  <c r="L974" i="5"/>
  <c r="K974"/>
  <c r="J974"/>
  <c r="I974"/>
  <c r="H974"/>
  <c r="G974"/>
  <c r="F974"/>
  <c r="E974"/>
  <c r="D974"/>
  <c r="M972"/>
  <c r="E628" i="4"/>
  <c r="F628" s="1"/>
  <c r="E627"/>
  <c r="F627" s="1"/>
  <c r="E625"/>
  <c r="F625" s="1"/>
  <c r="E624"/>
  <c r="F624" s="1"/>
  <c r="L647" i="6"/>
  <c r="K647"/>
  <c r="J647"/>
  <c r="I647"/>
  <c r="H647"/>
  <c r="G647"/>
  <c r="F647"/>
  <c r="E647"/>
  <c r="D647"/>
  <c r="E626" i="4"/>
  <c r="F626" s="1"/>
  <c r="E623"/>
  <c r="F623" s="1"/>
  <c r="L644" i="6"/>
  <c r="K644"/>
  <c r="J644"/>
  <c r="I644"/>
  <c r="H644"/>
  <c r="G644"/>
  <c r="F644"/>
  <c r="E644"/>
  <c r="N642" s="1"/>
  <c r="D644"/>
  <c r="E622" i="4"/>
  <c r="F622" s="1"/>
  <c r="E621"/>
  <c r="F621" s="1"/>
  <c r="E620"/>
  <c r="F620" s="1"/>
  <c r="E619"/>
  <c r="F619" s="1"/>
  <c r="L641" i="6"/>
  <c r="K641"/>
  <c r="J641"/>
  <c r="I641"/>
  <c r="H641"/>
  <c r="G641"/>
  <c r="F641"/>
  <c r="E641"/>
  <c r="D641"/>
  <c r="L638"/>
  <c r="K638"/>
  <c r="J638"/>
  <c r="I638"/>
  <c r="H638"/>
  <c r="G638"/>
  <c r="F638"/>
  <c r="E638"/>
  <c r="D638"/>
  <c r="E618" i="4"/>
  <c r="F618" s="1"/>
  <c r="E617"/>
  <c r="F617" s="1"/>
  <c r="L635" i="6"/>
  <c r="K635"/>
  <c r="J635"/>
  <c r="I635"/>
  <c r="H635"/>
  <c r="G635"/>
  <c r="F635"/>
  <c r="E635"/>
  <c r="D635"/>
  <c r="E616" i="4"/>
  <c r="F616" s="1"/>
  <c r="E615"/>
  <c r="F615" s="1"/>
  <c r="L632" i="6"/>
  <c r="K632"/>
  <c r="J632"/>
  <c r="I632"/>
  <c r="H632"/>
  <c r="G632"/>
  <c r="F632"/>
  <c r="E632"/>
  <c r="N630" s="1"/>
  <c r="D632"/>
  <c r="M630" s="1"/>
  <c r="E614" i="4"/>
  <c r="F614" s="1"/>
  <c r="E613"/>
  <c r="F613" s="1"/>
  <c r="E612"/>
  <c r="F612" s="1"/>
  <c r="E611"/>
  <c r="F611" s="1"/>
  <c r="E610"/>
  <c r="F610" s="1"/>
  <c r="E609"/>
  <c r="F609" s="1"/>
  <c r="E608"/>
  <c r="F608" s="1"/>
  <c r="E607"/>
  <c r="F607" s="1"/>
  <c r="E606"/>
  <c r="F606" s="1"/>
  <c r="E605"/>
  <c r="F605" s="1"/>
  <c r="E604"/>
  <c r="F604" s="1"/>
  <c r="E603"/>
  <c r="F603" s="1"/>
  <c r="E602"/>
  <c r="F602" s="1"/>
  <c r="E601"/>
  <c r="F601" s="1"/>
  <c r="E600"/>
  <c r="F600" s="1"/>
  <c r="E599"/>
  <c r="F599" s="1"/>
  <c r="E598"/>
  <c r="F598" s="1"/>
  <c r="E597"/>
  <c r="F597" s="1"/>
  <c r="O651" i="6" l="1"/>
  <c r="Q651" s="1"/>
  <c r="N975" i="5"/>
  <c r="P975" s="1"/>
  <c r="P651" i="6"/>
  <c r="P648"/>
  <c r="N648"/>
  <c r="N972" i="5"/>
  <c r="O648" i="6"/>
  <c r="Q648" s="1"/>
  <c r="O972" i="5"/>
  <c r="R972" s="1"/>
  <c r="M645" i="6"/>
  <c r="O645"/>
  <c r="Q645" s="1"/>
  <c r="N645"/>
  <c r="M642"/>
  <c r="P642" s="1"/>
  <c r="O642"/>
  <c r="Q642" s="1"/>
  <c r="M639"/>
  <c r="P639" s="1"/>
  <c r="O639"/>
  <c r="Q639" s="1"/>
  <c r="N639"/>
  <c r="O636"/>
  <c r="Q636" s="1"/>
  <c r="N636"/>
  <c r="M636"/>
  <c r="N633"/>
  <c r="M633"/>
  <c r="P633" s="1"/>
  <c r="O633"/>
  <c r="Q633" s="1"/>
  <c r="O630"/>
  <c r="Q630" s="1"/>
  <c r="P630"/>
  <c r="E596" i="4"/>
  <c r="F596" s="1"/>
  <c r="E595"/>
  <c r="F595" s="1"/>
  <c r="E594"/>
  <c r="F594" s="1"/>
  <c r="E593"/>
  <c r="F593" s="1"/>
  <c r="E592"/>
  <c r="F592" s="1"/>
  <c r="E590"/>
  <c r="F590" s="1"/>
  <c r="E591"/>
  <c r="F591" s="1"/>
  <c r="E589"/>
  <c r="F589" s="1"/>
  <c r="E588"/>
  <c r="F588" s="1"/>
  <c r="P645" i="6" l="1"/>
  <c r="P636"/>
  <c r="L971" i="5"/>
  <c r="K971"/>
  <c r="J971"/>
  <c r="I971"/>
  <c r="H971"/>
  <c r="G971"/>
  <c r="F971"/>
  <c r="E971"/>
  <c r="D971"/>
  <c r="L968"/>
  <c r="K968"/>
  <c r="J968"/>
  <c r="I968"/>
  <c r="H968"/>
  <c r="G968"/>
  <c r="F968"/>
  <c r="E968"/>
  <c r="D968"/>
  <c r="L965"/>
  <c r="K965"/>
  <c r="J965"/>
  <c r="I965"/>
  <c r="H965"/>
  <c r="G965"/>
  <c r="F965"/>
  <c r="E965"/>
  <c r="D965"/>
  <c r="L962"/>
  <c r="K962"/>
  <c r="J962"/>
  <c r="I962"/>
  <c r="H962"/>
  <c r="G962"/>
  <c r="F962"/>
  <c r="E962"/>
  <c r="D962"/>
  <c r="L959"/>
  <c r="K959"/>
  <c r="J959"/>
  <c r="I959"/>
  <c r="H959"/>
  <c r="G959"/>
  <c r="F959"/>
  <c r="E959"/>
  <c r="D959"/>
  <c r="L956"/>
  <c r="K956"/>
  <c r="J956"/>
  <c r="I956"/>
  <c r="H956"/>
  <c r="G956"/>
  <c r="F956"/>
  <c r="E956"/>
  <c r="D956"/>
  <c r="L953"/>
  <c r="K953"/>
  <c r="J953"/>
  <c r="I953"/>
  <c r="H953"/>
  <c r="G953"/>
  <c r="F953"/>
  <c r="E953"/>
  <c r="D953"/>
  <c r="L950"/>
  <c r="K950"/>
  <c r="J950"/>
  <c r="I950"/>
  <c r="H950"/>
  <c r="G950"/>
  <c r="F950"/>
  <c r="E950"/>
  <c r="D950"/>
  <c r="M948" s="1"/>
  <c r="L947"/>
  <c r="K947"/>
  <c r="J947"/>
  <c r="I947"/>
  <c r="H947"/>
  <c r="G947"/>
  <c r="F947"/>
  <c r="E947"/>
  <c r="D947"/>
  <c r="L944"/>
  <c r="K944"/>
  <c r="J944"/>
  <c r="I944"/>
  <c r="H944"/>
  <c r="G944"/>
  <c r="F944"/>
  <c r="E944"/>
  <c r="D944"/>
  <c r="L941"/>
  <c r="K941"/>
  <c r="J941"/>
  <c r="I941"/>
  <c r="H941"/>
  <c r="G941"/>
  <c r="F941"/>
  <c r="E941"/>
  <c r="D941"/>
  <c r="L938"/>
  <c r="K938"/>
  <c r="J938"/>
  <c r="I938"/>
  <c r="H938"/>
  <c r="G938"/>
  <c r="F938"/>
  <c r="E938"/>
  <c r="D938"/>
  <c r="L935"/>
  <c r="K935"/>
  <c r="J935"/>
  <c r="I935"/>
  <c r="H935"/>
  <c r="G935"/>
  <c r="F935"/>
  <c r="E935"/>
  <c r="D935"/>
  <c r="L932"/>
  <c r="K932"/>
  <c r="J932"/>
  <c r="I932"/>
  <c r="H932"/>
  <c r="G932"/>
  <c r="F932"/>
  <c r="E932"/>
  <c r="D932"/>
  <c r="L929"/>
  <c r="K929"/>
  <c r="J929"/>
  <c r="I929"/>
  <c r="H929"/>
  <c r="G929"/>
  <c r="F929"/>
  <c r="E929"/>
  <c r="D929"/>
  <c r="L926"/>
  <c r="K926"/>
  <c r="J926"/>
  <c r="I926"/>
  <c r="H926"/>
  <c r="G926"/>
  <c r="F926"/>
  <c r="E926"/>
  <c r="D926"/>
  <c r="L923"/>
  <c r="K923"/>
  <c r="J923"/>
  <c r="I923"/>
  <c r="H923"/>
  <c r="G923"/>
  <c r="F923"/>
  <c r="E923"/>
  <c r="D923"/>
  <c r="L920"/>
  <c r="K920"/>
  <c r="J920"/>
  <c r="I920"/>
  <c r="H920"/>
  <c r="G920"/>
  <c r="F920"/>
  <c r="E920"/>
  <c r="D920"/>
  <c r="L917"/>
  <c r="K917"/>
  <c r="J917"/>
  <c r="I917"/>
  <c r="H917"/>
  <c r="G917"/>
  <c r="F917"/>
  <c r="E917"/>
  <c r="D917"/>
  <c r="L914"/>
  <c r="K914"/>
  <c r="J914"/>
  <c r="I914"/>
  <c r="H914"/>
  <c r="G914"/>
  <c r="F914"/>
  <c r="E914"/>
  <c r="D914"/>
  <c r="L911"/>
  <c r="K911"/>
  <c r="J911"/>
  <c r="I911"/>
  <c r="H911"/>
  <c r="G911"/>
  <c r="F911"/>
  <c r="E911"/>
  <c r="D911"/>
  <c r="L908"/>
  <c r="K908"/>
  <c r="J908"/>
  <c r="I908"/>
  <c r="H908"/>
  <c r="G908"/>
  <c r="F908"/>
  <c r="E908"/>
  <c r="D908"/>
  <c r="D905"/>
  <c r="E905"/>
  <c r="F905"/>
  <c r="G905"/>
  <c r="H905"/>
  <c r="I905"/>
  <c r="J905"/>
  <c r="K905"/>
  <c r="L905"/>
  <c r="L887"/>
  <c r="K887"/>
  <c r="J887"/>
  <c r="I887"/>
  <c r="H887"/>
  <c r="G887"/>
  <c r="F887"/>
  <c r="E887"/>
  <c r="D887"/>
  <c r="L884"/>
  <c r="K884"/>
  <c r="J884"/>
  <c r="I884"/>
  <c r="H884"/>
  <c r="G884"/>
  <c r="F884"/>
  <c r="E884"/>
  <c r="D884"/>
  <c r="E555" i="4"/>
  <c r="F555" s="1"/>
  <c r="E554"/>
  <c r="F554" s="1"/>
  <c r="E539"/>
  <c r="F539" s="1"/>
  <c r="E538"/>
  <c r="F538" s="1"/>
  <c r="E534"/>
  <c r="F534" s="1"/>
  <c r="D509" i="6"/>
  <c r="D512"/>
  <c r="D515"/>
  <c r="E526" i="4"/>
  <c r="F526" s="1"/>
  <c r="E525"/>
  <c r="F525" s="1"/>
  <c r="E587"/>
  <c r="F587" s="1"/>
  <c r="E586"/>
  <c r="F586" s="1"/>
  <c r="E585"/>
  <c r="F585" s="1"/>
  <c r="E584"/>
  <c r="F584" s="1"/>
  <c r="E583"/>
  <c r="F583" s="1"/>
  <c r="E582"/>
  <c r="F582" s="1"/>
  <c r="E581"/>
  <c r="F581" s="1"/>
  <c r="E580"/>
  <c r="F580" s="1"/>
  <c r="E579"/>
  <c r="F579" s="1"/>
  <c r="E578"/>
  <c r="F578" s="1"/>
  <c r="E577"/>
  <c r="F577" s="1"/>
  <c r="E576"/>
  <c r="F576" s="1"/>
  <c r="E575"/>
  <c r="F575" s="1"/>
  <c r="E574"/>
  <c r="F574" s="1"/>
  <c r="E573"/>
  <c r="F573" s="1"/>
  <c r="E572"/>
  <c r="F572" s="1"/>
  <c r="E571"/>
  <c r="F571" s="1"/>
  <c r="E570"/>
  <c r="F570" s="1"/>
  <c r="E569"/>
  <c r="F569" s="1"/>
  <c r="E568"/>
  <c r="F568" s="1"/>
  <c r="E567"/>
  <c r="F567" s="1"/>
  <c r="E566"/>
  <c r="F566" s="1"/>
  <c r="E565"/>
  <c r="F565" s="1"/>
  <c r="E564"/>
  <c r="F564" s="1"/>
  <c r="E563"/>
  <c r="F563" s="1"/>
  <c r="E562"/>
  <c r="F562" s="1"/>
  <c r="E561"/>
  <c r="F561" s="1"/>
  <c r="E560"/>
  <c r="F560" s="1"/>
  <c r="E559"/>
  <c r="F559" s="1"/>
  <c r="E558"/>
  <c r="F558" s="1"/>
  <c r="E557"/>
  <c r="F557" s="1"/>
  <c r="E556"/>
  <c r="F556" s="1"/>
  <c r="E553"/>
  <c r="F553" s="1"/>
  <c r="E552"/>
  <c r="F552" s="1"/>
  <c r="E551"/>
  <c r="F551" s="1"/>
  <c r="E550"/>
  <c r="F550" s="1"/>
  <c r="E549"/>
  <c r="F549" s="1"/>
  <c r="E548"/>
  <c r="F548" s="1"/>
  <c r="E547"/>
  <c r="F547" s="1"/>
  <c r="E546"/>
  <c r="F546" s="1"/>
  <c r="E545"/>
  <c r="F545" s="1"/>
  <c r="E544"/>
  <c r="F544" s="1"/>
  <c r="E543"/>
  <c r="F543" s="1"/>
  <c r="E542"/>
  <c r="F542" s="1"/>
  <c r="E541"/>
  <c r="F541" s="1"/>
  <c r="E540"/>
  <c r="F540" s="1"/>
  <c r="E537"/>
  <c r="F537" s="1"/>
  <c r="E536"/>
  <c r="F536" s="1"/>
  <c r="E535"/>
  <c r="F535" s="1"/>
  <c r="E533"/>
  <c r="F533" s="1"/>
  <c r="E532"/>
  <c r="F532" s="1"/>
  <c r="E531"/>
  <c r="F531" s="1"/>
  <c r="E530"/>
  <c r="F530" s="1"/>
  <c r="E529"/>
  <c r="F529" s="1"/>
  <c r="E528"/>
  <c r="F528" s="1"/>
  <c r="E527"/>
  <c r="F527" s="1"/>
  <c r="E524"/>
  <c r="F524" s="1"/>
  <c r="E523"/>
  <c r="F523" s="1"/>
  <c r="E522"/>
  <c r="F522" s="1"/>
  <c r="E521"/>
  <c r="F521" s="1"/>
  <c r="E520"/>
  <c r="F520" s="1"/>
  <c r="E519"/>
  <c r="F519" s="1"/>
  <c r="E518"/>
  <c r="F518" s="1"/>
  <c r="E517"/>
  <c r="F517" s="1"/>
  <c r="E516"/>
  <c r="F516" s="1"/>
  <c r="L629" i="6"/>
  <c r="K629"/>
  <c r="J629"/>
  <c r="I629"/>
  <c r="H629"/>
  <c r="G629"/>
  <c r="F629"/>
  <c r="E629"/>
  <c r="D629"/>
  <c r="N627" s="1"/>
  <c r="M627"/>
  <c r="L626"/>
  <c r="K626"/>
  <c r="J626"/>
  <c r="I626"/>
  <c r="H626"/>
  <c r="G626"/>
  <c r="F626"/>
  <c r="O624" s="1"/>
  <c r="Q624" s="1"/>
  <c r="E626"/>
  <c r="M624" s="1"/>
  <c r="D626"/>
  <c r="L623"/>
  <c r="K623"/>
  <c r="J623"/>
  <c r="I623"/>
  <c r="H623"/>
  <c r="G623"/>
  <c r="F623"/>
  <c r="O621" s="1"/>
  <c r="Q621" s="1"/>
  <c r="E623"/>
  <c r="M621" s="1"/>
  <c r="D623"/>
  <c r="L620"/>
  <c r="K620"/>
  <c r="J620"/>
  <c r="I620"/>
  <c r="H620"/>
  <c r="G620"/>
  <c r="F620"/>
  <c r="O618" s="1"/>
  <c r="Q618" s="1"/>
  <c r="E620"/>
  <c r="M618" s="1"/>
  <c r="D620"/>
  <c r="L617"/>
  <c r="K617"/>
  <c r="J617"/>
  <c r="I617"/>
  <c r="H617"/>
  <c r="G617"/>
  <c r="F617"/>
  <c r="N615" s="1"/>
  <c r="E617"/>
  <c r="M615" s="1"/>
  <c r="D617"/>
  <c r="L614"/>
  <c r="K614"/>
  <c r="J614"/>
  <c r="I614"/>
  <c r="H614"/>
  <c r="G614"/>
  <c r="F614"/>
  <c r="O612" s="1"/>
  <c r="Q612" s="1"/>
  <c r="E614"/>
  <c r="M612" s="1"/>
  <c r="D614"/>
  <c r="L611"/>
  <c r="K611"/>
  <c r="J611"/>
  <c r="I611"/>
  <c r="H611"/>
  <c r="G611"/>
  <c r="F611"/>
  <c r="M609" s="1"/>
  <c r="E611"/>
  <c r="D611"/>
  <c r="N609" s="1"/>
  <c r="L608"/>
  <c r="K608"/>
  <c r="J608"/>
  <c r="I608"/>
  <c r="H608"/>
  <c r="G608"/>
  <c r="F608"/>
  <c r="E608"/>
  <c r="D608"/>
  <c r="N606" s="1"/>
  <c r="M606"/>
  <c r="L605"/>
  <c r="K605"/>
  <c r="J605"/>
  <c r="I605"/>
  <c r="H605"/>
  <c r="G605"/>
  <c r="F605"/>
  <c r="E605"/>
  <c r="M603" s="1"/>
  <c r="D605"/>
  <c r="L602"/>
  <c r="K602"/>
  <c r="J602"/>
  <c r="I602"/>
  <c r="H602"/>
  <c r="G602"/>
  <c r="F602"/>
  <c r="E602"/>
  <c r="M600" s="1"/>
  <c r="D602"/>
  <c r="L599"/>
  <c r="K599"/>
  <c r="J599"/>
  <c r="I599"/>
  <c r="H599"/>
  <c r="G599"/>
  <c r="F599"/>
  <c r="E599"/>
  <c r="D599"/>
  <c r="L596"/>
  <c r="K596"/>
  <c r="J596"/>
  <c r="I596"/>
  <c r="H596"/>
  <c r="G596"/>
  <c r="M594" s="1"/>
  <c r="F596"/>
  <c r="E596"/>
  <c r="D596"/>
  <c r="L593"/>
  <c r="K593"/>
  <c r="J593"/>
  <c r="I593"/>
  <c r="H593"/>
  <c r="G593"/>
  <c r="F593"/>
  <c r="E593"/>
  <c r="N591" s="1"/>
  <c r="D593"/>
  <c r="M591" s="1"/>
  <c r="O591"/>
  <c r="Q591" s="1"/>
  <c r="L590"/>
  <c r="K590"/>
  <c r="J590"/>
  <c r="I590"/>
  <c r="H590"/>
  <c r="G590"/>
  <c r="F590"/>
  <c r="E590"/>
  <c r="D590"/>
  <c r="N588" s="1"/>
  <c r="M588"/>
  <c r="L587"/>
  <c r="K587"/>
  <c r="J587"/>
  <c r="I587"/>
  <c r="H587"/>
  <c r="G587"/>
  <c r="F587"/>
  <c r="E587"/>
  <c r="O585" s="1"/>
  <c r="Q585" s="1"/>
  <c r="D587"/>
  <c r="M585" s="1"/>
  <c r="L584"/>
  <c r="K584"/>
  <c r="J584"/>
  <c r="I584"/>
  <c r="H584"/>
  <c r="G584"/>
  <c r="F584"/>
  <c r="E584"/>
  <c r="D584"/>
  <c r="L581"/>
  <c r="K581"/>
  <c r="J581"/>
  <c r="I581"/>
  <c r="H581"/>
  <c r="G581"/>
  <c r="F581"/>
  <c r="E581"/>
  <c r="D581"/>
  <c r="N579" s="1"/>
  <c r="L578"/>
  <c r="K578"/>
  <c r="J578"/>
  <c r="I578"/>
  <c r="H578"/>
  <c r="G578"/>
  <c r="F578"/>
  <c r="E578"/>
  <c r="D578"/>
  <c r="N576" s="1"/>
  <c r="M576"/>
  <c r="L575"/>
  <c r="K575"/>
  <c r="J575"/>
  <c r="I575"/>
  <c r="H575"/>
  <c r="G575"/>
  <c r="F575"/>
  <c r="E575"/>
  <c r="M573" s="1"/>
  <c r="P573" s="1"/>
  <c r="D575"/>
  <c r="N573"/>
  <c r="L572"/>
  <c r="K572"/>
  <c r="J572"/>
  <c r="I572"/>
  <c r="H572"/>
  <c r="G572"/>
  <c r="F572"/>
  <c r="O570" s="1"/>
  <c r="Q570" s="1"/>
  <c r="E572"/>
  <c r="M570" s="1"/>
  <c r="D572"/>
  <c r="L569"/>
  <c r="K569"/>
  <c r="J569"/>
  <c r="I569"/>
  <c r="H569"/>
  <c r="G569"/>
  <c r="F569"/>
  <c r="E569"/>
  <c r="D569"/>
  <c r="L566"/>
  <c r="K566"/>
  <c r="J566"/>
  <c r="I566"/>
  <c r="H566"/>
  <c r="G566"/>
  <c r="F566"/>
  <c r="E566"/>
  <c r="D566"/>
  <c r="N564" s="1"/>
  <c r="M564"/>
  <c r="L563"/>
  <c r="K563"/>
  <c r="J563"/>
  <c r="I563"/>
  <c r="H563"/>
  <c r="G563"/>
  <c r="F563"/>
  <c r="E563"/>
  <c r="M561" s="1"/>
  <c r="D563"/>
  <c r="L560"/>
  <c r="O558" s="1"/>
  <c r="Q558" s="1"/>
  <c r="K560"/>
  <c r="J560"/>
  <c r="I560"/>
  <c r="H560"/>
  <c r="G560"/>
  <c r="F560"/>
  <c r="N558" s="1"/>
  <c r="E560"/>
  <c r="D560"/>
  <c r="M558"/>
  <c r="P558" s="1"/>
  <c r="L557"/>
  <c r="K557"/>
  <c r="J557"/>
  <c r="I557"/>
  <c r="H557"/>
  <c r="G557"/>
  <c r="F557"/>
  <c r="E557"/>
  <c r="M555" s="1"/>
  <c r="D557"/>
  <c r="L554"/>
  <c r="K554"/>
  <c r="J554"/>
  <c r="I554"/>
  <c r="H554"/>
  <c r="G554"/>
  <c r="F554"/>
  <c r="E554"/>
  <c r="D554"/>
  <c r="L551"/>
  <c r="K551"/>
  <c r="J551"/>
  <c r="I551"/>
  <c r="H551"/>
  <c r="G551"/>
  <c r="F551"/>
  <c r="M549" s="1"/>
  <c r="E551"/>
  <c r="D551"/>
  <c r="N549" s="1"/>
  <c r="L548"/>
  <c r="K548"/>
  <c r="J548"/>
  <c r="I548"/>
  <c r="H548"/>
  <c r="G548"/>
  <c r="F548"/>
  <c r="E548"/>
  <c r="D548"/>
  <c r="M546" s="1"/>
  <c r="L545"/>
  <c r="K545"/>
  <c r="J545"/>
  <c r="I545"/>
  <c r="H545"/>
  <c r="G545"/>
  <c r="F545"/>
  <c r="E545"/>
  <c r="D545"/>
  <c r="N543" s="1"/>
  <c r="M543"/>
  <c r="L542"/>
  <c r="K542"/>
  <c r="J542"/>
  <c r="I542"/>
  <c r="H542"/>
  <c r="G542"/>
  <c r="F542"/>
  <c r="M540" s="1"/>
  <c r="E542"/>
  <c r="D542"/>
  <c r="N540" s="1"/>
  <c r="L539"/>
  <c r="K539"/>
  <c r="J539"/>
  <c r="I539"/>
  <c r="H539"/>
  <c r="G539"/>
  <c r="F539"/>
  <c r="E539"/>
  <c r="D539"/>
  <c r="N537" s="1"/>
  <c r="L536"/>
  <c r="K536"/>
  <c r="J536"/>
  <c r="I536"/>
  <c r="H536"/>
  <c r="G536"/>
  <c r="F536"/>
  <c r="E536"/>
  <c r="D536"/>
  <c r="L533"/>
  <c r="K533"/>
  <c r="J533"/>
  <c r="I533"/>
  <c r="H533"/>
  <c r="G533"/>
  <c r="F533"/>
  <c r="E533"/>
  <c r="D533"/>
  <c r="M531" s="1"/>
  <c r="P531" s="1"/>
  <c r="N531"/>
  <c r="L530"/>
  <c r="K530"/>
  <c r="J530"/>
  <c r="I530"/>
  <c r="H530"/>
  <c r="G530"/>
  <c r="F530"/>
  <c r="M528" s="1"/>
  <c r="E530"/>
  <c r="D530"/>
  <c r="N528" s="1"/>
  <c r="L527"/>
  <c r="K527"/>
  <c r="J527"/>
  <c r="I527"/>
  <c r="H527"/>
  <c r="G527"/>
  <c r="F527"/>
  <c r="E527"/>
  <c r="D527"/>
  <c r="M525"/>
  <c r="L524"/>
  <c r="K524"/>
  <c r="J524"/>
  <c r="I524"/>
  <c r="H524"/>
  <c r="G524"/>
  <c r="F524"/>
  <c r="E524"/>
  <c r="M522" s="1"/>
  <c r="D524"/>
  <c r="L521"/>
  <c r="K521"/>
  <c r="J521"/>
  <c r="I521"/>
  <c r="H521"/>
  <c r="G521"/>
  <c r="F521"/>
  <c r="E521"/>
  <c r="D521"/>
  <c r="L518"/>
  <c r="K518"/>
  <c r="J518"/>
  <c r="I518"/>
  <c r="H518"/>
  <c r="G518"/>
  <c r="F518"/>
  <c r="E518"/>
  <c r="D518"/>
  <c r="L515"/>
  <c r="K515"/>
  <c r="J515"/>
  <c r="I515"/>
  <c r="H515"/>
  <c r="G515"/>
  <c r="F515"/>
  <c r="E515"/>
  <c r="L512"/>
  <c r="O510" s="1"/>
  <c r="Q510" s="1"/>
  <c r="K512"/>
  <c r="J512"/>
  <c r="I512"/>
  <c r="H512"/>
  <c r="G512"/>
  <c r="F512"/>
  <c r="E512"/>
  <c r="N510"/>
  <c r="L509"/>
  <c r="K509"/>
  <c r="J509"/>
  <c r="I509"/>
  <c r="H509"/>
  <c r="G509"/>
  <c r="F509"/>
  <c r="E509"/>
  <c r="L506"/>
  <c r="K506"/>
  <c r="J506"/>
  <c r="I506"/>
  <c r="H506"/>
  <c r="G506"/>
  <c r="F506"/>
  <c r="E506"/>
  <c r="M504" s="1"/>
  <c r="D506"/>
  <c r="L503"/>
  <c r="K503"/>
  <c r="J503"/>
  <c r="I503"/>
  <c r="H503"/>
  <c r="G503"/>
  <c r="F503"/>
  <c r="E503"/>
  <c r="D503"/>
  <c r="L500"/>
  <c r="K500"/>
  <c r="J500"/>
  <c r="I500"/>
  <c r="H500"/>
  <c r="G500"/>
  <c r="F500"/>
  <c r="E500"/>
  <c r="D500"/>
  <c r="L497"/>
  <c r="K497"/>
  <c r="J497"/>
  <c r="I497"/>
  <c r="H497"/>
  <c r="G497"/>
  <c r="F497"/>
  <c r="E497"/>
  <c r="D497"/>
  <c r="M495" s="1"/>
  <c r="L494"/>
  <c r="K494"/>
  <c r="J494"/>
  <c r="I494"/>
  <c r="H494"/>
  <c r="G494"/>
  <c r="F494"/>
  <c r="E494"/>
  <c r="D494"/>
  <c r="E515" i="4"/>
  <c r="F515" s="1"/>
  <c r="E514"/>
  <c r="F514" s="1"/>
  <c r="G491" i="6"/>
  <c r="F491"/>
  <c r="K491"/>
  <c r="J491"/>
  <c r="L491"/>
  <c r="I491"/>
  <c r="H491"/>
  <c r="E491"/>
  <c r="D491"/>
  <c r="E513" i="4"/>
  <c r="F513" s="1"/>
  <c r="E512"/>
  <c r="F512" s="1"/>
  <c r="L488" i="6"/>
  <c r="K488"/>
  <c r="J488"/>
  <c r="I488"/>
  <c r="H488"/>
  <c r="G488"/>
  <c r="F488"/>
  <c r="E488"/>
  <c r="D488"/>
  <c r="E511" i="4"/>
  <c r="F511" s="1"/>
  <c r="E510"/>
  <c r="F510" s="1"/>
  <c r="E509"/>
  <c r="F509" s="1"/>
  <c r="E508"/>
  <c r="F508" s="1"/>
  <c r="L485" i="6"/>
  <c r="K485"/>
  <c r="J485"/>
  <c r="I485"/>
  <c r="H485"/>
  <c r="G485"/>
  <c r="M483" s="1"/>
  <c r="F485"/>
  <c r="E485"/>
  <c r="D485"/>
  <c r="L482"/>
  <c r="K482"/>
  <c r="J482"/>
  <c r="I482"/>
  <c r="H482"/>
  <c r="G482"/>
  <c r="F482"/>
  <c r="E482"/>
  <c r="D482"/>
  <c r="L479"/>
  <c r="K479"/>
  <c r="J479"/>
  <c r="I479"/>
  <c r="H479"/>
  <c r="G479"/>
  <c r="F479"/>
  <c r="E479"/>
  <c r="D479"/>
  <c r="L476"/>
  <c r="K476"/>
  <c r="J476"/>
  <c r="I476"/>
  <c r="H476"/>
  <c r="G476"/>
  <c r="F476"/>
  <c r="E476"/>
  <c r="D476"/>
  <c r="L473"/>
  <c r="K473"/>
  <c r="J473"/>
  <c r="I473"/>
  <c r="H473"/>
  <c r="G473"/>
  <c r="F473"/>
  <c r="E473"/>
  <c r="D473"/>
  <c r="L470"/>
  <c r="K470"/>
  <c r="J470"/>
  <c r="I470"/>
  <c r="H470"/>
  <c r="G470"/>
  <c r="F470"/>
  <c r="E470"/>
  <c r="D470"/>
  <c r="L467"/>
  <c r="K467"/>
  <c r="J467"/>
  <c r="I467"/>
  <c r="H467"/>
  <c r="G467"/>
  <c r="F467"/>
  <c r="E467"/>
  <c r="D467"/>
  <c r="L464"/>
  <c r="K464"/>
  <c r="J464"/>
  <c r="I464"/>
  <c r="H464"/>
  <c r="G464"/>
  <c r="F464"/>
  <c r="E464"/>
  <c r="D464"/>
  <c r="L461"/>
  <c r="K461"/>
  <c r="J461"/>
  <c r="I461"/>
  <c r="H461"/>
  <c r="G461"/>
  <c r="F461"/>
  <c r="E461"/>
  <c r="D461"/>
  <c r="L458"/>
  <c r="K458"/>
  <c r="J458"/>
  <c r="I458"/>
  <c r="H458"/>
  <c r="G458"/>
  <c r="F458"/>
  <c r="E458"/>
  <c r="D458"/>
  <c r="L455"/>
  <c r="K455"/>
  <c r="J455"/>
  <c r="I455"/>
  <c r="H455"/>
  <c r="G455"/>
  <c r="F455"/>
  <c r="E455"/>
  <c r="D455"/>
  <c r="L452"/>
  <c r="K452"/>
  <c r="J452"/>
  <c r="I452"/>
  <c r="H452"/>
  <c r="G452"/>
  <c r="F452"/>
  <c r="E452"/>
  <c r="D452"/>
  <c r="L449"/>
  <c r="K449"/>
  <c r="J449"/>
  <c r="I449"/>
  <c r="H449"/>
  <c r="G449"/>
  <c r="F449"/>
  <c r="E449"/>
  <c r="D449"/>
  <c r="L446"/>
  <c r="K446"/>
  <c r="J446"/>
  <c r="I446"/>
  <c r="H446"/>
  <c r="G446"/>
  <c r="F446"/>
  <c r="E446"/>
  <c r="D446"/>
  <c r="L443"/>
  <c r="K443"/>
  <c r="J443"/>
  <c r="I443"/>
  <c r="H443"/>
  <c r="G443"/>
  <c r="F443"/>
  <c r="E443"/>
  <c r="D443"/>
  <c r="L440"/>
  <c r="K440"/>
  <c r="J440"/>
  <c r="I440"/>
  <c r="H440"/>
  <c r="G440"/>
  <c r="F440"/>
  <c r="E440"/>
  <c r="D440"/>
  <c r="L437"/>
  <c r="K437"/>
  <c r="J437"/>
  <c r="I437"/>
  <c r="H437"/>
  <c r="G437"/>
  <c r="F437"/>
  <c r="E437"/>
  <c r="D437"/>
  <c r="L434"/>
  <c r="K434"/>
  <c r="J434"/>
  <c r="I434"/>
  <c r="H434"/>
  <c r="G434"/>
  <c r="F434"/>
  <c r="E434"/>
  <c r="D434"/>
  <c r="L431"/>
  <c r="K431"/>
  <c r="J431"/>
  <c r="I431"/>
  <c r="H431"/>
  <c r="G431"/>
  <c r="F431"/>
  <c r="E431"/>
  <c r="D431"/>
  <c r="L428"/>
  <c r="K428"/>
  <c r="J428"/>
  <c r="I428"/>
  <c r="H428"/>
  <c r="G428"/>
  <c r="F428"/>
  <c r="E428"/>
  <c r="D428"/>
  <c r="L425"/>
  <c r="K425"/>
  <c r="J425"/>
  <c r="I425"/>
  <c r="H425"/>
  <c r="G425"/>
  <c r="F425"/>
  <c r="E425"/>
  <c r="D425"/>
  <c r="L422"/>
  <c r="K422"/>
  <c r="J422"/>
  <c r="I422"/>
  <c r="H422"/>
  <c r="G422"/>
  <c r="F422"/>
  <c r="E422"/>
  <c r="D422"/>
  <c r="L419"/>
  <c r="K419"/>
  <c r="J419"/>
  <c r="I419"/>
  <c r="H419"/>
  <c r="G419"/>
  <c r="F419"/>
  <c r="E419"/>
  <c r="D419"/>
  <c r="L416"/>
  <c r="K416"/>
  <c r="J416"/>
  <c r="I416"/>
  <c r="H416"/>
  <c r="G416"/>
  <c r="F416"/>
  <c r="E416"/>
  <c r="D416"/>
  <c r="L413"/>
  <c r="K413"/>
  <c r="J413"/>
  <c r="I413"/>
  <c r="H413"/>
  <c r="G413"/>
  <c r="F413"/>
  <c r="E413"/>
  <c r="D413"/>
  <c r="L410"/>
  <c r="K410"/>
  <c r="J410"/>
  <c r="I410"/>
  <c r="H410"/>
  <c r="G410"/>
  <c r="F410"/>
  <c r="E410"/>
  <c r="D410"/>
  <c r="L407"/>
  <c r="K407"/>
  <c r="J407"/>
  <c r="I407"/>
  <c r="H407"/>
  <c r="G407"/>
  <c r="F407"/>
  <c r="E407"/>
  <c r="D407"/>
  <c r="L404"/>
  <c r="K404"/>
  <c r="J404"/>
  <c r="I404"/>
  <c r="H404"/>
  <c r="G404"/>
  <c r="F404"/>
  <c r="E404"/>
  <c r="D404"/>
  <c r="L401"/>
  <c r="K401"/>
  <c r="J401"/>
  <c r="I401"/>
  <c r="H401"/>
  <c r="G401"/>
  <c r="F401"/>
  <c r="E401"/>
  <c r="D401"/>
  <c r="L398"/>
  <c r="K398"/>
  <c r="J398"/>
  <c r="I398"/>
  <c r="H398"/>
  <c r="G398"/>
  <c r="F398"/>
  <c r="E398"/>
  <c r="D398"/>
  <c r="L395"/>
  <c r="K395"/>
  <c r="J395"/>
  <c r="I395"/>
  <c r="H395"/>
  <c r="G395"/>
  <c r="F395"/>
  <c r="E395"/>
  <c r="D395"/>
  <c r="L392"/>
  <c r="K392"/>
  <c r="J392"/>
  <c r="I392"/>
  <c r="H392"/>
  <c r="G392"/>
  <c r="F392"/>
  <c r="E392"/>
  <c r="D392"/>
  <c r="L389"/>
  <c r="K389"/>
  <c r="J389"/>
  <c r="I389"/>
  <c r="H389"/>
  <c r="G389"/>
  <c r="F389"/>
  <c r="E389"/>
  <c r="D389"/>
  <c r="L386"/>
  <c r="K386"/>
  <c r="J386"/>
  <c r="I386"/>
  <c r="H386"/>
  <c r="G386"/>
  <c r="F386"/>
  <c r="E386"/>
  <c r="D386"/>
  <c r="L383"/>
  <c r="K383"/>
  <c r="J383"/>
  <c r="I383"/>
  <c r="H383"/>
  <c r="G383"/>
  <c r="F383"/>
  <c r="E383"/>
  <c r="D383"/>
  <c r="L806" i="5"/>
  <c r="K806"/>
  <c r="J806"/>
  <c r="I806"/>
  <c r="H806"/>
  <c r="G806"/>
  <c r="F806"/>
  <c r="E806"/>
  <c r="D806"/>
  <c r="L803"/>
  <c r="K803"/>
  <c r="J803"/>
  <c r="I803"/>
  <c r="H803"/>
  <c r="G803"/>
  <c r="F803"/>
  <c r="E803"/>
  <c r="D803"/>
  <c r="L800"/>
  <c r="K800"/>
  <c r="J800"/>
  <c r="I800"/>
  <c r="H800"/>
  <c r="G800"/>
  <c r="F800"/>
  <c r="E800"/>
  <c r="D800"/>
  <c r="L797"/>
  <c r="K797"/>
  <c r="J797"/>
  <c r="I797"/>
  <c r="H797"/>
  <c r="G797"/>
  <c r="F797"/>
  <c r="E797"/>
  <c r="D797"/>
  <c r="L794"/>
  <c r="K794"/>
  <c r="J794"/>
  <c r="I794"/>
  <c r="H794"/>
  <c r="G794"/>
  <c r="F794"/>
  <c r="E794"/>
  <c r="D794"/>
  <c r="L791"/>
  <c r="K791"/>
  <c r="J791"/>
  <c r="I791"/>
  <c r="H791"/>
  <c r="G791"/>
  <c r="F791"/>
  <c r="E791"/>
  <c r="D791"/>
  <c r="L788"/>
  <c r="K788"/>
  <c r="J788"/>
  <c r="I788"/>
  <c r="H788"/>
  <c r="G788"/>
  <c r="F788"/>
  <c r="E788"/>
  <c r="D788"/>
  <c r="L785"/>
  <c r="K785"/>
  <c r="J785"/>
  <c r="I785"/>
  <c r="H785"/>
  <c r="G785"/>
  <c r="F785"/>
  <c r="E785"/>
  <c r="D785"/>
  <c r="L782"/>
  <c r="K782"/>
  <c r="J782"/>
  <c r="I782"/>
  <c r="H782"/>
  <c r="G782"/>
  <c r="F782"/>
  <c r="E782"/>
  <c r="D782"/>
  <c r="L779"/>
  <c r="K779"/>
  <c r="J779"/>
  <c r="I779"/>
  <c r="H779"/>
  <c r="G779"/>
  <c r="F779"/>
  <c r="E779"/>
  <c r="D779"/>
  <c r="L776"/>
  <c r="K776"/>
  <c r="J776"/>
  <c r="I776"/>
  <c r="H776"/>
  <c r="G776"/>
  <c r="F776"/>
  <c r="E776"/>
  <c r="D776"/>
  <c r="L773"/>
  <c r="K773"/>
  <c r="J773"/>
  <c r="I773"/>
  <c r="H773"/>
  <c r="G773"/>
  <c r="F773"/>
  <c r="E773"/>
  <c r="D773"/>
  <c r="L770"/>
  <c r="K770"/>
  <c r="J770"/>
  <c r="I770"/>
  <c r="H770"/>
  <c r="G770"/>
  <c r="F770"/>
  <c r="E770"/>
  <c r="D770"/>
  <c r="L767"/>
  <c r="K767"/>
  <c r="J767"/>
  <c r="I767"/>
  <c r="H767"/>
  <c r="G767"/>
  <c r="F767"/>
  <c r="E767"/>
  <c r="D767"/>
  <c r="L764"/>
  <c r="K764"/>
  <c r="J764"/>
  <c r="I764"/>
  <c r="H764"/>
  <c r="G764"/>
  <c r="F764"/>
  <c r="E764"/>
  <c r="D764"/>
  <c r="L761"/>
  <c r="K761"/>
  <c r="J761"/>
  <c r="I761"/>
  <c r="H761"/>
  <c r="G761"/>
  <c r="F761"/>
  <c r="E761"/>
  <c r="D761"/>
  <c r="L758"/>
  <c r="K758"/>
  <c r="J758"/>
  <c r="I758"/>
  <c r="H758"/>
  <c r="G758"/>
  <c r="F758"/>
  <c r="E758"/>
  <c r="D758"/>
  <c r="L755"/>
  <c r="K755"/>
  <c r="J755"/>
  <c r="I755"/>
  <c r="H755"/>
  <c r="G755"/>
  <c r="F755"/>
  <c r="E755"/>
  <c r="D755"/>
  <c r="L752"/>
  <c r="K752"/>
  <c r="J752"/>
  <c r="I752"/>
  <c r="H752"/>
  <c r="G752"/>
  <c r="F752"/>
  <c r="E752"/>
  <c r="D752"/>
  <c r="L749"/>
  <c r="K749"/>
  <c r="J749"/>
  <c r="I749"/>
  <c r="H749"/>
  <c r="G749"/>
  <c r="F749"/>
  <c r="E749"/>
  <c r="D749"/>
  <c r="L746"/>
  <c r="K746"/>
  <c r="J746"/>
  <c r="I746"/>
  <c r="H746"/>
  <c r="G746"/>
  <c r="F746"/>
  <c r="E746"/>
  <c r="D746"/>
  <c r="L743"/>
  <c r="K743"/>
  <c r="J743"/>
  <c r="I743"/>
  <c r="H743"/>
  <c r="G743"/>
  <c r="F743"/>
  <c r="E743"/>
  <c r="D743"/>
  <c r="L740"/>
  <c r="K740"/>
  <c r="J740"/>
  <c r="I740"/>
  <c r="H740"/>
  <c r="G740"/>
  <c r="F740"/>
  <c r="E740"/>
  <c r="D740"/>
  <c r="L737"/>
  <c r="K737"/>
  <c r="J737"/>
  <c r="I737"/>
  <c r="H737"/>
  <c r="G737"/>
  <c r="F737"/>
  <c r="E737"/>
  <c r="D737"/>
  <c r="L734"/>
  <c r="K734"/>
  <c r="J734"/>
  <c r="I734"/>
  <c r="H734"/>
  <c r="G734"/>
  <c r="F734"/>
  <c r="E734"/>
  <c r="D734"/>
  <c r="L731"/>
  <c r="K731"/>
  <c r="J731"/>
  <c r="I731"/>
  <c r="H731"/>
  <c r="G731"/>
  <c r="F731"/>
  <c r="E731"/>
  <c r="D731"/>
  <c r="L728"/>
  <c r="K728"/>
  <c r="J728"/>
  <c r="I728"/>
  <c r="H728"/>
  <c r="G728"/>
  <c r="F728"/>
  <c r="E728"/>
  <c r="D728"/>
  <c r="L725"/>
  <c r="K725"/>
  <c r="J725"/>
  <c r="I725"/>
  <c r="H725"/>
  <c r="G725"/>
  <c r="F725"/>
  <c r="E725"/>
  <c r="D725"/>
  <c r="L722"/>
  <c r="K722"/>
  <c r="J722"/>
  <c r="I722"/>
  <c r="H722"/>
  <c r="G722"/>
  <c r="F722"/>
  <c r="E722"/>
  <c r="D722"/>
  <c r="L719"/>
  <c r="K719"/>
  <c r="J719"/>
  <c r="I719"/>
  <c r="H719"/>
  <c r="G719"/>
  <c r="F719"/>
  <c r="E719"/>
  <c r="D719"/>
  <c r="L716"/>
  <c r="K716"/>
  <c r="J716"/>
  <c r="I716"/>
  <c r="H716"/>
  <c r="G716"/>
  <c r="F716"/>
  <c r="E716"/>
  <c r="D716"/>
  <c r="L713"/>
  <c r="K713"/>
  <c r="J713"/>
  <c r="I713"/>
  <c r="H713"/>
  <c r="G713"/>
  <c r="F713"/>
  <c r="E713"/>
  <c r="D713"/>
  <c r="L710"/>
  <c r="K710"/>
  <c r="J710"/>
  <c r="I710"/>
  <c r="H710"/>
  <c r="G710"/>
  <c r="F710"/>
  <c r="E710"/>
  <c r="D710"/>
  <c r="L707"/>
  <c r="K707"/>
  <c r="J707"/>
  <c r="I707"/>
  <c r="H707"/>
  <c r="G707"/>
  <c r="E707"/>
  <c r="D707"/>
  <c r="L704"/>
  <c r="K704"/>
  <c r="J704"/>
  <c r="I704"/>
  <c r="H704"/>
  <c r="G704"/>
  <c r="F704"/>
  <c r="E704"/>
  <c r="D704"/>
  <c r="L701"/>
  <c r="K701"/>
  <c r="J701"/>
  <c r="I701"/>
  <c r="H701"/>
  <c r="G701"/>
  <c r="F701"/>
  <c r="E701"/>
  <c r="D701"/>
  <c r="E507" i="4"/>
  <c r="F507" s="1"/>
  <c r="E506"/>
  <c r="F506" s="1"/>
  <c r="E505"/>
  <c r="F505" s="1"/>
  <c r="E504"/>
  <c r="F504" s="1"/>
  <c r="E503"/>
  <c r="F503" s="1"/>
  <c r="E502"/>
  <c r="F502" s="1"/>
  <c r="E501"/>
  <c r="F501" s="1"/>
  <c r="E500"/>
  <c r="F500" s="1"/>
  <c r="M927" i="5" l="1"/>
  <c r="N933"/>
  <c r="N918"/>
  <c r="N942"/>
  <c r="O966"/>
  <c r="R966" s="1"/>
  <c r="N930"/>
  <c r="O909"/>
  <c r="R909" s="1"/>
  <c r="M945"/>
  <c r="O954"/>
  <c r="R954" s="1"/>
  <c r="M882"/>
  <c r="M951"/>
  <c r="N906"/>
  <c r="M906"/>
  <c r="N912"/>
  <c r="M912"/>
  <c r="O918"/>
  <c r="R918" s="1"/>
  <c r="N924"/>
  <c r="M942"/>
  <c r="P942" s="1"/>
  <c r="N963"/>
  <c r="N903"/>
  <c r="O912"/>
  <c r="R912" s="1"/>
  <c r="O939"/>
  <c r="R939" s="1"/>
  <c r="N954"/>
  <c r="N966"/>
  <c r="N969"/>
  <c r="O906"/>
  <c r="R906" s="1"/>
  <c r="M921"/>
  <c r="N945"/>
  <c r="P945" s="1"/>
  <c r="M957"/>
  <c r="M909"/>
  <c r="N915"/>
  <c r="N927"/>
  <c r="M933"/>
  <c r="P933" s="1"/>
  <c r="N936"/>
  <c r="M939"/>
  <c r="N948"/>
  <c r="O951"/>
  <c r="R951" s="1"/>
  <c r="M954"/>
  <c r="M963"/>
  <c r="M966"/>
  <c r="M969"/>
  <c r="O969"/>
  <c r="R969" s="1"/>
  <c r="O963"/>
  <c r="R963" s="1"/>
  <c r="M960"/>
  <c r="N960"/>
  <c r="O960"/>
  <c r="R960" s="1"/>
  <c r="N957"/>
  <c r="O957"/>
  <c r="R957" s="1"/>
  <c r="P627" i="6"/>
  <c r="O627"/>
  <c r="Q627" s="1"/>
  <c r="N951" i="5"/>
  <c r="P624" i="6"/>
  <c r="N624"/>
  <c r="P948" i="5"/>
  <c r="O948"/>
  <c r="R948" s="1"/>
  <c r="O945"/>
  <c r="R945" s="1"/>
  <c r="P621" i="6"/>
  <c r="N621"/>
  <c r="O942" i="5"/>
  <c r="R942" s="1"/>
  <c r="N939"/>
  <c r="O936"/>
  <c r="R936" s="1"/>
  <c r="M936"/>
  <c r="P936" s="1"/>
  <c r="P618" i="6"/>
  <c r="N618"/>
  <c r="P615"/>
  <c r="O615"/>
  <c r="Q615" s="1"/>
  <c r="O933" i="5"/>
  <c r="R933" s="1"/>
  <c r="P612" i="6"/>
  <c r="N612"/>
  <c r="O930" i="5"/>
  <c r="R930" s="1"/>
  <c r="M930"/>
  <c r="P609" i="6"/>
  <c r="O609"/>
  <c r="Q609" s="1"/>
  <c r="O927" i="5"/>
  <c r="R927" s="1"/>
  <c r="P606" i="6"/>
  <c r="O606"/>
  <c r="Q606" s="1"/>
  <c r="O924" i="5"/>
  <c r="R924" s="1"/>
  <c r="M924"/>
  <c r="P603" i="6"/>
  <c r="N603"/>
  <c r="O603"/>
  <c r="Q603" s="1"/>
  <c r="O921" i="5"/>
  <c r="R921" s="1"/>
  <c r="N921"/>
  <c r="N600" i="6"/>
  <c r="P600" s="1"/>
  <c r="O600"/>
  <c r="Q600" s="1"/>
  <c r="M918" i="5"/>
  <c r="P918" s="1"/>
  <c r="N597" i="6"/>
  <c r="O915" i="5"/>
  <c r="R915" s="1"/>
  <c r="M915"/>
  <c r="O597" i="6"/>
  <c r="Q597" s="1"/>
  <c r="N594"/>
  <c r="P594" s="1"/>
  <c r="M597"/>
  <c r="O594"/>
  <c r="Q594" s="1"/>
  <c r="P591"/>
  <c r="N909" i="5"/>
  <c r="P909" s="1"/>
  <c r="P588" i="6"/>
  <c r="O588"/>
  <c r="Q588" s="1"/>
  <c r="N585"/>
  <c r="P585" s="1"/>
  <c r="O903" i="5"/>
  <c r="R903" s="1"/>
  <c r="M903"/>
  <c r="M582" i="6"/>
  <c r="P582" s="1"/>
  <c r="N582"/>
  <c r="O582"/>
  <c r="Q582" s="1"/>
  <c r="M579"/>
  <c r="P579" s="1"/>
  <c r="O579"/>
  <c r="Q579" s="1"/>
  <c r="P576"/>
  <c r="O576"/>
  <c r="Q576" s="1"/>
  <c r="O573"/>
  <c r="Q573" s="1"/>
  <c r="N570"/>
  <c r="P570" s="1"/>
  <c r="O882" i="5"/>
  <c r="R882" s="1"/>
  <c r="M885"/>
  <c r="O885"/>
  <c r="R885" s="1"/>
  <c r="N885"/>
  <c r="N567" i="6"/>
  <c r="M567"/>
  <c r="P567" s="1"/>
  <c r="O567"/>
  <c r="Q567" s="1"/>
  <c r="N882" i="5"/>
  <c r="P882" s="1"/>
  <c r="P564" i="6"/>
  <c r="O564"/>
  <c r="Q564" s="1"/>
  <c r="N561"/>
  <c r="P561" s="1"/>
  <c r="O561"/>
  <c r="Q561" s="1"/>
  <c r="N555"/>
  <c r="P555" s="1"/>
  <c r="O555"/>
  <c r="Q555" s="1"/>
  <c r="N552"/>
  <c r="M552"/>
  <c r="O552"/>
  <c r="Q552" s="1"/>
  <c r="P549"/>
  <c r="O549"/>
  <c r="Q549" s="1"/>
  <c r="P546"/>
  <c r="N546"/>
  <c r="O546"/>
  <c r="Q546" s="1"/>
  <c r="P543"/>
  <c r="O543"/>
  <c r="Q543" s="1"/>
  <c r="P540"/>
  <c r="O540"/>
  <c r="Q540" s="1"/>
  <c r="M537"/>
  <c r="P537" s="1"/>
  <c r="O537"/>
  <c r="Q537" s="1"/>
  <c r="M534"/>
  <c r="N534"/>
  <c r="O534"/>
  <c r="Q534" s="1"/>
  <c r="O531"/>
  <c r="Q531" s="1"/>
  <c r="P528"/>
  <c r="O528"/>
  <c r="Q528" s="1"/>
  <c r="M501"/>
  <c r="N498"/>
  <c r="N513"/>
  <c r="M516"/>
  <c r="O522"/>
  <c r="Q522" s="1"/>
  <c r="M510"/>
  <c r="P510" s="1"/>
  <c r="M513"/>
  <c r="M486"/>
  <c r="M492"/>
  <c r="N516"/>
  <c r="N519"/>
  <c r="N525"/>
  <c r="P525" s="1"/>
  <c r="O525"/>
  <c r="Q525" s="1"/>
  <c r="P522"/>
  <c r="N522"/>
  <c r="O519"/>
  <c r="Q519" s="1"/>
  <c r="M519"/>
  <c r="P519" s="1"/>
  <c r="M744" i="5"/>
  <c r="M768"/>
  <c r="M804"/>
  <c r="O516" i="6"/>
  <c r="Q516" s="1"/>
  <c r="P516"/>
  <c r="P513"/>
  <c r="O513"/>
  <c r="Q513" s="1"/>
  <c r="N507"/>
  <c r="M507"/>
  <c r="O507"/>
  <c r="Q507" s="1"/>
  <c r="O504"/>
  <c r="Q504" s="1"/>
  <c r="N504"/>
  <c r="P504" s="1"/>
  <c r="O501"/>
  <c r="Q501" s="1"/>
  <c r="N501"/>
  <c r="M498"/>
  <c r="O498"/>
  <c r="Q498" s="1"/>
  <c r="N495"/>
  <c r="P495" s="1"/>
  <c r="O495"/>
  <c r="Q495" s="1"/>
  <c r="O492"/>
  <c r="Q492" s="1"/>
  <c r="N492"/>
  <c r="M489"/>
  <c r="O489"/>
  <c r="Q489" s="1"/>
  <c r="N489"/>
  <c r="P486"/>
  <c r="N486"/>
  <c r="O486"/>
  <c r="Q486" s="1"/>
  <c r="N483"/>
  <c r="P483" s="1"/>
  <c r="O483"/>
  <c r="Q483" s="1"/>
  <c r="M480"/>
  <c r="O411"/>
  <c r="Q411" s="1"/>
  <c r="M384"/>
  <c r="M396"/>
  <c r="O399"/>
  <c r="Q399" s="1"/>
  <c r="O405"/>
  <c r="Q405" s="1"/>
  <c r="O417"/>
  <c r="Q417" s="1"/>
  <c r="N423"/>
  <c r="N435"/>
  <c r="N438"/>
  <c r="M453"/>
  <c r="M465"/>
  <c r="M477"/>
  <c r="O480"/>
  <c r="Q480" s="1"/>
  <c r="M414"/>
  <c r="N396"/>
  <c r="P396" s="1"/>
  <c r="M408"/>
  <c r="N414"/>
  <c r="M447"/>
  <c r="M459"/>
  <c r="M471"/>
  <c r="N420"/>
  <c r="O426"/>
  <c r="Q426" s="1"/>
  <c r="O450"/>
  <c r="Q450" s="1"/>
  <c r="O462"/>
  <c r="Q462" s="1"/>
  <c r="O474"/>
  <c r="Q474" s="1"/>
  <c r="N402"/>
  <c r="P402" s="1"/>
  <c r="M420"/>
  <c r="P420" s="1"/>
  <c r="M390"/>
  <c r="M402"/>
  <c r="N408"/>
  <c r="N441"/>
  <c r="O444"/>
  <c r="Q444" s="1"/>
  <c r="O456"/>
  <c r="Q456" s="1"/>
  <c r="O468"/>
  <c r="Q468" s="1"/>
  <c r="O381"/>
  <c r="Q381" s="1"/>
  <c r="M381"/>
  <c r="O384"/>
  <c r="Q384" s="1"/>
  <c r="N384"/>
  <c r="P384" s="1"/>
  <c r="M387"/>
  <c r="O390"/>
  <c r="Q390" s="1"/>
  <c r="O393"/>
  <c r="Q393" s="1"/>
  <c r="N405"/>
  <c r="N417"/>
  <c r="O432"/>
  <c r="Q432" s="1"/>
  <c r="M435"/>
  <c r="O435"/>
  <c r="Q435" s="1"/>
  <c r="N390"/>
  <c r="M393"/>
  <c r="O396"/>
  <c r="Q396" s="1"/>
  <c r="M399"/>
  <c r="O402"/>
  <c r="Q402" s="1"/>
  <c r="M405"/>
  <c r="O408"/>
  <c r="Q408" s="1"/>
  <c r="M411"/>
  <c r="O414"/>
  <c r="Q414" s="1"/>
  <c r="M417"/>
  <c r="O420"/>
  <c r="Q420" s="1"/>
  <c r="M423"/>
  <c r="O423"/>
  <c r="Q423" s="1"/>
  <c r="N432"/>
  <c r="O438"/>
  <c r="Q438" s="1"/>
  <c r="M441"/>
  <c r="M450"/>
  <c r="M456"/>
  <c r="M462"/>
  <c r="M468"/>
  <c r="M474"/>
  <c r="N387"/>
  <c r="N426"/>
  <c r="M429"/>
  <c r="N429"/>
  <c r="O429"/>
  <c r="Q429" s="1"/>
  <c r="N444"/>
  <c r="N447"/>
  <c r="N450"/>
  <c r="N453"/>
  <c r="N456"/>
  <c r="N459"/>
  <c r="N462"/>
  <c r="N465"/>
  <c r="N468"/>
  <c r="N471"/>
  <c r="N474"/>
  <c r="N477"/>
  <c r="P477" s="1"/>
  <c r="N480"/>
  <c r="N381"/>
  <c r="N393"/>
  <c r="N399"/>
  <c r="N411"/>
  <c r="M426"/>
  <c r="M432"/>
  <c r="M438"/>
  <c r="O441"/>
  <c r="Q441" s="1"/>
  <c r="M444"/>
  <c r="O447"/>
  <c r="Q447" s="1"/>
  <c r="O453"/>
  <c r="Q453" s="1"/>
  <c r="O459"/>
  <c r="Q459" s="1"/>
  <c r="O465"/>
  <c r="Q465" s="1"/>
  <c r="O471"/>
  <c r="Q471" s="1"/>
  <c r="O477"/>
  <c r="Q477" s="1"/>
  <c r="O387"/>
  <c r="Q387" s="1"/>
  <c r="M756" i="5"/>
  <c r="N765"/>
  <c r="M777"/>
  <c r="M789"/>
  <c r="M801"/>
  <c r="N705"/>
  <c r="M708"/>
  <c r="M720"/>
  <c r="O726"/>
  <c r="R726" s="1"/>
  <c r="O729"/>
  <c r="R729" s="1"/>
  <c r="N741"/>
  <c r="O804"/>
  <c r="R804" s="1"/>
  <c r="M732"/>
  <c r="M750"/>
  <c r="M762"/>
  <c r="N714"/>
  <c r="M699"/>
  <c r="O720"/>
  <c r="R720" s="1"/>
  <c r="M726"/>
  <c r="N735"/>
  <c r="O747"/>
  <c r="R747" s="1"/>
  <c r="N753"/>
  <c r="M771"/>
  <c r="O771"/>
  <c r="R771" s="1"/>
  <c r="M783"/>
  <c r="O783"/>
  <c r="R783" s="1"/>
  <c r="M795"/>
  <c r="O795"/>
  <c r="R795" s="1"/>
  <c r="M717"/>
  <c r="O711"/>
  <c r="R711" s="1"/>
  <c r="M723"/>
  <c r="O723"/>
  <c r="R723" s="1"/>
  <c r="O735"/>
  <c r="R735" s="1"/>
  <c r="M738"/>
  <c r="O753"/>
  <c r="R753" s="1"/>
  <c r="N759"/>
  <c r="O774"/>
  <c r="R774" s="1"/>
  <c r="O786"/>
  <c r="R786" s="1"/>
  <c r="M798"/>
  <c r="O759"/>
  <c r="R759" s="1"/>
  <c r="O777"/>
  <c r="R777" s="1"/>
  <c r="O789"/>
  <c r="R789" s="1"/>
  <c r="O801"/>
  <c r="R801" s="1"/>
  <c r="O741"/>
  <c r="R741" s="1"/>
  <c r="N747"/>
  <c r="O765"/>
  <c r="R765" s="1"/>
  <c r="O780"/>
  <c r="R780" s="1"/>
  <c r="O792"/>
  <c r="R792" s="1"/>
  <c r="O702"/>
  <c r="R702" s="1"/>
  <c r="M735"/>
  <c r="O744"/>
  <c r="R744" s="1"/>
  <c r="M753"/>
  <c r="M759"/>
  <c r="O708"/>
  <c r="R708" s="1"/>
  <c r="M711"/>
  <c r="M714"/>
  <c r="M702"/>
  <c r="N708"/>
  <c r="O714"/>
  <c r="R714" s="1"/>
  <c r="N717"/>
  <c r="N723"/>
  <c r="N771"/>
  <c r="M774"/>
  <c r="N777"/>
  <c r="M780"/>
  <c r="N783"/>
  <c r="M786"/>
  <c r="N789"/>
  <c r="M792"/>
  <c r="N795"/>
  <c r="N801"/>
  <c r="M705"/>
  <c r="N726"/>
  <c r="O732"/>
  <c r="R732" s="1"/>
  <c r="O738"/>
  <c r="R738" s="1"/>
  <c r="M747"/>
  <c r="O750"/>
  <c r="R750" s="1"/>
  <c r="O762"/>
  <c r="R762" s="1"/>
  <c r="O798"/>
  <c r="R798" s="1"/>
  <c r="O699"/>
  <c r="R699" s="1"/>
  <c r="N699"/>
  <c r="P699" s="1"/>
  <c r="N711"/>
  <c r="N720"/>
  <c r="M729"/>
  <c r="M741"/>
  <c r="O756"/>
  <c r="R756" s="1"/>
  <c r="M765"/>
  <c r="O768"/>
  <c r="R768" s="1"/>
  <c r="N702"/>
  <c r="O705"/>
  <c r="R705" s="1"/>
  <c r="N732"/>
  <c r="N738"/>
  <c r="N744"/>
  <c r="N750"/>
  <c r="N756"/>
  <c r="N762"/>
  <c r="N768"/>
  <c r="N774"/>
  <c r="N780"/>
  <c r="N786"/>
  <c r="N792"/>
  <c r="N798"/>
  <c r="N804"/>
  <c r="N729"/>
  <c r="O717"/>
  <c r="R717" s="1"/>
  <c r="E499" i="4"/>
  <c r="F499" s="1"/>
  <c r="E498"/>
  <c r="F498" s="1"/>
  <c r="E497"/>
  <c r="F497" s="1"/>
  <c r="E496"/>
  <c r="F496" s="1"/>
  <c r="E495"/>
  <c r="F495" s="1"/>
  <c r="E494"/>
  <c r="F494" s="1"/>
  <c r="E493"/>
  <c r="F493" s="1"/>
  <c r="E491"/>
  <c r="F491" s="1"/>
  <c r="E490"/>
  <c r="F490" s="1"/>
  <c r="E489"/>
  <c r="F489" s="1"/>
  <c r="E488"/>
  <c r="F488" s="1"/>
  <c r="E487"/>
  <c r="F487" s="1"/>
  <c r="E486"/>
  <c r="F486" s="1"/>
  <c r="E485"/>
  <c r="F485" s="1"/>
  <c r="E484"/>
  <c r="F484" s="1"/>
  <c r="E483"/>
  <c r="F483" s="1"/>
  <c r="E482"/>
  <c r="F482" s="1"/>
  <c r="E481"/>
  <c r="F481" s="1"/>
  <c r="E480"/>
  <c r="F480" s="1"/>
  <c r="E479"/>
  <c r="F479" s="1"/>
  <c r="E478"/>
  <c r="F478" s="1"/>
  <c r="E477"/>
  <c r="F477" s="1"/>
  <c r="E476"/>
  <c r="F476" s="1"/>
  <c r="E475"/>
  <c r="F475" s="1"/>
  <c r="E474"/>
  <c r="F474" s="1"/>
  <c r="E473"/>
  <c r="F473" s="1"/>
  <c r="E472"/>
  <c r="F472" s="1"/>
  <c r="E471"/>
  <c r="F471" s="1"/>
  <c r="E470"/>
  <c r="F470" s="1"/>
  <c r="E469"/>
  <c r="F469" s="1"/>
  <c r="E468"/>
  <c r="F468" s="1"/>
  <c r="E467"/>
  <c r="F467" s="1"/>
  <c r="E466"/>
  <c r="F466" s="1"/>
  <c r="E465"/>
  <c r="F465" s="1"/>
  <c r="E464"/>
  <c r="F464" s="1"/>
  <c r="E463"/>
  <c r="F463" s="1"/>
  <c r="E462"/>
  <c r="F462" s="1"/>
  <c r="E461"/>
  <c r="F461" s="1"/>
  <c r="E460"/>
  <c r="F460" s="1"/>
  <c r="E459"/>
  <c r="F459" s="1"/>
  <c r="E458"/>
  <c r="F458" s="1"/>
  <c r="E457"/>
  <c r="F457" s="1"/>
  <c r="E456"/>
  <c r="F456" s="1"/>
  <c r="E455"/>
  <c r="F455" s="1"/>
  <c r="E454"/>
  <c r="F454" s="1"/>
  <c r="E453"/>
  <c r="F453" s="1"/>
  <c r="E452"/>
  <c r="F452" s="1"/>
  <c r="E451"/>
  <c r="F451" s="1"/>
  <c r="E450"/>
  <c r="F450" s="1"/>
  <c r="E449"/>
  <c r="F449" s="1"/>
  <c r="E448"/>
  <c r="F448" s="1"/>
  <c r="E447"/>
  <c r="F447" s="1"/>
  <c r="E446"/>
  <c r="F446" s="1"/>
  <c r="E445"/>
  <c r="F445" s="1"/>
  <c r="E444"/>
  <c r="F444" s="1"/>
  <c r="E443"/>
  <c r="F443" s="1"/>
  <c r="E442"/>
  <c r="F442" s="1"/>
  <c r="E441"/>
  <c r="F441" s="1"/>
  <c r="E440"/>
  <c r="F440" s="1"/>
  <c r="E439"/>
  <c r="F439" s="1"/>
  <c r="E438"/>
  <c r="F438" s="1"/>
  <c r="E437"/>
  <c r="F437" s="1"/>
  <c r="E436"/>
  <c r="F436" s="1"/>
  <c r="E435"/>
  <c r="F435" s="1"/>
  <c r="E434"/>
  <c r="F434" s="1"/>
  <c r="E433"/>
  <c r="F433" s="1"/>
  <c r="E432"/>
  <c r="F432" s="1"/>
  <c r="E431"/>
  <c r="F431" s="1"/>
  <c r="E430"/>
  <c r="F430" s="1"/>
  <c r="E429"/>
  <c r="F429" s="1"/>
  <c r="E428"/>
  <c r="F428" s="1"/>
  <c r="E427"/>
  <c r="F427" s="1"/>
  <c r="E426"/>
  <c r="F426" s="1"/>
  <c r="E425"/>
  <c r="F425" s="1"/>
  <c r="E424"/>
  <c r="F424" s="1"/>
  <c r="L504" i="10"/>
  <c r="K504"/>
  <c r="J504"/>
  <c r="I504"/>
  <c r="H504"/>
  <c r="G504"/>
  <c r="F504"/>
  <c r="E504"/>
  <c r="D504"/>
  <c r="T502"/>
  <c r="R502"/>
  <c r="O502"/>
  <c r="N502"/>
  <c r="M502"/>
  <c r="L501"/>
  <c r="K501"/>
  <c r="J501"/>
  <c r="I501"/>
  <c r="H501"/>
  <c r="G501"/>
  <c r="F501"/>
  <c r="E501"/>
  <c r="D501"/>
  <c r="T499"/>
  <c r="R499"/>
  <c r="O499"/>
  <c r="N499"/>
  <c r="M499"/>
  <c r="L498"/>
  <c r="K498"/>
  <c r="J498"/>
  <c r="I498"/>
  <c r="H498"/>
  <c r="G498"/>
  <c r="F498"/>
  <c r="E498"/>
  <c r="D498"/>
  <c r="T496"/>
  <c r="R496"/>
  <c r="O496"/>
  <c r="N496"/>
  <c r="M496"/>
  <c r="L495"/>
  <c r="K495"/>
  <c r="J495"/>
  <c r="I495"/>
  <c r="H495"/>
  <c r="G495"/>
  <c r="F495"/>
  <c r="E495"/>
  <c r="D495"/>
  <c r="T493"/>
  <c r="R493"/>
  <c r="O493"/>
  <c r="N493"/>
  <c r="M493"/>
  <c r="L492"/>
  <c r="K492"/>
  <c r="J492"/>
  <c r="I492"/>
  <c r="H492"/>
  <c r="G492"/>
  <c r="F492"/>
  <c r="E492"/>
  <c r="D492"/>
  <c r="T490"/>
  <c r="R490"/>
  <c r="O490"/>
  <c r="N490"/>
  <c r="M490"/>
  <c r="L489"/>
  <c r="K489"/>
  <c r="J489"/>
  <c r="I489"/>
  <c r="H489"/>
  <c r="G489"/>
  <c r="F489"/>
  <c r="E489"/>
  <c r="D489"/>
  <c r="T487"/>
  <c r="R487"/>
  <c r="O487"/>
  <c r="N487"/>
  <c r="M487"/>
  <c r="L486"/>
  <c r="K486"/>
  <c r="J486"/>
  <c r="I486"/>
  <c r="H486"/>
  <c r="G486"/>
  <c r="F486"/>
  <c r="E486"/>
  <c r="D486"/>
  <c r="T484"/>
  <c r="R484"/>
  <c r="O484"/>
  <c r="N484"/>
  <c r="M484"/>
  <c r="L483"/>
  <c r="K483"/>
  <c r="J483"/>
  <c r="I483"/>
  <c r="H483"/>
  <c r="G483"/>
  <c r="F483"/>
  <c r="E483"/>
  <c r="D483"/>
  <c r="T481"/>
  <c r="R481"/>
  <c r="O481"/>
  <c r="N481"/>
  <c r="M481"/>
  <c r="L480"/>
  <c r="K480"/>
  <c r="J480"/>
  <c r="I480"/>
  <c r="H480"/>
  <c r="G480"/>
  <c r="F480"/>
  <c r="E480"/>
  <c r="D480"/>
  <c r="T478"/>
  <c r="R478"/>
  <c r="O478"/>
  <c r="N478"/>
  <c r="M478"/>
  <c r="L477"/>
  <c r="K477"/>
  <c r="J477"/>
  <c r="I477"/>
  <c r="H477"/>
  <c r="G477"/>
  <c r="F477"/>
  <c r="E477"/>
  <c r="D477"/>
  <c r="T475"/>
  <c r="R475"/>
  <c r="O475"/>
  <c r="N475"/>
  <c r="M475"/>
  <c r="L474"/>
  <c r="K474"/>
  <c r="J474"/>
  <c r="I474"/>
  <c r="H474"/>
  <c r="G474"/>
  <c r="F474"/>
  <c r="E474"/>
  <c r="D474"/>
  <c r="T472"/>
  <c r="R472"/>
  <c r="O472"/>
  <c r="N472"/>
  <c r="M472"/>
  <c r="L471"/>
  <c r="K471"/>
  <c r="J471"/>
  <c r="I471"/>
  <c r="H471"/>
  <c r="G471"/>
  <c r="F471"/>
  <c r="E471"/>
  <c r="D471"/>
  <c r="T469"/>
  <c r="R469"/>
  <c r="O469"/>
  <c r="N469"/>
  <c r="M469"/>
  <c r="L468"/>
  <c r="K468"/>
  <c r="J468"/>
  <c r="I468"/>
  <c r="H468"/>
  <c r="G468"/>
  <c r="F468"/>
  <c r="E468"/>
  <c r="D468"/>
  <c r="T466"/>
  <c r="R466"/>
  <c r="O466"/>
  <c r="N466"/>
  <c r="M466"/>
  <c r="L465"/>
  <c r="K465"/>
  <c r="J465"/>
  <c r="I465"/>
  <c r="H465"/>
  <c r="G465"/>
  <c r="F465"/>
  <c r="E465"/>
  <c r="D465"/>
  <c r="T463"/>
  <c r="R463"/>
  <c r="O463"/>
  <c r="N463"/>
  <c r="M463"/>
  <c r="L462"/>
  <c r="K462"/>
  <c r="J462"/>
  <c r="I462"/>
  <c r="H462"/>
  <c r="G462"/>
  <c r="F462"/>
  <c r="E462"/>
  <c r="D462"/>
  <c r="T460"/>
  <c r="R460"/>
  <c r="O460"/>
  <c r="N460"/>
  <c r="M460"/>
  <c r="L459"/>
  <c r="K459"/>
  <c r="J459"/>
  <c r="I459"/>
  <c r="H459"/>
  <c r="G459"/>
  <c r="F459"/>
  <c r="E459"/>
  <c r="D459"/>
  <c r="T457"/>
  <c r="R457"/>
  <c r="O457"/>
  <c r="N457"/>
  <c r="M457"/>
  <c r="L456"/>
  <c r="K456"/>
  <c r="J456"/>
  <c r="I456"/>
  <c r="H456"/>
  <c r="G456"/>
  <c r="F456"/>
  <c r="E456"/>
  <c r="D456"/>
  <c r="T454"/>
  <c r="R454"/>
  <c r="O454"/>
  <c r="N454"/>
  <c r="M454"/>
  <c r="L453"/>
  <c r="K453"/>
  <c r="J453"/>
  <c r="I453"/>
  <c r="H453"/>
  <c r="G453"/>
  <c r="F453"/>
  <c r="E453"/>
  <c r="D453"/>
  <c r="T451"/>
  <c r="R451"/>
  <c r="O451"/>
  <c r="N451"/>
  <c r="M451"/>
  <c r="L450"/>
  <c r="K450"/>
  <c r="J450"/>
  <c r="I450"/>
  <c r="H450"/>
  <c r="G450"/>
  <c r="F450"/>
  <c r="E450"/>
  <c r="D450"/>
  <c r="T448"/>
  <c r="R448"/>
  <c r="O448"/>
  <c r="N448"/>
  <c r="M448"/>
  <c r="L447"/>
  <c r="K447"/>
  <c r="J447"/>
  <c r="I447"/>
  <c r="H447"/>
  <c r="G447"/>
  <c r="F447"/>
  <c r="E447"/>
  <c r="D447"/>
  <c r="T445"/>
  <c r="R445"/>
  <c r="O445"/>
  <c r="N445"/>
  <c r="M445"/>
  <c r="L444"/>
  <c r="K444"/>
  <c r="J444"/>
  <c r="I444"/>
  <c r="H444"/>
  <c r="G444"/>
  <c r="F444"/>
  <c r="E444"/>
  <c r="D444"/>
  <c r="T442"/>
  <c r="R442"/>
  <c r="O442"/>
  <c r="N442"/>
  <c r="M442"/>
  <c r="L441"/>
  <c r="K441"/>
  <c r="J441"/>
  <c r="I441"/>
  <c r="H441"/>
  <c r="G441"/>
  <c r="F441"/>
  <c r="E441"/>
  <c r="D441"/>
  <c r="T439"/>
  <c r="R439"/>
  <c r="O439"/>
  <c r="N439"/>
  <c r="M439"/>
  <c r="L438"/>
  <c r="K438"/>
  <c r="J438"/>
  <c r="I438"/>
  <c r="H438"/>
  <c r="G438"/>
  <c r="F438"/>
  <c r="E438"/>
  <c r="D438"/>
  <c r="T436"/>
  <c r="R436"/>
  <c r="O436"/>
  <c r="N436"/>
  <c r="M436"/>
  <c r="L435"/>
  <c r="K435"/>
  <c r="J435"/>
  <c r="I435"/>
  <c r="H435"/>
  <c r="G435"/>
  <c r="F435"/>
  <c r="E435"/>
  <c r="D435"/>
  <c r="T433"/>
  <c r="R433"/>
  <c r="O433"/>
  <c r="N433"/>
  <c r="M433"/>
  <c r="L432"/>
  <c r="K432"/>
  <c r="J432"/>
  <c r="I432"/>
  <c r="H432"/>
  <c r="G432"/>
  <c r="F432"/>
  <c r="E432"/>
  <c r="D432"/>
  <c r="T430"/>
  <c r="R430"/>
  <c r="O430"/>
  <c r="N430"/>
  <c r="M430"/>
  <c r="L429"/>
  <c r="K429"/>
  <c r="J429"/>
  <c r="I429"/>
  <c r="H429"/>
  <c r="G429"/>
  <c r="F429"/>
  <c r="E429"/>
  <c r="D429"/>
  <c r="T427"/>
  <c r="R427"/>
  <c r="O427"/>
  <c r="N427"/>
  <c r="M427"/>
  <c r="L426"/>
  <c r="K426"/>
  <c r="J426"/>
  <c r="I426"/>
  <c r="H426"/>
  <c r="G426"/>
  <c r="F426"/>
  <c r="E426"/>
  <c r="D426"/>
  <c r="T424"/>
  <c r="R424"/>
  <c r="O424"/>
  <c r="N424"/>
  <c r="M424"/>
  <c r="L423"/>
  <c r="K423"/>
  <c r="J423"/>
  <c r="I423"/>
  <c r="H423"/>
  <c r="G423"/>
  <c r="F423"/>
  <c r="E423"/>
  <c r="D423"/>
  <c r="T421"/>
  <c r="R421"/>
  <c r="O421"/>
  <c r="N421"/>
  <c r="M421"/>
  <c r="L420"/>
  <c r="K420"/>
  <c r="J420"/>
  <c r="I420"/>
  <c r="H420"/>
  <c r="G420"/>
  <c r="F420"/>
  <c r="E420"/>
  <c r="D420"/>
  <c r="T418"/>
  <c r="R418"/>
  <c r="O418"/>
  <c r="N418"/>
  <c r="M418"/>
  <c r="L417"/>
  <c r="K417"/>
  <c r="J417"/>
  <c r="I417"/>
  <c r="H417"/>
  <c r="G417"/>
  <c r="F417"/>
  <c r="E417"/>
  <c r="D417"/>
  <c r="T415"/>
  <c r="R415"/>
  <c r="O415"/>
  <c r="N415"/>
  <c r="M415"/>
  <c r="L414"/>
  <c r="K414"/>
  <c r="J414"/>
  <c r="I414"/>
  <c r="H414"/>
  <c r="G414"/>
  <c r="F414"/>
  <c r="E414"/>
  <c r="D414"/>
  <c r="T412"/>
  <c r="R412"/>
  <c r="O412"/>
  <c r="N412"/>
  <c r="M412"/>
  <c r="L411"/>
  <c r="K411"/>
  <c r="J411"/>
  <c r="I411"/>
  <c r="H411"/>
  <c r="G411"/>
  <c r="F411"/>
  <c r="E411"/>
  <c r="D411"/>
  <c r="T409"/>
  <c r="R409"/>
  <c r="O409"/>
  <c r="N409"/>
  <c r="M409"/>
  <c r="L408"/>
  <c r="K408"/>
  <c r="J408"/>
  <c r="I408"/>
  <c r="H408"/>
  <c r="G408"/>
  <c r="F408"/>
  <c r="E408"/>
  <c r="D408"/>
  <c r="T406"/>
  <c r="R406"/>
  <c r="O406"/>
  <c r="N406"/>
  <c r="M406"/>
  <c r="L405"/>
  <c r="K405"/>
  <c r="J405"/>
  <c r="I405"/>
  <c r="H405"/>
  <c r="G405"/>
  <c r="F405"/>
  <c r="E405"/>
  <c r="D405"/>
  <c r="T403"/>
  <c r="R403"/>
  <c r="O403"/>
  <c r="N403"/>
  <c r="M403"/>
  <c r="L402"/>
  <c r="K402"/>
  <c r="J402"/>
  <c r="I402"/>
  <c r="H402"/>
  <c r="G402"/>
  <c r="F402"/>
  <c r="E402"/>
  <c r="D402"/>
  <c r="T400"/>
  <c r="R400"/>
  <c r="O400"/>
  <c r="N400"/>
  <c r="M400"/>
  <c r="L399"/>
  <c r="K399"/>
  <c r="J399"/>
  <c r="I399"/>
  <c r="H399"/>
  <c r="G399"/>
  <c r="F399"/>
  <c r="E399"/>
  <c r="D399"/>
  <c r="T397"/>
  <c r="R397"/>
  <c r="O397"/>
  <c r="N397"/>
  <c r="M397"/>
  <c r="L396"/>
  <c r="K396"/>
  <c r="J396"/>
  <c r="I396"/>
  <c r="H396"/>
  <c r="G396"/>
  <c r="F396"/>
  <c r="E396"/>
  <c r="D396"/>
  <c r="T394"/>
  <c r="R394"/>
  <c r="O394"/>
  <c r="N394"/>
  <c r="M394"/>
  <c r="L393"/>
  <c r="K393"/>
  <c r="J393"/>
  <c r="I393"/>
  <c r="H393"/>
  <c r="G393"/>
  <c r="F393"/>
  <c r="E393"/>
  <c r="D393"/>
  <c r="T391"/>
  <c r="R391"/>
  <c r="O391"/>
  <c r="N391"/>
  <c r="M391"/>
  <c r="L390"/>
  <c r="K390"/>
  <c r="J390"/>
  <c r="I390"/>
  <c r="H390"/>
  <c r="G390"/>
  <c r="F390"/>
  <c r="E390"/>
  <c r="D390"/>
  <c r="T388"/>
  <c r="R388"/>
  <c r="O388"/>
  <c r="N388"/>
  <c r="M388"/>
  <c r="L387"/>
  <c r="K387"/>
  <c r="J387"/>
  <c r="I387"/>
  <c r="H387"/>
  <c r="G387"/>
  <c r="F387"/>
  <c r="E387"/>
  <c r="D387"/>
  <c r="T385"/>
  <c r="R385"/>
  <c r="O385"/>
  <c r="N385"/>
  <c r="M385"/>
  <c r="L384"/>
  <c r="K384"/>
  <c r="J384"/>
  <c r="I384"/>
  <c r="H384"/>
  <c r="G384"/>
  <c r="F384"/>
  <c r="E384"/>
  <c r="D384"/>
  <c r="T382"/>
  <c r="R382"/>
  <c r="O382"/>
  <c r="N382"/>
  <c r="M382"/>
  <c r="L381"/>
  <c r="K381"/>
  <c r="J381"/>
  <c r="I381"/>
  <c r="H381"/>
  <c r="G381"/>
  <c r="F381"/>
  <c r="E381"/>
  <c r="D381"/>
  <c r="T379"/>
  <c r="R379"/>
  <c r="O379"/>
  <c r="N379"/>
  <c r="M379"/>
  <c r="L378"/>
  <c r="K378"/>
  <c r="J378"/>
  <c r="I378"/>
  <c r="H378"/>
  <c r="G378"/>
  <c r="F378"/>
  <c r="E378"/>
  <c r="D378"/>
  <c r="T376"/>
  <c r="R376"/>
  <c r="O376"/>
  <c r="N376"/>
  <c r="M376"/>
  <c r="L375"/>
  <c r="K375"/>
  <c r="J375"/>
  <c r="I375"/>
  <c r="H375"/>
  <c r="G375"/>
  <c r="F375"/>
  <c r="E375"/>
  <c r="D375"/>
  <c r="T373"/>
  <c r="R373"/>
  <c r="O373"/>
  <c r="N373"/>
  <c r="M373"/>
  <c r="L372"/>
  <c r="K372"/>
  <c r="J372"/>
  <c r="I372"/>
  <c r="H372"/>
  <c r="G372"/>
  <c r="F372"/>
  <c r="E372"/>
  <c r="D372"/>
  <c r="T370"/>
  <c r="R370"/>
  <c r="O370"/>
  <c r="N370"/>
  <c r="M370"/>
  <c r="L369"/>
  <c r="K369"/>
  <c r="J369"/>
  <c r="I369"/>
  <c r="H369"/>
  <c r="G369"/>
  <c r="F369"/>
  <c r="E369"/>
  <c r="D369"/>
  <c r="T367"/>
  <c r="R367"/>
  <c r="O367"/>
  <c r="N367"/>
  <c r="M367"/>
  <c r="L366"/>
  <c r="K366"/>
  <c r="J366"/>
  <c r="I366"/>
  <c r="H366"/>
  <c r="G366"/>
  <c r="F366"/>
  <c r="E366"/>
  <c r="D366"/>
  <c r="T364"/>
  <c r="R364"/>
  <c r="O364"/>
  <c r="N364"/>
  <c r="M364"/>
  <c r="L363"/>
  <c r="K363"/>
  <c r="J363"/>
  <c r="I363"/>
  <c r="H363"/>
  <c r="G363"/>
  <c r="F363"/>
  <c r="E363"/>
  <c r="D363"/>
  <c r="T361"/>
  <c r="R361"/>
  <c r="O361"/>
  <c r="N361"/>
  <c r="M361"/>
  <c r="L360"/>
  <c r="K360"/>
  <c r="J360"/>
  <c r="I360"/>
  <c r="H360"/>
  <c r="G360"/>
  <c r="F360"/>
  <c r="E360"/>
  <c r="D360"/>
  <c r="T358"/>
  <c r="R358"/>
  <c r="O358"/>
  <c r="N358"/>
  <c r="M358"/>
  <c r="L357"/>
  <c r="K357"/>
  <c r="J357"/>
  <c r="I357"/>
  <c r="H357"/>
  <c r="G357"/>
  <c r="F357"/>
  <c r="E357"/>
  <c r="D357"/>
  <c r="T355"/>
  <c r="R355"/>
  <c r="O355"/>
  <c r="N355"/>
  <c r="M355"/>
  <c r="L354"/>
  <c r="K354"/>
  <c r="J354"/>
  <c r="I354"/>
  <c r="H354"/>
  <c r="G354"/>
  <c r="F354"/>
  <c r="E354"/>
  <c r="D354"/>
  <c r="T352"/>
  <c r="R352"/>
  <c r="O352"/>
  <c r="N352"/>
  <c r="M352"/>
  <c r="L351"/>
  <c r="K351"/>
  <c r="J351"/>
  <c r="I351"/>
  <c r="H351"/>
  <c r="G351"/>
  <c r="F351"/>
  <c r="E351"/>
  <c r="D351"/>
  <c r="T349"/>
  <c r="R349"/>
  <c r="O349"/>
  <c r="N349"/>
  <c r="M349"/>
  <c r="L348"/>
  <c r="K348"/>
  <c r="J348"/>
  <c r="I348"/>
  <c r="H348"/>
  <c r="G348"/>
  <c r="F348"/>
  <c r="E348"/>
  <c r="D348"/>
  <c r="T346"/>
  <c r="R346"/>
  <c r="O346"/>
  <c r="N346"/>
  <c r="M346"/>
  <c r="L345"/>
  <c r="K345"/>
  <c r="J345"/>
  <c r="I345"/>
  <c r="H345"/>
  <c r="G345"/>
  <c r="F345"/>
  <c r="E345"/>
  <c r="D345"/>
  <c r="T343"/>
  <c r="R343"/>
  <c r="O343"/>
  <c r="N343"/>
  <c r="M343"/>
  <c r="L342"/>
  <c r="K342"/>
  <c r="J342"/>
  <c r="I342"/>
  <c r="H342"/>
  <c r="G342"/>
  <c r="F342"/>
  <c r="E342"/>
  <c r="D342"/>
  <c r="T340"/>
  <c r="R340"/>
  <c r="O340"/>
  <c r="N340"/>
  <c r="M340"/>
  <c r="L339"/>
  <c r="K339"/>
  <c r="J339"/>
  <c r="I339"/>
  <c r="H339"/>
  <c r="G339"/>
  <c r="F339"/>
  <c r="E339"/>
  <c r="D339"/>
  <c r="T337"/>
  <c r="R337"/>
  <c r="O337"/>
  <c r="N337"/>
  <c r="M337"/>
  <c r="L336"/>
  <c r="K336"/>
  <c r="J336"/>
  <c r="I336"/>
  <c r="H336"/>
  <c r="G336"/>
  <c r="F336"/>
  <c r="E336"/>
  <c r="D336"/>
  <c r="T334"/>
  <c r="R334"/>
  <c r="O334"/>
  <c r="N334"/>
  <c r="M334"/>
  <c r="L333"/>
  <c r="K333"/>
  <c r="J333"/>
  <c r="I333"/>
  <c r="H333"/>
  <c r="G333"/>
  <c r="F333"/>
  <c r="E333"/>
  <c r="D333"/>
  <c r="T331"/>
  <c r="R331"/>
  <c r="O331"/>
  <c r="N331"/>
  <c r="M331"/>
  <c r="L330"/>
  <c r="K330"/>
  <c r="J330"/>
  <c r="I330"/>
  <c r="H330"/>
  <c r="G330"/>
  <c r="F330"/>
  <c r="E330"/>
  <c r="D330"/>
  <c r="T328"/>
  <c r="R328"/>
  <c r="O328"/>
  <c r="N328"/>
  <c r="M328"/>
  <c r="L327"/>
  <c r="K327"/>
  <c r="J327"/>
  <c r="I327"/>
  <c r="H327"/>
  <c r="G327"/>
  <c r="F327"/>
  <c r="E327"/>
  <c r="D327"/>
  <c r="T325"/>
  <c r="R325"/>
  <c r="O325"/>
  <c r="N325"/>
  <c r="M325"/>
  <c r="L324"/>
  <c r="K324"/>
  <c r="J324"/>
  <c r="I324"/>
  <c r="H324"/>
  <c r="G324"/>
  <c r="F324"/>
  <c r="E324"/>
  <c r="D324"/>
  <c r="T322"/>
  <c r="R322"/>
  <c r="O322"/>
  <c r="N322"/>
  <c r="M322"/>
  <c r="L321"/>
  <c r="K321"/>
  <c r="J321"/>
  <c r="I321"/>
  <c r="H321"/>
  <c r="G321"/>
  <c r="F321"/>
  <c r="E321"/>
  <c r="D321"/>
  <c r="T319"/>
  <c r="R319"/>
  <c r="O319"/>
  <c r="N319"/>
  <c r="M319"/>
  <c r="L318"/>
  <c r="K318"/>
  <c r="J318"/>
  <c r="I318"/>
  <c r="H318"/>
  <c r="G318"/>
  <c r="F318"/>
  <c r="E318"/>
  <c r="D318"/>
  <c r="T316"/>
  <c r="R316"/>
  <c r="O316"/>
  <c r="N316"/>
  <c r="M316"/>
  <c r="L315"/>
  <c r="K315"/>
  <c r="J315"/>
  <c r="I315"/>
  <c r="H315"/>
  <c r="G315"/>
  <c r="F315"/>
  <c r="E315"/>
  <c r="D315"/>
  <c r="T313"/>
  <c r="R313"/>
  <c r="O313"/>
  <c r="N313"/>
  <c r="M313"/>
  <c r="L312"/>
  <c r="K312"/>
  <c r="J312"/>
  <c r="I312"/>
  <c r="H312"/>
  <c r="G312"/>
  <c r="F312"/>
  <c r="E312"/>
  <c r="D312"/>
  <c r="T310"/>
  <c r="R310"/>
  <c r="O310"/>
  <c r="N310"/>
  <c r="M310"/>
  <c r="L309"/>
  <c r="K309"/>
  <c r="J309"/>
  <c r="I309"/>
  <c r="H309"/>
  <c r="G309"/>
  <c r="F309"/>
  <c r="E309"/>
  <c r="D309"/>
  <c r="T307"/>
  <c r="R307"/>
  <c r="O307"/>
  <c r="N307"/>
  <c r="M307"/>
  <c r="L306"/>
  <c r="K306"/>
  <c r="J306"/>
  <c r="I306"/>
  <c r="H306"/>
  <c r="G306"/>
  <c r="F306"/>
  <c r="E306"/>
  <c r="D306"/>
  <c r="T304"/>
  <c r="R304"/>
  <c r="O304"/>
  <c r="N304"/>
  <c r="M304"/>
  <c r="L303"/>
  <c r="K303"/>
  <c r="J303"/>
  <c r="I303"/>
  <c r="H303"/>
  <c r="G303"/>
  <c r="F303"/>
  <c r="E303"/>
  <c r="D303"/>
  <c r="T301"/>
  <c r="R301"/>
  <c r="O301"/>
  <c r="N301"/>
  <c r="M301"/>
  <c r="L300"/>
  <c r="K300"/>
  <c r="J300"/>
  <c r="I300"/>
  <c r="H300"/>
  <c r="G300"/>
  <c r="F300"/>
  <c r="E300"/>
  <c r="D300"/>
  <c r="T298"/>
  <c r="R298"/>
  <c r="O298"/>
  <c r="N298"/>
  <c r="M298"/>
  <c r="L297"/>
  <c r="K297"/>
  <c r="J297"/>
  <c r="I297"/>
  <c r="H297"/>
  <c r="G297"/>
  <c r="F297"/>
  <c r="E297"/>
  <c r="D297"/>
  <c r="T295"/>
  <c r="R295"/>
  <c r="O295"/>
  <c r="N295"/>
  <c r="M295"/>
  <c r="L294"/>
  <c r="K294"/>
  <c r="J294"/>
  <c r="I294"/>
  <c r="H294"/>
  <c r="G294"/>
  <c r="F294"/>
  <c r="E294"/>
  <c r="D294"/>
  <c r="T292"/>
  <c r="R292"/>
  <c r="O292"/>
  <c r="N292"/>
  <c r="M292"/>
  <c r="L291"/>
  <c r="K291"/>
  <c r="J291"/>
  <c r="I291"/>
  <c r="H291"/>
  <c r="G291"/>
  <c r="F291"/>
  <c r="E291"/>
  <c r="D291"/>
  <c r="T289"/>
  <c r="R289"/>
  <c r="O289"/>
  <c r="N289"/>
  <c r="M289"/>
  <c r="L288"/>
  <c r="K288"/>
  <c r="J288"/>
  <c r="I288"/>
  <c r="H288"/>
  <c r="G288"/>
  <c r="F288"/>
  <c r="E288"/>
  <c r="D288"/>
  <c r="T286"/>
  <c r="R286"/>
  <c r="O286"/>
  <c r="N286"/>
  <c r="M286"/>
  <c r="L285"/>
  <c r="K285"/>
  <c r="J285"/>
  <c r="I285"/>
  <c r="H285"/>
  <c r="G285"/>
  <c r="F285"/>
  <c r="E285"/>
  <c r="D285"/>
  <c r="T283"/>
  <c r="R283"/>
  <c r="O283"/>
  <c r="N283"/>
  <c r="M283"/>
  <c r="L282"/>
  <c r="K282"/>
  <c r="J282"/>
  <c r="I282"/>
  <c r="H282"/>
  <c r="G282"/>
  <c r="F282"/>
  <c r="E282"/>
  <c r="D282"/>
  <c r="T280"/>
  <c r="R280"/>
  <c r="O280"/>
  <c r="N280"/>
  <c r="M280"/>
  <c r="L279"/>
  <c r="K279"/>
  <c r="J279"/>
  <c r="I279"/>
  <c r="H279"/>
  <c r="G279"/>
  <c r="F279"/>
  <c r="E279"/>
  <c r="D279"/>
  <c r="T277"/>
  <c r="R277"/>
  <c r="O277"/>
  <c r="N277"/>
  <c r="M277"/>
  <c r="L276"/>
  <c r="K276"/>
  <c r="J276"/>
  <c r="I276"/>
  <c r="H276"/>
  <c r="G276"/>
  <c r="F276"/>
  <c r="E276"/>
  <c r="D276"/>
  <c r="T274"/>
  <c r="R274"/>
  <c r="O274"/>
  <c r="N274"/>
  <c r="M274"/>
  <c r="L273"/>
  <c r="K273"/>
  <c r="J273"/>
  <c r="I273"/>
  <c r="H273"/>
  <c r="G273"/>
  <c r="F273"/>
  <c r="E273"/>
  <c r="D273"/>
  <c r="T271"/>
  <c r="R271"/>
  <c r="O271"/>
  <c r="N271"/>
  <c r="M271"/>
  <c r="L270"/>
  <c r="K270"/>
  <c r="J270"/>
  <c r="I270"/>
  <c r="H270"/>
  <c r="G270"/>
  <c r="F270"/>
  <c r="E270"/>
  <c r="D270"/>
  <c r="T268"/>
  <c r="R268"/>
  <c r="O268"/>
  <c r="N268"/>
  <c r="M268"/>
  <c r="L267"/>
  <c r="K267"/>
  <c r="J267"/>
  <c r="I267"/>
  <c r="H267"/>
  <c r="G267"/>
  <c r="F267"/>
  <c r="E267"/>
  <c r="D267"/>
  <c r="T265"/>
  <c r="R265"/>
  <c r="O265"/>
  <c r="N265"/>
  <c r="M265"/>
  <c r="L264"/>
  <c r="K264"/>
  <c r="J264"/>
  <c r="I264"/>
  <c r="H264"/>
  <c r="G264"/>
  <c r="F264"/>
  <c r="E264"/>
  <c r="D264"/>
  <c r="T262"/>
  <c r="R262"/>
  <c r="O262"/>
  <c r="N262"/>
  <c r="M262"/>
  <c r="L261"/>
  <c r="K261"/>
  <c r="J261"/>
  <c r="I261"/>
  <c r="H261"/>
  <c r="G261"/>
  <c r="F261"/>
  <c r="E261"/>
  <c r="D261"/>
  <c r="T259"/>
  <c r="R259"/>
  <c r="O259"/>
  <c r="N259"/>
  <c r="M259"/>
  <c r="L258"/>
  <c r="K258"/>
  <c r="J258"/>
  <c r="I258"/>
  <c r="H258"/>
  <c r="G258"/>
  <c r="F258"/>
  <c r="E258"/>
  <c r="D258"/>
  <c r="T256"/>
  <c r="R256"/>
  <c r="O256"/>
  <c r="N256"/>
  <c r="M256"/>
  <c r="L255"/>
  <c r="K255"/>
  <c r="J255"/>
  <c r="I255"/>
  <c r="H255"/>
  <c r="G255"/>
  <c r="F255"/>
  <c r="E255"/>
  <c r="D255"/>
  <c r="T253"/>
  <c r="R253"/>
  <c r="O253"/>
  <c r="N253"/>
  <c r="M253"/>
  <c r="L252"/>
  <c r="K252"/>
  <c r="J252"/>
  <c r="I252"/>
  <c r="H252"/>
  <c r="G252"/>
  <c r="F252"/>
  <c r="E252"/>
  <c r="D252"/>
  <c r="T250"/>
  <c r="R250"/>
  <c r="O250"/>
  <c r="N250"/>
  <c r="M250"/>
  <c r="L249"/>
  <c r="K249"/>
  <c r="J249"/>
  <c r="I249"/>
  <c r="H249"/>
  <c r="G249"/>
  <c r="F249"/>
  <c r="E249"/>
  <c r="D249"/>
  <c r="T247"/>
  <c r="R247"/>
  <c r="O247"/>
  <c r="N247"/>
  <c r="M247"/>
  <c r="L246"/>
  <c r="K246"/>
  <c r="J246"/>
  <c r="I246"/>
  <c r="H246"/>
  <c r="G246"/>
  <c r="F246"/>
  <c r="E246"/>
  <c r="D246"/>
  <c r="T244"/>
  <c r="R244"/>
  <c r="O244"/>
  <c r="N244"/>
  <c r="M244"/>
  <c r="L243"/>
  <c r="K243"/>
  <c r="J243"/>
  <c r="I243"/>
  <c r="H243"/>
  <c r="G243"/>
  <c r="F243"/>
  <c r="E243"/>
  <c r="D243"/>
  <c r="T241"/>
  <c r="R241"/>
  <c r="O241"/>
  <c r="N241"/>
  <c r="M241"/>
  <c r="L240"/>
  <c r="K240"/>
  <c r="J240"/>
  <c r="I240"/>
  <c r="H240"/>
  <c r="G240"/>
  <c r="F240"/>
  <c r="E240"/>
  <c r="D240"/>
  <c r="T238"/>
  <c r="R238"/>
  <c r="O238"/>
  <c r="N238"/>
  <c r="M238"/>
  <c r="L237"/>
  <c r="K237"/>
  <c r="J237"/>
  <c r="I237"/>
  <c r="H237"/>
  <c r="G237"/>
  <c r="F237"/>
  <c r="E237"/>
  <c r="D237"/>
  <c r="T235"/>
  <c r="R235"/>
  <c r="O235"/>
  <c r="N235"/>
  <c r="M235"/>
  <c r="L234"/>
  <c r="K234"/>
  <c r="J234"/>
  <c r="I234"/>
  <c r="H234"/>
  <c r="G234"/>
  <c r="F234"/>
  <c r="E234"/>
  <c r="D234"/>
  <c r="T232"/>
  <c r="R232"/>
  <c r="O232"/>
  <c r="N232"/>
  <c r="M232"/>
  <c r="L231"/>
  <c r="K231"/>
  <c r="J231"/>
  <c r="I231"/>
  <c r="H231"/>
  <c r="G231"/>
  <c r="F231"/>
  <c r="E231"/>
  <c r="D231"/>
  <c r="T229"/>
  <c r="R229"/>
  <c r="O229"/>
  <c r="N229"/>
  <c r="M229"/>
  <c r="L228"/>
  <c r="K228"/>
  <c r="J228"/>
  <c r="I228"/>
  <c r="H228"/>
  <c r="G228"/>
  <c r="F228"/>
  <c r="E228"/>
  <c r="D228"/>
  <c r="T226"/>
  <c r="R226"/>
  <c r="O226"/>
  <c r="N226"/>
  <c r="M226"/>
  <c r="L225"/>
  <c r="K225"/>
  <c r="J225"/>
  <c r="I225"/>
  <c r="H225"/>
  <c r="G225"/>
  <c r="F225"/>
  <c r="E225"/>
  <c r="D225"/>
  <c r="T223"/>
  <c r="R223"/>
  <c r="O223"/>
  <c r="N223"/>
  <c r="M223"/>
  <c r="L222"/>
  <c r="K222"/>
  <c r="J222"/>
  <c r="I222"/>
  <c r="H222"/>
  <c r="G222"/>
  <c r="F222"/>
  <c r="E222"/>
  <c r="D222"/>
  <c r="T220"/>
  <c r="R220"/>
  <c r="O220"/>
  <c r="N220"/>
  <c r="M220"/>
  <c r="L219"/>
  <c r="K219"/>
  <c r="J219"/>
  <c r="I219"/>
  <c r="H219"/>
  <c r="G219"/>
  <c r="F219"/>
  <c r="E219"/>
  <c r="D219"/>
  <c r="T217"/>
  <c r="R217"/>
  <c r="O217"/>
  <c r="N217"/>
  <c r="M217"/>
  <c r="L216"/>
  <c r="K216"/>
  <c r="J216"/>
  <c r="I216"/>
  <c r="H216"/>
  <c r="G216"/>
  <c r="F216"/>
  <c r="E216"/>
  <c r="D216"/>
  <c r="T214"/>
  <c r="R214"/>
  <c r="O214"/>
  <c r="N214"/>
  <c r="M214"/>
  <c r="L213"/>
  <c r="K213"/>
  <c r="J213"/>
  <c r="I213"/>
  <c r="H213"/>
  <c r="G213"/>
  <c r="F213"/>
  <c r="E213"/>
  <c r="D213"/>
  <c r="T211"/>
  <c r="R211"/>
  <c r="O211"/>
  <c r="N211"/>
  <c r="M211"/>
  <c r="L210"/>
  <c r="K210"/>
  <c r="J210"/>
  <c r="I210"/>
  <c r="H210"/>
  <c r="G210"/>
  <c r="F210"/>
  <c r="E210"/>
  <c r="D210"/>
  <c r="T208"/>
  <c r="R208"/>
  <c r="O208"/>
  <c r="N208"/>
  <c r="M208"/>
  <c r="L207"/>
  <c r="K207"/>
  <c r="J207"/>
  <c r="I207"/>
  <c r="H207"/>
  <c r="G207"/>
  <c r="F207"/>
  <c r="E207"/>
  <c r="D207"/>
  <c r="T205"/>
  <c r="R205"/>
  <c r="O205"/>
  <c r="N205"/>
  <c r="M205"/>
  <c r="L204"/>
  <c r="K204"/>
  <c r="J204"/>
  <c r="I204"/>
  <c r="H204"/>
  <c r="G204"/>
  <c r="F204"/>
  <c r="E204"/>
  <c r="D204"/>
  <c r="T202"/>
  <c r="R202"/>
  <c r="O202"/>
  <c r="N202"/>
  <c r="M202"/>
  <c r="L201"/>
  <c r="K201"/>
  <c r="J201"/>
  <c r="I201"/>
  <c r="H201"/>
  <c r="G201"/>
  <c r="F201"/>
  <c r="E201"/>
  <c r="D201"/>
  <c r="T199"/>
  <c r="R199"/>
  <c r="O199"/>
  <c r="N199"/>
  <c r="M199"/>
  <c r="L198"/>
  <c r="K198"/>
  <c r="J198"/>
  <c r="I198"/>
  <c r="H198"/>
  <c r="G198"/>
  <c r="F198"/>
  <c r="E198"/>
  <c r="D198"/>
  <c r="T196"/>
  <c r="R196"/>
  <c r="O196"/>
  <c r="N196"/>
  <c r="M196"/>
  <c r="L195"/>
  <c r="K195"/>
  <c r="J195"/>
  <c r="I195"/>
  <c r="H195"/>
  <c r="G195"/>
  <c r="F195"/>
  <c r="E195"/>
  <c r="D195"/>
  <c r="T193"/>
  <c r="R193"/>
  <c r="O193"/>
  <c r="N193"/>
  <c r="M193"/>
  <c r="L192"/>
  <c r="K192"/>
  <c r="J192"/>
  <c r="I192"/>
  <c r="H192"/>
  <c r="G192"/>
  <c r="F192"/>
  <c r="E192"/>
  <c r="D192"/>
  <c r="T190"/>
  <c r="R190"/>
  <c r="O190"/>
  <c r="N190"/>
  <c r="M190"/>
  <c r="L189"/>
  <c r="K189"/>
  <c r="J189"/>
  <c r="I189"/>
  <c r="H189"/>
  <c r="G189"/>
  <c r="F189"/>
  <c r="E189"/>
  <c r="D189"/>
  <c r="T187"/>
  <c r="R187"/>
  <c r="O187"/>
  <c r="N187"/>
  <c r="M187"/>
  <c r="L186"/>
  <c r="K186"/>
  <c r="J186"/>
  <c r="I186"/>
  <c r="H186"/>
  <c r="G186"/>
  <c r="F186"/>
  <c r="E186"/>
  <c r="D186"/>
  <c r="T184"/>
  <c r="R184"/>
  <c r="O184"/>
  <c r="N184"/>
  <c r="M184"/>
  <c r="L183"/>
  <c r="K183"/>
  <c r="J183"/>
  <c r="I183"/>
  <c r="H183"/>
  <c r="G183"/>
  <c r="F183"/>
  <c r="E183"/>
  <c r="D183"/>
  <c r="T181"/>
  <c r="R181"/>
  <c r="O181"/>
  <c r="N181"/>
  <c r="M181"/>
  <c r="L180"/>
  <c r="K180"/>
  <c r="J180"/>
  <c r="I180"/>
  <c r="H180"/>
  <c r="G180"/>
  <c r="F180"/>
  <c r="E180"/>
  <c r="D180"/>
  <c r="T178"/>
  <c r="R178"/>
  <c r="O178"/>
  <c r="N178"/>
  <c r="M178"/>
  <c r="L177"/>
  <c r="K177"/>
  <c r="J177"/>
  <c r="I177"/>
  <c r="H177"/>
  <c r="G177"/>
  <c r="F177"/>
  <c r="E177"/>
  <c r="D177"/>
  <c r="T175"/>
  <c r="R175"/>
  <c r="O175"/>
  <c r="N175"/>
  <c r="M175"/>
  <c r="L174"/>
  <c r="K174"/>
  <c r="J174"/>
  <c r="I174"/>
  <c r="H174"/>
  <c r="G174"/>
  <c r="F174"/>
  <c r="E174"/>
  <c r="D174"/>
  <c r="T172"/>
  <c r="R172"/>
  <c r="O172"/>
  <c r="N172"/>
  <c r="M172"/>
  <c r="L171"/>
  <c r="K171"/>
  <c r="J171"/>
  <c r="I171"/>
  <c r="H171"/>
  <c r="G171"/>
  <c r="F171"/>
  <c r="E171"/>
  <c r="D171"/>
  <c r="T169"/>
  <c r="R169"/>
  <c r="O169"/>
  <c r="N169"/>
  <c r="M169"/>
  <c r="L168"/>
  <c r="K168"/>
  <c r="J168"/>
  <c r="I168"/>
  <c r="H168"/>
  <c r="G168"/>
  <c r="F168"/>
  <c r="E168"/>
  <c r="D168"/>
  <c r="T166"/>
  <c r="R166"/>
  <c r="O166"/>
  <c r="N166"/>
  <c r="M166"/>
  <c r="L165"/>
  <c r="K165"/>
  <c r="J165"/>
  <c r="I165"/>
  <c r="H165"/>
  <c r="G165"/>
  <c r="F165"/>
  <c r="E165"/>
  <c r="D165"/>
  <c r="T163"/>
  <c r="R163"/>
  <c r="O163"/>
  <c r="N163"/>
  <c r="M163"/>
  <c r="L162"/>
  <c r="K162"/>
  <c r="J162"/>
  <c r="I162"/>
  <c r="H162"/>
  <c r="G162"/>
  <c r="F162"/>
  <c r="E162"/>
  <c r="D162"/>
  <c r="T160"/>
  <c r="R160"/>
  <c r="O160"/>
  <c r="N160"/>
  <c r="M160"/>
  <c r="L159"/>
  <c r="K159"/>
  <c r="J159"/>
  <c r="I159"/>
  <c r="H159"/>
  <c r="G159"/>
  <c r="F159"/>
  <c r="E159"/>
  <c r="D159"/>
  <c r="T157"/>
  <c r="R157"/>
  <c r="O157"/>
  <c r="N157"/>
  <c r="M157"/>
  <c r="L156"/>
  <c r="K156"/>
  <c r="J156"/>
  <c r="I156"/>
  <c r="H156"/>
  <c r="G156"/>
  <c r="F156"/>
  <c r="E156"/>
  <c r="D156"/>
  <c r="T154"/>
  <c r="R154"/>
  <c r="O154"/>
  <c r="N154"/>
  <c r="M154"/>
  <c r="L153"/>
  <c r="K153"/>
  <c r="J153"/>
  <c r="I153"/>
  <c r="H153"/>
  <c r="G153"/>
  <c r="F153"/>
  <c r="E153"/>
  <c r="D153"/>
  <c r="T151"/>
  <c r="R151"/>
  <c r="O151"/>
  <c r="N151"/>
  <c r="M151"/>
  <c r="L150"/>
  <c r="K150"/>
  <c r="J150"/>
  <c r="I150"/>
  <c r="H150"/>
  <c r="G150"/>
  <c r="F150"/>
  <c r="E150"/>
  <c r="D150"/>
  <c r="T148"/>
  <c r="R148"/>
  <c r="O148"/>
  <c r="N148"/>
  <c r="M148"/>
  <c r="L147"/>
  <c r="K147"/>
  <c r="J147"/>
  <c r="I147"/>
  <c r="H147"/>
  <c r="G147"/>
  <c r="F147"/>
  <c r="E147"/>
  <c r="D147"/>
  <c r="T145"/>
  <c r="R145"/>
  <c r="O145"/>
  <c r="N145"/>
  <c r="M145"/>
  <c r="L144"/>
  <c r="K144"/>
  <c r="J144"/>
  <c r="I144"/>
  <c r="H144"/>
  <c r="G144"/>
  <c r="F144"/>
  <c r="E144"/>
  <c r="D144"/>
  <c r="T142"/>
  <c r="R142"/>
  <c r="O142"/>
  <c r="N142"/>
  <c r="M142"/>
  <c r="L141"/>
  <c r="K141"/>
  <c r="J141"/>
  <c r="I141"/>
  <c r="H141"/>
  <c r="G141"/>
  <c r="F141"/>
  <c r="E141"/>
  <c r="D141"/>
  <c r="T139"/>
  <c r="R139"/>
  <c r="O139"/>
  <c r="N139"/>
  <c r="M139"/>
  <c r="L138"/>
  <c r="K138"/>
  <c r="J138"/>
  <c r="I138"/>
  <c r="H138"/>
  <c r="G138"/>
  <c r="F138"/>
  <c r="E138"/>
  <c r="D138"/>
  <c r="T136"/>
  <c r="R136"/>
  <c r="O136"/>
  <c r="N136"/>
  <c r="M136"/>
  <c r="L135"/>
  <c r="K135"/>
  <c r="J135"/>
  <c r="I135"/>
  <c r="H135"/>
  <c r="G135"/>
  <c r="F135"/>
  <c r="E135"/>
  <c r="D135"/>
  <c r="T133"/>
  <c r="R133"/>
  <c r="O133"/>
  <c r="N133"/>
  <c r="M133"/>
  <c r="L132"/>
  <c r="K132"/>
  <c r="J132"/>
  <c r="I132"/>
  <c r="H132"/>
  <c r="G132"/>
  <c r="F132"/>
  <c r="E132"/>
  <c r="D132"/>
  <c r="T130"/>
  <c r="R130"/>
  <c r="O130"/>
  <c r="N130"/>
  <c r="M130"/>
  <c r="L129"/>
  <c r="K129"/>
  <c r="J129"/>
  <c r="I129"/>
  <c r="H129"/>
  <c r="G129"/>
  <c r="F129"/>
  <c r="E129"/>
  <c r="D129"/>
  <c r="T127"/>
  <c r="R127"/>
  <c r="O127"/>
  <c r="N127"/>
  <c r="M127"/>
  <c r="L126"/>
  <c r="K126"/>
  <c r="J126"/>
  <c r="I126"/>
  <c r="H126"/>
  <c r="G126"/>
  <c r="F126"/>
  <c r="E126"/>
  <c r="D126"/>
  <c r="T124"/>
  <c r="R124"/>
  <c r="O124"/>
  <c r="N124"/>
  <c r="M124"/>
  <c r="L123"/>
  <c r="K123"/>
  <c r="J123"/>
  <c r="I123"/>
  <c r="H123"/>
  <c r="G123"/>
  <c r="F123"/>
  <c r="E123"/>
  <c r="D123"/>
  <c r="T121"/>
  <c r="R121"/>
  <c r="O121"/>
  <c r="N121"/>
  <c r="M121"/>
  <c r="L120"/>
  <c r="K120"/>
  <c r="J120"/>
  <c r="I120"/>
  <c r="H120"/>
  <c r="G120"/>
  <c r="F120"/>
  <c r="E120"/>
  <c r="D120"/>
  <c r="T118"/>
  <c r="R118"/>
  <c r="O118"/>
  <c r="N118"/>
  <c r="M118"/>
  <c r="L117"/>
  <c r="K117"/>
  <c r="J117"/>
  <c r="I117"/>
  <c r="H117"/>
  <c r="G117"/>
  <c r="F117"/>
  <c r="E117"/>
  <c r="D117"/>
  <c r="T115"/>
  <c r="R115"/>
  <c r="O115"/>
  <c r="N115"/>
  <c r="M115"/>
  <c r="L114"/>
  <c r="K114"/>
  <c r="J114"/>
  <c r="I114"/>
  <c r="H114"/>
  <c r="G114"/>
  <c r="F114"/>
  <c r="E114"/>
  <c r="D114"/>
  <c r="T112"/>
  <c r="R112"/>
  <c r="O112"/>
  <c r="N112"/>
  <c r="M112"/>
  <c r="L111"/>
  <c r="K111"/>
  <c r="J111"/>
  <c r="I111"/>
  <c r="H111"/>
  <c r="G111"/>
  <c r="F111"/>
  <c r="E111"/>
  <c r="D111"/>
  <c r="T109"/>
  <c r="R109"/>
  <c r="O109"/>
  <c r="N109"/>
  <c r="M109"/>
  <c r="L108"/>
  <c r="K108"/>
  <c r="J108"/>
  <c r="I108"/>
  <c r="H108"/>
  <c r="G108"/>
  <c r="F108"/>
  <c r="E108"/>
  <c r="D108"/>
  <c r="T106"/>
  <c r="R106"/>
  <c r="O106"/>
  <c r="N106"/>
  <c r="M106"/>
  <c r="L105"/>
  <c r="K105"/>
  <c r="J105"/>
  <c r="I105"/>
  <c r="H105"/>
  <c r="G105"/>
  <c r="F105"/>
  <c r="E105"/>
  <c r="D105"/>
  <c r="T103"/>
  <c r="R103"/>
  <c r="O103"/>
  <c r="N103"/>
  <c r="M103"/>
  <c r="L102"/>
  <c r="K102"/>
  <c r="J102"/>
  <c r="I102"/>
  <c r="H102"/>
  <c r="G102"/>
  <c r="F102"/>
  <c r="E102"/>
  <c r="D102"/>
  <c r="T100"/>
  <c r="R100"/>
  <c r="O100"/>
  <c r="N100"/>
  <c r="M100"/>
  <c r="L99"/>
  <c r="K99"/>
  <c r="J99"/>
  <c r="I99"/>
  <c r="H99"/>
  <c r="G99"/>
  <c r="F99"/>
  <c r="E99"/>
  <c r="D99"/>
  <c r="T97"/>
  <c r="R97"/>
  <c r="O97"/>
  <c r="N97"/>
  <c r="M97"/>
  <c r="L96"/>
  <c r="K96"/>
  <c r="J96"/>
  <c r="I96"/>
  <c r="H96"/>
  <c r="G96"/>
  <c r="F96"/>
  <c r="E96"/>
  <c r="D96"/>
  <c r="T94"/>
  <c r="R94"/>
  <c r="O94"/>
  <c r="N94"/>
  <c r="M94"/>
  <c r="L93"/>
  <c r="K93"/>
  <c r="J93"/>
  <c r="I93"/>
  <c r="H93"/>
  <c r="G93"/>
  <c r="F93"/>
  <c r="E93"/>
  <c r="D93"/>
  <c r="T91"/>
  <c r="R91"/>
  <c r="O91"/>
  <c r="N91"/>
  <c r="M91"/>
  <c r="L90"/>
  <c r="K90"/>
  <c r="J90"/>
  <c r="I90"/>
  <c r="H90"/>
  <c r="G90"/>
  <c r="F90"/>
  <c r="E90"/>
  <c r="D90"/>
  <c r="T88"/>
  <c r="R88"/>
  <c r="O88"/>
  <c r="N88"/>
  <c r="M88"/>
  <c r="L87"/>
  <c r="K87"/>
  <c r="J87"/>
  <c r="I87"/>
  <c r="H87"/>
  <c r="G87"/>
  <c r="F87"/>
  <c r="E87"/>
  <c r="D87"/>
  <c r="T85"/>
  <c r="R85"/>
  <c r="O85"/>
  <c r="N85"/>
  <c r="M85"/>
  <c r="L84"/>
  <c r="K84"/>
  <c r="J84"/>
  <c r="I84"/>
  <c r="H84"/>
  <c r="G84"/>
  <c r="F84"/>
  <c r="E84"/>
  <c r="D84"/>
  <c r="T82"/>
  <c r="R82"/>
  <c r="O82"/>
  <c r="N82"/>
  <c r="M82"/>
  <c r="L81"/>
  <c r="K81"/>
  <c r="J81"/>
  <c r="I81"/>
  <c r="H81"/>
  <c r="G81"/>
  <c r="F81"/>
  <c r="E81"/>
  <c r="D81"/>
  <c r="T79"/>
  <c r="R79"/>
  <c r="O79"/>
  <c r="N79"/>
  <c r="M79"/>
  <c r="L78"/>
  <c r="K78"/>
  <c r="J78"/>
  <c r="I78"/>
  <c r="H78"/>
  <c r="G78"/>
  <c r="F78"/>
  <c r="E78"/>
  <c r="D78"/>
  <c r="T76"/>
  <c r="R76"/>
  <c r="O76"/>
  <c r="N76"/>
  <c r="M76"/>
  <c r="L75"/>
  <c r="K75"/>
  <c r="J75"/>
  <c r="I75"/>
  <c r="H75"/>
  <c r="G75"/>
  <c r="F75"/>
  <c r="E75"/>
  <c r="D75"/>
  <c r="T73"/>
  <c r="R73"/>
  <c r="O73"/>
  <c r="N73"/>
  <c r="M73"/>
  <c r="L72"/>
  <c r="K72"/>
  <c r="J72"/>
  <c r="I72"/>
  <c r="H72"/>
  <c r="G72"/>
  <c r="F72"/>
  <c r="E72"/>
  <c r="D72"/>
  <c r="T70"/>
  <c r="R70"/>
  <c r="O70"/>
  <c r="N70"/>
  <c r="M70"/>
  <c r="L69"/>
  <c r="K69"/>
  <c r="J69"/>
  <c r="I69"/>
  <c r="H69"/>
  <c r="G69"/>
  <c r="F69"/>
  <c r="E69"/>
  <c r="D69"/>
  <c r="T67"/>
  <c r="R67"/>
  <c r="O67"/>
  <c r="N67"/>
  <c r="M67"/>
  <c r="L66"/>
  <c r="K66"/>
  <c r="J66"/>
  <c r="I66"/>
  <c r="H66"/>
  <c r="G66"/>
  <c r="F66"/>
  <c r="E66"/>
  <c r="D66"/>
  <c r="O64"/>
  <c r="T64"/>
  <c r="M64"/>
  <c r="N64"/>
  <c r="R64"/>
  <c r="L63"/>
  <c r="K63"/>
  <c r="J63"/>
  <c r="I63"/>
  <c r="H63"/>
  <c r="G63"/>
  <c r="F63"/>
  <c r="E63"/>
  <c r="D63"/>
  <c r="O61"/>
  <c r="T61"/>
  <c r="M61"/>
  <c r="N61"/>
  <c r="R61"/>
  <c r="L60"/>
  <c r="K60"/>
  <c r="J60"/>
  <c r="I60"/>
  <c r="H60"/>
  <c r="G60"/>
  <c r="F60"/>
  <c r="E60"/>
  <c r="D60"/>
  <c r="O58"/>
  <c r="T58"/>
  <c r="M58"/>
  <c r="N58"/>
  <c r="R58"/>
  <c r="L57"/>
  <c r="K57"/>
  <c r="J57"/>
  <c r="I57"/>
  <c r="H57"/>
  <c r="G57"/>
  <c r="F57"/>
  <c r="E57"/>
  <c r="D57"/>
  <c r="O55"/>
  <c r="T55"/>
  <c r="M55"/>
  <c r="N55"/>
  <c r="R55"/>
  <c r="L54"/>
  <c r="K54"/>
  <c r="J54"/>
  <c r="I54"/>
  <c r="H54"/>
  <c r="G54"/>
  <c r="F54"/>
  <c r="E54"/>
  <c r="D54"/>
  <c r="O52"/>
  <c r="T52"/>
  <c r="M52"/>
  <c r="N52"/>
  <c r="R52"/>
  <c r="L51"/>
  <c r="K51"/>
  <c r="J51"/>
  <c r="I51"/>
  <c r="H51"/>
  <c r="G51"/>
  <c r="F51"/>
  <c r="E51"/>
  <c r="D51"/>
  <c r="O49"/>
  <c r="T49"/>
  <c r="M49"/>
  <c r="N49"/>
  <c r="R49"/>
  <c r="L48"/>
  <c r="K48"/>
  <c r="J48"/>
  <c r="I48"/>
  <c r="H48"/>
  <c r="G48"/>
  <c r="F48"/>
  <c r="E48"/>
  <c r="D48"/>
  <c r="O46"/>
  <c r="T46"/>
  <c r="M46"/>
  <c r="N46"/>
  <c r="R46"/>
  <c r="L45"/>
  <c r="K45"/>
  <c r="J45"/>
  <c r="I45"/>
  <c r="H45"/>
  <c r="G45"/>
  <c r="F45"/>
  <c r="E45"/>
  <c r="D45"/>
  <c r="O43"/>
  <c r="T43"/>
  <c r="M43"/>
  <c r="N43"/>
  <c r="R43"/>
  <c r="L42"/>
  <c r="K42"/>
  <c r="J42"/>
  <c r="I42"/>
  <c r="H42"/>
  <c r="G42"/>
  <c r="F42"/>
  <c r="E42"/>
  <c r="D42"/>
  <c r="O40"/>
  <c r="T40"/>
  <c r="M40"/>
  <c r="N40"/>
  <c r="R40"/>
  <c r="L39"/>
  <c r="K39"/>
  <c r="J39"/>
  <c r="I39"/>
  <c r="H39"/>
  <c r="G39"/>
  <c r="F39"/>
  <c r="E39"/>
  <c r="D39"/>
  <c r="O37"/>
  <c r="T37"/>
  <c r="M37"/>
  <c r="N37"/>
  <c r="R37"/>
  <c r="L36"/>
  <c r="K36"/>
  <c r="J36"/>
  <c r="I36"/>
  <c r="H36"/>
  <c r="G36"/>
  <c r="F36"/>
  <c r="E36"/>
  <c r="D36"/>
  <c r="O34"/>
  <c r="T34"/>
  <c r="M34"/>
  <c r="N34"/>
  <c r="R34"/>
  <c r="L33"/>
  <c r="K33"/>
  <c r="J33"/>
  <c r="I33"/>
  <c r="H33"/>
  <c r="G33"/>
  <c r="F33"/>
  <c r="E33"/>
  <c r="D33"/>
  <c r="O31"/>
  <c r="T31"/>
  <c r="M31"/>
  <c r="N31"/>
  <c r="R31"/>
  <c r="L30"/>
  <c r="K30"/>
  <c r="J30"/>
  <c r="I30"/>
  <c r="H30"/>
  <c r="G30"/>
  <c r="F30"/>
  <c r="E30"/>
  <c r="D30"/>
  <c r="O28"/>
  <c r="T28"/>
  <c r="M28"/>
  <c r="N28"/>
  <c r="R28"/>
  <c r="L27"/>
  <c r="K27"/>
  <c r="J27"/>
  <c r="I27"/>
  <c r="H27"/>
  <c r="G27"/>
  <c r="F27"/>
  <c r="E27"/>
  <c r="D27"/>
  <c r="O25"/>
  <c r="T25"/>
  <c r="M25"/>
  <c r="N25"/>
  <c r="R25"/>
  <c r="L24"/>
  <c r="K24"/>
  <c r="J24"/>
  <c r="I24"/>
  <c r="H24"/>
  <c r="G24"/>
  <c r="F24"/>
  <c r="E24"/>
  <c r="D24"/>
  <c r="O22"/>
  <c r="T22"/>
  <c r="M22"/>
  <c r="N22"/>
  <c r="R22"/>
  <c r="L21"/>
  <c r="K21"/>
  <c r="J21"/>
  <c r="I21"/>
  <c r="H21"/>
  <c r="G21"/>
  <c r="F21"/>
  <c r="E21"/>
  <c r="D21"/>
  <c r="O19"/>
  <c r="T19"/>
  <c r="M19"/>
  <c r="N19"/>
  <c r="R19"/>
  <c r="L18"/>
  <c r="K18"/>
  <c r="J18"/>
  <c r="I18"/>
  <c r="H18"/>
  <c r="G18"/>
  <c r="F18"/>
  <c r="E18"/>
  <c r="D18"/>
  <c r="O16"/>
  <c r="T16"/>
  <c r="M16"/>
  <c r="N16"/>
  <c r="R16"/>
  <c r="L15"/>
  <c r="K15"/>
  <c r="J15"/>
  <c r="I15"/>
  <c r="H15"/>
  <c r="G15"/>
  <c r="F15"/>
  <c r="E15"/>
  <c r="D15"/>
  <c r="O13"/>
  <c r="T13"/>
  <c r="M13"/>
  <c r="N13"/>
  <c r="R13"/>
  <c r="L12"/>
  <c r="K12"/>
  <c r="J12"/>
  <c r="I12"/>
  <c r="H12"/>
  <c r="G12"/>
  <c r="F12"/>
  <c r="E12"/>
  <c r="D12"/>
  <c r="O10"/>
  <c r="T10"/>
  <c r="M10"/>
  <c r="N10"/>
  <c r="R10"/>
  <c r="L380" i="6"/>
  <c r="K380"/>
  <c r="J380"/>
  <c r="I380"/>
  <c r="H380"/>
  <c r="G380"/>
  <c r="F380"/>
  <c r="E380"/>
  <c r="D380"/>
  <c r="L377"/>
  <c r="K377"/>
  <c r="J377"/>
  <c r="I377"/>
  <c r="H377"/>
  <c r="G377"/>
  <c r="F377"/>
  <c r="E377"/>
  <c r="D377"/>
  <c r="L374"/>
  <c r="K374"/>
  <c r="J374"/>
  <c r="I374"/>
  <c r="H374"/>
  <c r="G374"/>
  <c r="F374"/>
  <c r="E374"/>
  <c r="D374"/>
  <c r="L371"/>
  <c r="K371"/>
  <c r="J371"/>
  <c r="I371"/>
  <c r="H371"/>
  <c r="G371"/>
  <c r="F371"/>
  <c r="E371"/>
  <c r="D371"/>
  <c r="L368"/>
  <c r="K368"/>
  <c r="J368"/>
  <c r="I368"/>
  <c r="H368"/>
  <c r="G368"/>
  <c r="F368"/>
  <c r="E368"/>
  <c r="D368"/>
  <c r="L365"/>
  <c r="K365"/>
  <c r="J365"/>
  <c r="I365"/>
  <c r="H365"/>
  <c r="G365"/>
  <c r="F365"/>
  <c r="E365"/>
  <c r="D365"/>
  <c r="L362"/>
  <c r="K362"/>
  <c r="J362"/>
  <c r="I362"/>
  <c r="H362"/>
  <c r="G362"/>
  <c r="F362"/>
  <c r="E362"/>
  <c r="D362"/>
  <c r="L359"/>
  <c r="K359"/>
  <c r="J359"/>
  <c r="I359"/>
  <c r="H359"/>
  <c r="G359"/>
  <c r="F359"/>
  <c r="E359"/>
  <c r="D359"/>
  <c r="L356"/>
  <c r="K356"/>
  <c r="J356"/>
  <c r="I356"/>
  <c r="H356"/>
  <c r="G356"/>
  <c r="F356"/>
  <c r="E356"/>
  <c r="D356"/>
  <c r="L353"/>
  <c r="K353"/>
  <c r="J353"/>
  <c r="I353"/>
  <c r="H353"/>
  <c r="G353"/>
  <c r="F353"/>
  <c r="E353"/>
  <c r="D353"/>
  <c r="L350"/>
  <c r="K350"/>
  <c r="J350"/>
  <c r="I350"/>
  <c r="H350"/>
  <c r="G350"/>
  <c r="F350"/>
  <c r="E350"/>
  <c r="D350"/>
  <c r="L347"/>
  <c r="K347"/>
  <c r="J347"/>
  <c r="I347"/>
  <c r="H347"/>
  <c r="G347"/>
  <c r="F347"/>
  <c r="E347"/>
  <c r="D347"/>
  <c r="L344"/>
  <c r="K344"/>
  <c r="J344"/>
  <c r="I344"/>
  <c r="H344"/>
  <c r="G344"/>
  <c r="F344"/>
  <c r="E344"/>
  <c r="D344"/>
  <c r="L341"/>
  <c r="K341"/>
  <c r="J341"/>
  <c r="I341"/>
  <c r="H341"/>
  <c r="G341"/>
  <c r="F341"/>
  <c r="E341"/>
  <c r="D341"/>
  <c r="L338"/>
  <c r="K338"/>
  <c r="J338"/>
  <c r="I338"/>
  <c r="H338"/>
  <c r="G338"/>
  <c r="F338"/>
  <c r="E338"/>
  <c r="D338"/>
  <c r="L335"/>
  <c r="K335"/>
  <c r="J335"/>
  <c r="I335"/>
  <c r="H335"/>
  <c r="G335"/>
  <c r="F335"/>
  <c r="E335"/>
  <c r="D335"/>
  <c r="L332"/>
  <c r="K332"/>
  <c r="J332"/>
  <c r="I332"/>
  <c r="H332"/>
  <c r="G332"/>
  <c r="F332"/>
  <c r="E332"/>
  <c r="D332"/>
  <c r="L329"/>
  <c r="K329"/>
  <c r="J329"/>
  <c r="I329"/>
  <c r="H329"/>
  <c r="G329"/>
  <c r="F329"/>
  <c r="E329"/>
  <c r="D329"/>
  <c r="L326"/>
  <c r="K326"/>
  <c r="J326"/>
  <c r="I326"/>
  <c r="H326"/>
  <c r="G326"/>
  <c r="F326"/>
  <c r="E326"/>
  <c r="D326"/>
  <c r="L323"/>
  <c r="K323"/>
  <c r="J323"/>
  <c r="I323"/>
  <c r="H323"/>
  <c r="G323"/>
  <c r="F323"/>
  <c r="E323"/>
  <c r="D323"/>
  <c r="L320"/>
  <c r="K320"/>
  <c r="J320"/>
  <c r="I320"/>
  <c r="H320"/>
  <c r="G320"/>
  <c r="F320"/>
  <c r="E320"/>
  <c r="D320"/>
  <c r="L317"/>
  <c r="K317"/>
  <c r="J317"/>
  <c r="I317"/>
  <c r="H317"/>
  <c r="G317"/>
  <c r="F317"/>
  <c r="E317"/>
  <c r="D317"/>
  <c r="L314"/>
  <c r="K314"/>
  <c r="J314"/>
  <c r="I314"/>
  <c r="H314"/>
  <c r="G314"/>
  <c r="F314"/>
  <c r="E314"/>
  <c r="D314"/>
  <c r="L311"/>
  <c r="K311"/>
  <c r="J311"/>
  <c r="I311"/>
  <c r="H311"/>
  <c r="G311"/>
  <c r="F311"/>
  <c r="E311"/>
  <c r="D311"/>
  <c r="L308"/>
  <c r="K308"/>
  <c r="J308"/>
  <c r="I308"/>
  <c r="H308"/>
  <c r="G308"/>
  <c r="F308"/>
  <c r="E308"/>
  <c r="D308"/>
  <c r="L305"/>
  <c r="K305"/>
  <c r="J305"/>
  <c r="I305"/>
  <c r="H305"/>
  <c r="G305"/>
  <c r="F305"/>
  <c r="E305"/>
  <c r="D305"/>
  <c r="L302"/>
  <c r="K302"/>
  <c r="J302"/>
  <c r="I302"/>
  <c r="H302"/>
  <c r="G302"/>
  <c r="F302"/>
  <c r="E302"/>
  <c r="D302"/>
  <c r="L299"/>
  <c r="K299"/>
  <c r="J299"/>
  <c r="I299"/>
  <c r="H299"/>
  <c r="G299"/>
  <c r="F299"/>
  <c r="E299"/>
  <c r="D299"/>
  <c r="L296"/>
  <c r="K296"/>
  <c r="J296"/>
  <c r="I296"/>
  <c r="H296"/>
  <c r="G296"/>
  <c r="F296"/>
  <c r="E296"/>
  <c r="D296"/>
  <c r="L293"/>
  <c r="K293"/>
  <c r="J293"/>
  <c r="I293"/>
  <c r="H293"/>
  <c r="G293"/>
  <c r="F293"/>
  <c r="E293"/>
  <c r="D293"/>
  <c r="L290"/>
  <c r="K290"/>
  <c r="J290"/>
  <c r="I290"/>
  <c r="H290"/>
  <c r="G290"/>
  <c r="F290"/>
  <c r="E290"/>
  <c r="D290"/>
  <c r="L287"/>
  <c r="K287"/>
  <c r="J287"/>
  <c r="I287"/>
  <c r="H287"/>
  <c r="G287"/>
  <c r="F287"/>
  <c r="E287"/>
  <c r="D287"/>
  <c r="L284"/>
  <c r="K284"/>
  <c r="J284"/>
  <c r="I284"/>
  <c r="H284"/>
  <c r="G284"/>
  <c r="F284"/>
  <c r="E284"/>
  <c r="D284"/>
  <c r="L281"/>
  <c r="K281"/>
  <c r="J281"/>
  <c r="I281"/>
  <c r="H281"/>
  <c r="G281"/>
  <c r="F281"/>
  <c r="E281"/>
  <c r="D281"/>
  <c r="L278"/>
  <c r="K278"/>
  <c r="J278"/>
  <c r="I278"/>
  <c r="H278"/>
  <c r="G278"/>
  <c r="F278"/>
  <c r="E278"/>
  <c r="D278"/>
  <c r="L275"/>
  <c r="K275"/>
  <c r="J275"/>
  <c r="I275"/>
  <c r="H275"/>
  <c r="G275"/>
  <c r="F275"/>
  <c r="E275"/>
  <c r="D275"/>
  <c r="L272"/>
  <c r="K272"/>
  <c r="J272"/>
  <c r="I272"/>
  <c r="H272"/>
  <c r="G272"/>
  <c r="F272"/>
  <c r="E272"/>
  <c r="D272"/>
  <c r="L269"/>
  <c r="K269"/>
  <c r="J269"/>
  <c r="I269"/>
  <c r="H269"/>
  <c r="G269"/>
  <c r="F269"/>
  <c r="E269"/>
  <c r="D269"/>
  <c r="L266"/>
  <c r="K266"/>
  <c r="J266"/>
  <c r="I266"/>
  <c r="H266"/>
  <c r="G266"/>
  <c r="F266"/>
  <c r="E266"/>
  <c r="D266"/>
  <c r="L263"/>
  <c r="K263"/>
  <c r="J263"/>
  <c r="I263"/>
  <c r="H263"/>
  <c r="G263"/>
  <c r="F263"/>
  <c r="E263"/>
  <c r="D263"/>
  <c r="L260"/>
  <c r="K260"/>
  <c r="J260"/>
  <c r="I260"/>
  <c r="H260"/>
  <c r="G260"/>
  <c r="F260"/>
  <c r="E260"/>
  <c r="D260"/>
  <c r="L257"/>
  <c r="K257"/>
  <c r="J257"/>
  <c r="I257"/>
  <c r="H257"/>
  <c r="G257"/>
  <c r="F257"/>
  <c r="E257"/>
  <c r="D257"/>
  <c r="L254"/>
  <c r="K254"/>
  <c r="J254"/>
  <c r="I254"/>
  <c r="H254"/>
  <c r="G254"/>
  <c r="F254"/>
  <c r="E254"/>
  <c r="D254"/>
  <c r="L251"/>
  <c r="K251"/>
  <c r="J251"/>
  <c r="I251"/>
  <c r="H251"/>
  <c r="G251"/>
  <c r="F251"/>
  <c r="E251"/>
  <c r="D251"/>
  <c r="L248"/>
  <c r="K248"/>
  <c r="J248"/>
  <c r="I248"/>
  <c r="H248"/>
  <c r="G248"/>
  <c r="F248"/>
  <c r="E248"/>
  <c r="D248"/>
  <c r="L245"/>
  <c r="K245"/>
  <c r="J245"/>
  <c r="I245"/>
  <c r="H245"/>
  <c r="G245"/>
  <c r="F245"/>
  <c r="E245"/>
  <c r="D245"/>
  <c r="L242"/>
  <c r="K242"/>
  <c r="J242"/>
  <c r="I242"/>
  <c r="H242"/>
  <c r="G242"/>
  <c r="F242"/>
  <c r="E242"/>
  <c r="D242"/>
  <c r="L239"/>
  <c r="K239"/>
  <c r="J239"/>
  <c r="I239"/>
  <c r="H239"/>
  <c r="G239"/>
  <c r="F239"/>
  <c r="E239"/>
  <c r="D239"/>
  <c r="L236"/>
  <c r="K236"/>
  <c r="J236"/>
  <c r="I236"/>
  <c r="H236"/>
  <c r="G236"/>
  <c r="F236"/>
  <c r="E236"/>
  <c r="D236"/>
  <c r="L233"/>
  <c r="K233"/>
  <c r="J233"/>
  <c r="I233"/>
  <c r="H233"/>
  <c r="G233"/>
  <c r="F233"/>
  <c r="E233"/>
  <c r="D233"/>
  <c r="L230"/>
  <c r="K230"/>
  <c r="J230"/>
  <c r="I230"/>
  <c r="H230"/>
  <c r="G230"/>
  <c r="F230"/>
  <c r="E230"/>
  <c r="D230"/>
  <c r="L227"/>
  <c r="K227"/>
  <c r="J227"/>
  <c r="I227"/>
  <c r="H227"/>
  <c r="G227"/>
  <c r="F227"/>
  <c r="E227"/>
  <c r="D227"/>
  <c r="L224"/>
  <c r="K224"/>
  <c r="J224"/>
  <c r="I224"/>
  <c r="H224"/>
  <c r="G224"/>
  <c r="F224"/>
  <c r="E224"/>
  <c r="D224"/>
  <c r="L221"/>
  <c r="K221"/>
  <c r="J221"/>
  <c r="I221"/>
  <c r="H221"/>
  <c r="G221"/>
  <c r="F221"/>
  <c r="E221"/>
  <c r="D221"/>
  <c r="L218"/>
  <c r="K218"/>
  <c r="J218"/>
  <c r="I218"/>
  <c r="H218"/>
  <c r="G218"/>
  <c r="F218"/>
  <c r="E218"/>
  <c r="D218"/>
  <c r="L215"/>
  <c r="K215"/>
  <c r="J215"/>
  <c r="I215"/>
  <c r="H215"/>
  <c r="G215"/>
  <c r="F215"/>
  <c r="E215"/>
  <c r="D215"/>
  <c r="L212"/>
  <c r="K212"/>
  <c r="J212"/>
  <c r="I212"/>
  <c r="H212"/>
  <c r="G212"/>
  <c r="F212"/>
  <c r="E212"/>
  <c r="D212"/>
  <c r="L209"/>
  <c r="K209"/>
  <c r="J209"/>
  <c r="I209"/>
  <c r="H209"/>
  <c r="G209"/>
  <c r="F209"/>
  <c r="E209"/>
  <c r="D209"/>
  <c r="L206"/>
  <c r="K206"/>
  <c r="J206"/>
  <c r="I206"/>
  <c r="H206"/>
  <c r="G206"/>
  <c r="F206"/>
  <c r="E206"/>
  <c r="D206"/>
  <c r="L203"/>
  <c r="K203"/>
  <c r="J203"/>
  <c r="I203"/>
  <c r="H203"/>
  <c r="G203"/>
  <c r="F203"/>
  <c r="E203"/>
  <c r="D203"/>
  <c r="L200"/>
  <c r="K200"/>
  <c r="J200"/>
  <c r="I200"/>
  <c r="H200"/>
  <c r="G200"/>
  <c r="F200"/>
  <c r="E200"/>
  <c r="D200"/>
  <c r="L197"/>
  <c r="K197"/>
  <c r="J197"/>
  <c r="I197"/>
  <c r="H197"/>
  <c r="G197"/>
  <c r="F197"/>
  <c r="E197"/>
  <c r="D197"/>
  <c r="L194"/>
  <c r="K194"/>
  <c r="J194"/>
  <c r="I194"/>
  <c r="H194"/>
  <c r="G194"/>
  <c r="F194"/>
  <c r="E194"/>
  <c r="D194"/>
  <c r="L191"/>
  <c r="K191"/>
  <c r="J191"/>
  <c r="I191"/>
  <c r="H191"/>
  <c r="G191"/>
  <c r="F191"/>
  <c r="E191"/>
  <c r="D191"/>
  <c r="L188"/>
  <c r="K188"/>
  <c r="J188"/>
  <c r="I188"/>
  <c r="H188"/>
  <c r="G188"/>
  <c r="F188"/>
  <c r="E188"/>
  <c r="D188"/>
  <c r="L185"/>
  <c r="K185"/>
  <c r="J185"/>
  <c r="I185"/>
  <c r="H185"/>
  <c r="G185"/>
  <c r="F185"/>
  <c r="E185"/>
  <c r="D185"/>
  <c r="L182"/>
  <c r="K182"/>
  <c r="J182"/>
  <c r="I182"/>
  <c r="H182"/>
  <c r="G182"/>
  <c r="F182"/>
  <c r="E182"/>
  <c r="D182"/>
  <c r="L179"/>
  <c r="K179"/>
  <c r="J179"/>
  <c r="I179"/>
  <c r="H179"/>
  <c r="G179"/>
  <c r="F179"/>
  <c r="E179"/>
  <c r="D179"/>
  <c r="L176"/>
  <c r="K176"/>
  <c r="J176"/>
  <c r="I176"/>
  <c r="H176"/>
  <c r="G176"/>
  <c r="F176"/>
  <c r="E176"/>
  <c r="D176"/>
  <c r="L173"/>
  <c r="K173"/>
  <c r="J173"/>
  <c r="I173"/>
  <c r="H173"/>
  <c r="G173"/>
  <c r="F173"/>
  <c r="E173"/>
  <c r="D173"/>
  <c r="L170"/>
  <c r="K170"/>
  <c r="J170"/>
  <c r="I170"/>
  <c r="H170"/>
  <c r="G170"/>
  <c r="F170"/>
  <c r="E170"/>
  <c r="D170"/>
  <c r="L167"/>
  <c r="K167"/>
  <c r="J167"/>
  <c r="I167"/>
  <c r="H167"/>
  <c r="G167"/>
  <c r="F167"/>
  <c r="E167"/>
  <c r="D167"/>
  <c r="L164"/>
  <c r="K164"/>
  <c r="J164"/>
  <c r="I164"/>
  <c r="H164"/>
  <c r="G164"/>
  <c r="F164"/>
  <c r="E164"/>
  <c r="D164"/>
  <c r="L161"/>
  <c r="K161"/>
  <c r="J161"/>
  <c r="I161"/>
  <c r="H161"/>
  <c r="G161"/>
  <c r="F161"/>
  <c r="E161"/>
  <c r="D161"/>
  <c r="L158"/>
  <c r="K158"/>
  <c r="J158"/>
  <c r="I158"/>
  <c r="H158"/>
  <c r="G158"/>
  <c r="F158"/>
  <c r="E158"/>
  <c r="D158"/>
  <c r="L155"/>
  <c r="K155"/>
  <c r="J155"/>
  <c r="I155"/>
  <c r="H155"/>
  <c r="G155"/>
  <c r="F155"/>
  <c r="E155"/>
  <c r="D155"/>
  <c r="L152"/>
  <c r="K152"/>
  <c r="J152"/>
  <c r="I152"/>
  <c r="H152"/>
  <c r="G152"/>
  <c r="F152"/>
  <c r="E152"/>
  <c r="D152"/>
  <c r="L149"/>
  <c r="K149"/>
  <c r="J149"/>
  <c r="I149"/>
  <c r="H149"/>
  <c r="G149"/>
  <c r="F149"/>
  <c r="E149"/>
  <c r="D149"/>
  <c r="L146"/>
  <c r="K146"/>
  <c r="J146"/>
  <c r="I146"/>
  <c r="H146"/>
  <c r="G146"/>
  <c r="F146"/>
  <c r="E146"/>
  <c r="D146"/>
  <c r="L143"/>
  <c r="K143"/>
  <c r="J143"/>
  <c r="I143"/>
  <c r="H143"/>
  <c r="G143"/>
  <c r="F143"/>
  <c r="E143"/>
  <c r="D143"/>
  <c r="L140"/>
  <c r="K140"/>
  <c r="J140"/>
  <c r="I140"/>
  <c r="H140"/>
  <c r="G140"/>
  <c r="F140"/>
  <c r="E140"/>
  <c r="D140"/>
  <c r="L137"/>
  <c r="K137"/>
  <c r="J137"/>
  <c r="I137"/>
  <c r="H137"/>
  <c r="G137"/>
  <c r="F137"/>
  <c r="E137"/>
  <c r="D137"/>
  <c r="L134"/>
  <c r="K134"/>
  <c r="J134"/>
  <c r="I134"/>
  <c r="H134"/>
  <c r="G134"/>
  <c r="F134"/>
  <c r="E134"/>
  <c r="D134"/>
  <c r="L131"/>
  <c r="K131"/>
  <c r="J131"/>
  <c r="I131"/>
  <c r="H131"/>
  <c r="G131"/>
  <c r="F131"/>
  <c r="E131"/>
  <c r="D131"/>
  <c r="L128"/>
  <c r="K128"/>
  <c r="J128"/>
  <c r="I128"/>
  <c r="H128"/>
  <c r="G128"/>
  <c r="F128"/>
  <c r="E128"/>
  <c r="D128"/>
  <c r="L125"/>
  <c r="K125"/>
  <c r="J125"/>
  <c r="I125"/>
  <c r="H125"/>
  <c r="G125"/>
  <c r="F125"/>
  <c r="E125"/>
  <c r="D125"/>
  <c r="L122"/>
  <c r="K122"/>
  <c r="J122"/>
  <c r="I122"/>
  <c r="H122"/>
  <c r="G122"/>
  <c r="F122"/>
  <c r="E122"/>
  <c r="D122"/>
  <c r="L119"/>
  <c r="K119"/>
  <c r="J119"/>
  <c r="I119"/>
  <c r="H119"/>
  <c r="G119"/>
  <c r="F119"/>
  <c r="E119"/>
  <c r="D119"/>
  <c r="L116"/>
  <c r="K116"/>
  <c r="J116"/>
  <c r="I116"/>
  <c r="H116"/>
  <c r="G116"/>
  <c r="F116"/>
  <c r="E116"/>
  <c r="D116"/>
  <c r="L113"/>
  <c r="K113"/>
  <c r="J113"/>
  <c r="I113"/>
  <c r="H113"/>
  <c r="G113"/>
  <c r="F113"/>
  <c r="E113"/>
  <c r="D113"/>
  <c r="L110"/>
  <c r="K110"/>
  <c r="J110"/>
  <c r="I110"/>
  <c r="H110"/>
  <c r="G110"/>
  <c r="F110"/>
  <c r="E110"/>
  <c r="D110"/>
  <c r="L107"/>
  <c r="K107"/>
  <c r="J107"/>
  <c r="I107"/>
  <c r="H107"/>
  <c r="G107"/>
  <c r="F107"/>
  <c r="E107"/>
  <c r="D107"/>
  <c r="L104"/>
  <c r="K104"/>
  <c r="J104"/>
  <c r="I104"/>
  <c r="H104"/>
  <c r="G104"/>
  <c r="F104"/>
  <c r="E104"/>
  <c r="D104"/>
  <c r="L101"/>
  <c r="K101"/>
  <c r="J101"/>
  <c r="I101"/>
  <c r="H101"/>
  <c r="G101"/>
  <c r="F101"/>
  <c r="E101"/>
  <c r="D101"/>
  <c r="L98"/>
  <c r="K98"/>
  <c r="J98"/>
  <c r="I98"/>
  <c r="H98"/>
  <c r="G98"/>
  <c r="F98"/>
  <c r="E98"/>
  <c r="D98"/>
  <c r="L95"/>
  <c r="K95"/>
  <c r="J95"/>
  <c r="I95"/>
  <c r="H95"/>
  <c r="G95"/>
  <c r="F95"/>
  <c r="E95"/>
  <c r="D95"/>
  <c r="L92"/>
  <c r="K92"/>
  <c r="J92"/>
  <c r="I92"/>
  <c r="H92"/>
  <c r="G92"/>
  <c r="F92"/>
  <c r="E92"/>
  <c r="D92"/>
  <c r="L89"/>
  <c r="K89"/>
  <c r="J89"/>
  <c r="I89"/>
  <c r="H89"/>
  <c r="G89"/>
  <c r="F89"/>
  <c r="E89"/>
  <c r="D89"/>
  <c r="L86"/>
  <c r="K86"/>
  <c r="J86"/>
  <c r="I86"/>
  <c r="H86"/>
  <c r="G86"/>
  <c r="F86"/>
  <c r="E86"/>
  <c r="D86"/>
  <c r="L83"/>
  <c r="K83"/>
  <c r="J83"/>
  <c r="I83"/>
  <c r="H83"/>
  <c r="G83"/>
  <c r="F83"/>
  <c r="E83"/>
  <c r="D83"/>
  <c r="L80"/>
  <c r="K80"/>
  <c r="J80"/>
  <c r="I80"/>
  <c r="H80"/>
  <c r="G80"/>
  <c r="F80"/>
  <c r="E80"/>
  <c r="D80"/>
  <c r="L77"/>
  <c r="K77"/>
  <c r="J77"/>
  <c r="I77"/>
  <c r="H77"/>
  <c r="G77"/>
  <c r="F77"/>
  <c r="E77"/>
  <c r="D77"/>
  <c r="L74"/>
  <c r="K74"/>
  <c r="J74"/>
  <c r="I74"/>
  <c r="H74"/>
  <c r="G74"/>
  <c r="F74"/>
  <c r="E74"/>
  <c r="D74"/>
  <c r="L71"/>
  <c r="K71"/>
  <c r="J71"/>
  <c r="I71"/>
  <c r="H71"/>
  <c r="G71"/>
  <c r="F71"/>
  <c r="E71"/>
  <c r="D71"/>
  <c r="L68"/>
  <c r="K68"/>
  <c r="J68"/>
  <c r="I68"/>
  <c r="H68"/>
  <c r="G68"/>
  <c r="F68"/>
  <c r="E68"/>
  <c r="D68"/>
  <c r="L65"/>
  <c r="K65"/>
  <c r="J65"/>
  <c r="I65"/>
  <c r="H65"/>
  <c r="G65"/>
  <c r="F65"/>
  <c r="E65"/>
  <c r="D65"/>
  <c r="L62"/>
  <c r="K62"/>
  <c r="J62"/>
  <c r="I62"/>
  <c r="H62"/>
  <c r="G62"/>
  <c r="F62"/>
  <c r="E62"/>
  <c r="D62"/>
  <c r="L59"/>
  <c r="K59"/>
  <c r="J59"/>
  <c r="I59"/>
  <c r="H59"/>
  <c r="G59"/>
  <c r="F59"/>
  <c r="E59"/>
  <c r="D59"/>
  <c r="L56"/>
  <c r="K56"/>
  <c r="J56"/>
  <c r="I56"/>
  <c r="H56"/>
  <c r="G56"/>
  <c r="F56"/>
  <c r="E56"/>
  <c r="D56"/>
  <c r="L53"/>
  <c r="K53"/>
  <c r="J53"/>
  <c r="I53"/>
  <c r="H53"/>
  <c r="G53"/>
  <c r="F53"/>
  <c r="E53"/>
  <c r="D53"/>
  <c r="L50"/>
  <c r="K50"/>
  <c r="J50"/>
  <c r="I50"/>
  <c r="H50"/>
  <c r="G50"/>
  <c r="F50"/>
  <c r="E50"/>
  <c r="D50"/>
  <c r="L47"/>
  <c r="K47"/>
  <c r="J47"/>
  <c r="I47"/>
  <c r="H47"/>
  <c r="G47"/>
  <c r="F47"/>
  <c r="E47"/>
  <c r="D47"/>
  <c r="L44"/>
  <c r="K44"/>
  <c r="J44"/>
  <c r="I44"/>
  <c r="H44"/>
  <c r="G44"/>
  <c r="F44"/>
  <c r="E44"/>
  <c r="D44"/>
  <c r="L41"/>
  <c r="K41"/>
  <c r="J41"/>
  <c r="I41"/>
  <c r="H41"/>
  <c r="G41"/>
  <c r="F41"/>
  <c r="E41"/>
  <c r="D41"/>
  <c r="L38"/>
  <c r="K38"/>
  <c r="J38"/>
  <c r="I38"/>
  <c r="H38"/>
  <c r="G38"/>
  <c r="F38"/>
  <c r="E38"/>
  <c r="D38"/>
  <c r="L35"/>
  <c r="K35"/>
  <c r="J35"/>
  <c r="I35"/>
  <c r="H35"/>
  <c r="G35"/>
  <c r="F35"/>
  <c r="E35"/>
  <c r="D35"/>
  <c r="L32"/>
  <c r="K32"/>
  <c r="J32"/>
  <c r="I32"/>
  <c r="H32"/>
  <c r="G32"/>
  <c r="F32"/>
  <c r="E32"/>
  <c r="D32"/>
  <c r="L29"/>
  <c r="K29"/>
  <c r="J29"/>
  <c r="I29"/>
  <c r="H29"/>
  <c r="G29"/>
  <c r="F29"/>
  <c r="E29"/>
  <c r="D29"/>
  <c r="L26"/>
  <c r="K26"/>
  <c r="J26"/>
  <c r="I26"/>
  <c r="H26"/>
  <c r="G26"/>
  <c r="F26"/>
  <c r="E26"/>
  <c r="D26"/>
  <c r="L23"/>
  <c r="K23"/>
  <c r="J23"/>
  <c r="I23"/>
  <c r="H23"/>
  <c r="G23"/>
  <c r="F23"/>
  <c r="E23"/>
  <c r="D23"/>
  <c r="L20"/>
  <c r="K20"/>
  <c r="J20"/>
  <c r="I20"/>
  <c r="H20"/>
  <c r="G20"/>
  <c r="F20"/>
  <c r="E20"/>
  <c r="D20"/>
  <c r="L17"/>
  <c r="K17"/>
  <c r="J17"/>
  <c r="I17"/>
  <c r="H17"/>
  <c r="G17"/>
  <c r="F17"/>
  <c r="E17"/>
  <c r="D17"/>
  <c r="L14"/>
  <c r="K14"/>
  <c r="J14"/>
  <c r="I14"/>
  <c r="H14"/>
  <c r="G14"/>
  <c r="F14"/>
  <c r="E14"/>
  <c r="D14"/>
  <c r="L902" i="5"/>
  <c r="K902"/>
  <c r="J902"/>
  <c r="I902"/>
  <c r="H902"/>
  <c r="G902"/>
  <c r="F902"/>
  <c r="E902"/>
  <c r="D902"/>
  <c r="L899"/>
  <c r="K899"/>
  <c r="J899"/>
  <c r="I899"/>
  <c r="H899"/>
  <c r="G899"/>
  <c r="F899"/>
  <c r="E899"/>
  <c r="D899"/>
  <c r="L896"/>
  <c r="K896"/>
  <c r="J896"/>
  <c r="I896"/>
  <c r="H896"/>
  <c r="G896"/>
  <c r="F896"/>
  <c r="E896"/>
  <c r="D896"/>
  <c r="L893"/>
  <c r="K893"/>
  <c r="J893"/>
  <c r="I893"/>
  <c r="H893"/>
  <c r="G893"/>
  <c r="F893"/>
  <c r="E893"/>
  <c r="D893"/>
  <c r="L890"/>
  <c r="K890"/>
  <c r="J890"/>
  <c r="I890"/>
  <c r="H890"/>
  <c r="G890"/>
  <c r="F890"/>
  <c r="E890"/>
  <c r="D890"/>
  <c r="M881"/>
  <c r="L881"/>
  <c r="K881"/>
  <c r="J881"/>
  <c r="I881"/>
  <c r="H881"/>
  <c r="G881"/>
  <c r="F881"/>
  <c r="E881"/>
  <c r="D881"/>
  <c r="L878"/>
  <c r="K878"/>
  <c r="J878"/>
  <c r="I878"/>
  <c r="H878"/>
  <c r="G878"/>
  <c r="F878"/>
  <c r="E878"/>
  <c r="D878"/>
  <c r="L875"/>
  <c r="K875"/>
  <c r="J875"/>
  <c r="I875"/>
  <c r="H875"/>
  <c r="G875"/>
  <c r="F875"/>
  <c r="E875"/>
  <c r="D875"/>
  <c r="L872"/>
  <c r="K872"/>
  <c r="J872"/>
  <c r="I872"/>
  <c r="H872"/>
  <c r="G872"/>
  <c r="F872"/>
  <c r="E872"/>
  <c r="D872"/>
  <c r="L869"/>
  <c r="K869"/>
  <c r="J869"/>
  <c r="I869"/>
  <c r="H869"/>
  <c r="G869"/>
  <c r="F869"/>
  <c r="E869"/>
  <c r="D869"/>
  <c r="L866"/>
  <c r="K866"/>
  <c r="J866"/>
  <c r="I866"/>
  <c r="H866"/>
  <c r="G866"/>
  <c r="F866"/>
  <c r="E866"/>
  <c r="D866"/>
  <c r="L863"/>
  <c r="K863"/>
  <c r="J863"/>
  <c r="I863"/>
  <c r="H863"/>
  <c r="G863"/>
  <c r="F863"/>
  <c r="E863"/>
  <c r="D863"/>
  <c r="L860"/>
  <c r="K860"/>
  <c r="J860"/>
  <c r="I860"/>
  <c r="H860"/>
  <c r="G860"/>
  <c r="F860"/>
  <c r="E860"/>
  <c r="D860"/>
  <c r="L857"/>
  <c r="K857"/>
  <c r="J857"/>
  <c r="I857"/>
  <c r="H857"/>
  <c r="G857"/>
  <c r="F857"/>
  <c r="E857"/>
  <c r="D857"/>
  <c r="L854"/>
  <c r="K854"/>
  <c r="J854"/>
  <c r="I854"/>
  <c r="H854"/>
  <c r="G854"/>
  <c r="F854"/>
  <c r="E854"/>
  <c r="D854"/>
  <c r="L851"/>
  <c r="K851"/>
  <c r="J851"/>
  <c r="I851"/>
  <c r="H851"/>
  <c r="G851"/>
  <c r="F851"/>
  <c r="E851"/>
  <c r="D851"/>
  <c r="L848"/>
  <c r="K848"/>
  <c r="J848"/>
  <c r="I848"/>
  <c r="H848"/>
  <c r="G848"/>
  <c r="F848"/>
  <c r="E848"/>
  <c r="D848"/>
  <c r="L845"/>
  <c r="K845"/>
  <c r="J845"/>
  <c r="I845"/>
  <c r="H845"/>
  <c r="G845"/>
  <c r="F845"/>
  <c r="E845"/>
  <c r="D845"/>
  <c r="L842"/>
  <c r="K842"/>
  <c r="J842"/>
  <c r="I842"/>
  <c r="H842"/>
  <c r="G842"/>
  <c r="F842"/>
  <c r="E842"/>
  <c r="D842"/>
  <c r="L839"/>
  <c r="K839"/>
  <c r="J839"/>
  <c r="I839"/>
  <c r="H839"/>
  <c r="G839"/>
  <c r="F839"/>
  <c r="E839"/>
  <c r="D839"/>
  <c r="L836"/>
  <c r="K836"/>
  <c r="J836"/>
  <c r="I836"/>
  <c r="H836"/>
  <c r="G836"/>
  <c r="F836"/>
  <c r="E836"/>
  <c r="D836"/>
  <c r="L833"/>
  <c r="K833"/>
  <c r="J833"/>
  <c r="I833"/>
  <c r="H833"/>
  <c r="G833"/>
  <c r="F833"/>
  <c r="E833"/>
  <c r="D833"/>
  <c r="L830"/>
  <c r="K830"/>
  <c r="J830"/>
  <c r="I830"/>
  <c r="H830"/>
  <c r="G830"/>
  <c r="F830"/>
  <c r="E830"/>
  <c r="D830"/>
  <c r="L827"/>
  <c r="K827"/>
  <c r="J827"/>
  <c r="I827"/>
  <c r="H827"/>
  <c r="G827"/>
  <c r="F827"/>
  <c r="E827"/>
  <c r="D827"/>
  <c r="L824"/>
  <c r="K824"/>
  <c r="J824"/>
  <c r="I824"/>
  <c r="H824"/>
  <c r="G824"/>
  <c r="F824"/>
  <c r="E824"/>
  <c r="D824"/>
  <c r="L821"/>
  <c r="K821"/>
  <c r="J821"/>
  <c r="I821"/>
  <c r="H821"/>
  <c r="G821"/>
  <c r="F821"/>
  <c r="E821"/>
  <c r="D821"/>
  <c r="L818"/>
  <c r="K818"/>
  <c r="J818"/>
  <c r="I818"/>
  <c r="H818"/>
  <c r="G818"/>
  <c r="F818"/>
  <c r="E818"/>
  <c r="D818"/>
  <c r="L815"/>
  <c r="K815"/>
  <c r="J815"/>
  <c r="I815"/>
  <c r="H815"/>
  <c r="G815"/>
  <c r="F815"/>
  <c r="E815"/>
  <c r="D815"/>
  <c r="L812"/>
  <c r="K812"/>
  <c r="J812"/>
  <c r="I812"/>
  <c r="H812"/>
  <c r="G812"/>
  <c r="F812"/>
  <c r="E812"/>
  <c r="D812"/>
  <c r="L809"/>
  <c r="K809"/>
  <c r="J809"/>
  <c r="I809"/>
  <c r="H809"/>
  <c r="G809"/>
  <c r="F809"/>
  <c r="E809"/>
  <c r="D809"/>
  <c r="L698"/>
  <c r="K698"/>
  <c r="J698"/>
  <c r="I698"/>
  <c r="H698"/>
  <c r="G698"/>
  <c r="F698"/>
  <c r="E698"/>
  <c r="D698"/>
  <c r="L695"/>
  <c r="K695"/>
  <c r="J695"/>
  <c r="I695"/>
  <c r="H695"/>
  <c r="G695"/>
  <c r="F695"/>
  <c r="E695"/>
  <c r="D695"/>
  <c r="L692"/>
  <c r="K692"/>
  <c r="J692"/>
  <c r="I692"/>
  <c r="H692"/>
  <c r="G692"/>
  <c r="F692"/>
  <c r="E692"/>
  <c r="D692"/>
  <c r="L689"/>
  <c r="K689"/>
  <c r="J689"/>
  <c r="I689"/>
  <c r="H689"/>
  <c r="G689"/>
  <c r="F689"/>
  <c r="E689"/>
  <c r="D689"/>
  <c r="L686"/>
  <c r="K686"/>
  <c r="J686"/>
  <c r="I686"/>
  <c r="H686"/>
  <c r="G686"/>
  <c r="F686"/>
  <c r="E686"/>
  <c r="L683"/>
  <c r="K683"/>
  <c r="J683"/>
  <c r="I683"/>
  <c r="H683"/>
  <c r="G683"/>
  <c r="F683"/>
  <c r="E683"/>
  <c r="L680"/>
  <c r="K680"/>
  <c r="J680"/>
  <c r="I680"/>
  <c r="H680"/>
  <c r="G680"/>
  <c r="F680"/>
  <c r="E680"/>
  <c r="L677"/>
  <c r="K677"/>
  <c r="J677"/>
  <c r="I677"/>
  <c r="H677"/>
  <c r="G677"/>
  <c r="F677"/>
  <c r="E677"/>
  <c r="D677"/>
  <c r="L674"/>
  <c r="K674"/>
  <c r="J674"/>
  <c r="I674"/>
  <c r="H674"/>
  <c r="G674"/>
  <c r="F674"/>
  <c r="E674"/>
  <c r="D674"/>
  <c r="L671"/>
  <c r="K671"/>
  <c r="J671"/>
  <c r="I671"/>
  <c r="H671"/>
  <c r="G671"/>
  <c r="F671"/>
  <c r="E671"/>
  <c r="D671"/>
  <c r="L668"/>
  <c r="K668"/>
  <c r="J668"/>
  <c r="I668"/>
  <c r="H668"/>
  <c r="G668"/>
  <c r="F668"/>
  <c r="E668"/>
  <c r="D668"/>
  <c r="L665"/>
  <c r="K665"/>
  <c r="J665"/>
  <c r="I665"/>
  <c r="H665"/>
  <c r="G665"/>
  <c r="F665"/>
  <c r="E665"/>
  <c r="D665"/>
  <c r="L662"/>
  <c r="K662"/>
  <c r="J662"/>
  <c r="I662"/>
  <c r="H662"/>
  <c r="G662"/>
  <c r="F662"/>
  <c r="E662"/>
  <c r="D662"/>
  <c r="L659"/>
  <c r="K659"/>
  <c r="J659"/>
  <c r="I659"/>
  <c r="H659"/>
  <c r="G659"/>
  <c r="F659"/>
  <c r="E659"/>
  <c r="D659"/>
  <c r="L656"/>
  <c r="K656"/>
  <c r="J656"/>
  <c r="I656"/>
  <c r="H656"/>
  <c r="F656"/>
  <c r="E656"/>
  <c r="D656"/>
  <c r="L653"/>
  <c r="K653"/>
  <c r="J653"/>
  <c r="I653"/>
  <c r="H653"/>
  <c r="G653"/>
  <c r="F653"/>
  <c r="E653"/>
  <c r="D653"/>
  <c r="L650"/>
  <c r="K650"/>
  <c r="J650"/>
  <c r="I650"/>
  <c r="H650"/>
  <c r="G650"/>
  <c r="F650"/>
  <c r="E650"/>
  <c r="D650"/>
  <c r="L647"/>
  <c r="K647"/>
  <c r="J647"/>
  <c r="I647"/>
  <c r="H647"/>
  <c r="G647"/>
  <c r="F647"/>
  <c r="E647"/>
  <c r="D647"/>
  <c r="L644"/>
  <c r="K644"/>
  <c r="J644"/>
  <c r="I644"/>
  <c r="H644"/>
  <c r="G644"/>
  <c r="F644"/>
  <c r="E644"/>
  <c r="D644"/>
  <c r="L641"/>
  <c r="K641"/>
  <c r="J641"/>
  <c r="I641"/>
  <c r="H641"/>
  <c r="G641"/>
  <c r="F641"/>
  <c r="E641"/>
  <c r="D641"/>
  <c r="L638"/>
  <c r="K638"/>
  <c r="J638"/>
  <c r="I638"/>
  <c r="H638"/>
  <c r="G638"/>
  <c r="F638"/>
  <c r="E638"/>
  <c r="D638"/>
  <c r="L635"/>
  <c r="K635"/>
  <c r="J635"/>
  <c r="I635"/>
  <c r="H635"/>
  <c r="G635"/>
  <c r="F635"/>
  <c r="E635"/>
  <c r="D635"/>
  <c r="L632"/>
  <c r="K632"/>
  <c r="J632"/>
  <c r="I632"/>
  <c r="H632"/>
  <c r="G632"/>
  <c r="F632"/>
  <c r="E632"/>
  <c r="D632"/>
  <c r="L629"/>
  <c r="K629"/>
  <c r="J629"/>
  <c r="I629"/>
  <c r="H629"/>
  <c r="G629"/>
  <c r="F629"/>
  <c r="E629"/>
  <c r="D629"/>
  <c r="L626"/>
  <c r="K626"/>
  <c r="J626"/>
  <c r="I626"/>
  <c r="H626"/>
  <c r="G626"/>
  <c r="F626"/>
  <c r="E626"/>
  <c r="D626"/>
  <c r="L623"/>
  <c r="K623"/>
  <c r="J623"/>
  <c r="I623"/>
  <c r="H623"/>
  <c r="G623"/>
  <c r="F623"/>
  <c r="E623"/>
  <c r="D623"/>
  <c r="L620"/>
  <c r="K620"/>
  <c r="J620"/>
  <c r="I620"/>
  <c r="H620"/>
  <c r="G620"/>
  <c r="F620"/>
  <c r="E620"/>
  <c r="D620"/>
  <c r="L617"/>
  <c r="K617"/>
  <c r="J617"/>
  <c r="I617"/>
  <c r="H617"/>
  <c r="G617"/>
  <c r="F617"/>
  <c r="E617"/>
  <c r="D617"/>
  <c r="L614"/>
  <c r="K614"/>
  <c r="J614"/>
  <c r="I614"/>
  <c r="H614"/>
  <c r="G614"/>
  <c r="F614"/>
  <c r="E614"/>
  <c r="D614"/>
  <c r="L611"/>
  <c r="K611"/>
  <c r="J611"/>
  <c r="I611"/>
  <c r="H611"/>
  <c r="G611"/>
  <c r="F611"/>
  <c r="E611"/>
  <c r="D611"/>
  <c r="L608"/>
  <c r="K608"/>
  <c r="J608"/>
  <c r="I608"/>
  <c r="H608"/>
  <c r="G608"/>
  <c r="F608"/>
  <c r="E608"/>
  <c r="D608"/>
  <c r="L605"/>
  <c r="K605"/>
  <c r="J605"/>
  <c r="I605"/>
  <c r="H605"/>
  <c r="G605"/>
  <c r="F605"/>
  <c r="E605"/>
  <c r="D605"/>
  <c r="L602"/>
  <c r="K602"/>
  <c r="J602"/>
  <c r="I602"/>
  <c r="H602"/>
  <c r="G602"/>
  <c r="F602"/>
  <c r="E602"/>
  <c r="D602"/>
  <c r="L599"/>
  <c r="K599"/>
  <c r="J599"/>
  <c r="I599"/>
  <c r="H599"/>
  <c r="G599"/>
  <c r="F599"/>
  <c r="E599"/>
  <c r="D599"/>
  <c r="L596"/>
  <c r="K596"/>
  <c r="J596"/>
  <c r="I596"/>
  <c r="H596"/>
  <c r="G596"/>
  <c r="F596"/>
  <c r="E596"/>
  <c r="D596"/>
  <c r="L593"/>
  <c r="K593"/>
  <c r="J593"/>
  <c r="I593"/>
  <c r="H593"/>
  <c r="G593"/>
  <c r="F593"/>
  <c r="E593"/>
  <c r="D593"/>
  <c r="L590"/>
  <c r="K590"/>
  <c r="J590"/>
  <c r="I590"/>
  <c r="H590"/>
  <c r="G590"/>
  <c r="F590"/>
  <c r="E590"/>
  <c r="D590"/>
  <c r="L587"/>
  <c r="K587"/>
  <c r="J587"/>
  <c r="I587"/>
  <c r="H587"/>
  <c r="G587"/>
  <c r="F587"/>
  <c r="E587"/>
  <c r="D587"/>
  <c r="U585"/>
  <c r="L584"/>
  <c r="K584"/>
  <c r="J584"/>
  <c r="I584"/>
  <c r="H584"/>
  <c r="G584"/>
  <c r="F584"/>
  <c r="E584"/>
  <c r="D584"/>
  <c r="L581"/>
  <c r="K581"/>
  <c r="J581"/>
  <c r="I581"/>
  <c r="H581"/>
  <c r="G581"/>
  <c r="F581"/>
  <c r="E581"/>
  <c r="D581"/>
  <c r="L578"/>
  <c r="K578"/>
  <c r="J578"/>
  <c r="I578"/>
  <c r="H578"/>
  <c r="G578"/>
  <c r="F578"/>
  <c r="E578"/>
  <c r="D578"/>
  <c r="L575"/>
  <c r="K575"/>
  <c r="J575"/>
  <c r="I575"/>
  <c r="H575"/>
  <c r="G575"/>
  <c r="F575"/>
  <c r="E575"/>
  <c r="D575"/>
  <c r="L572"/>
  <c r="K572"/>
  <c r="J572"/>
  <c r="I572"/>
  <c r="H572"/>
  <c r="G572"/>
  <c r="F572"/>
  <c r="E572"/>
  <c r="D572"/>
  <c r="L569"/>
  <c r="K569"/>
  <c r="J569"/>
  <c r="I569"/>
  <c r="H569"/>
  <c r="G569"/>
  <c r="F569"/>
  <c r="E569"/>
  <c r="D569"/>
  <c r="L566"/>
  <c r="K566"/>
  <c r="J566"/>
  <c r="I566"/>
  <c r="H566"/>
  <c r="G566"/>
  <c r="F566"/>
  <c r="E566"/>
  <c r="D566"/>
  <c r="L563"/>
  <c r="K563"/>
  <c r="J563"/>
  <c r="I563"/>
  <c r="H563"/>
  <c r="G563"/>
  <c r="F563"/>
  <c r="E563"/>
  <c r="D563"/>
  <c r="L560"/>
  <c r="K560"/>
  <c r="J560"/>
  <c r="I560"/>
  <c r="H560"/>
  <c r="G560"/>
  <c r="F560"/>
  <c r="E560"/>
  <c r="D560"/>
  <c r="L557"/>
  <c r="K557"/>
  <c r="J557"/>
  <c r="I557"/>
  <c r="H557"/>
  <c r="G557"/>
  <c r="F557"/>
  <c r="E557"/>
  <c r="D557"/>
  <c r="L554"/>
  <c r="K554"/>
  <c r="J554"/>
  <c r="I554"/>
  <c r="H554"/>
  <c r="G554"/>
  <c r="F554"/>
  <c r="E554"/>
  <c r="D554"/>
  <c r="L551"/>
  <c r="K551"/>
  <c r="J551"/>
  <c r="I551"/>
  <c r="H551"/>
  <c r="G551"/>
  <c r="F551"/>
  <c r="E551"/>
  <c r="D551"/>
  <c r="L548"/>
  <c r="K548"/>
  <c r="J548"/>
  <c r="I548"/>
  <c r="H548"/>
  <c r="G548"/>
  <c r="F548"/>
  <c r="E548"/>
  <c r="D548"/>
  <c r="L545"/>
  <c r="K545"/>
  <c r="J545"/>
  <c r="I545"/>
  <c r="H545"/>
  <c r="G545"/>
  <c r="F545"/>
  <c r="E545"/>
  <c r="D545"/>
  <c r="L542"/>
  <c r="K542"/>
  <c r="J542"/>
  <c r="I542"/>
  <c r="H542"/>
  <c r="G542"/>
  <c r="F542"/>
  <c r="E542"/>
  <c r="D542"/>
  <c r="L539"/>
  <c r="K539"/>
  <c r="J539"/>
  <c r="I539"/>
  <c r="H539"/>
  <c r="G539"/>
  <c r="F539"/>
  <c r="E539"/>
  <c r="D539"/>
  <c r="L536"/>
  <c r="K536"/>
  <c r="J536"/>
  <c r="I536"/>
  <c r="H536"/>
  <c r="G536"/>
  <c r="F536"/>
  <c r="E536"/>
  <c r="D536"/>
  <c r="L533"/>
  <c r="K533"/>
  <c r="J533"/>
  <c r="I533"/>
  <c r="H533"/>
  <c r="G533"/>
  <c r="F533"/>
  <c r="E533"/>
  <c r="D533"/>
  <c r="L530"/>
  <c r="K530"/>
  <c r="J530"/>
  <c r="I530"/>
  <c r="H530"/>
  <c r="G530"/>
  <c r="F530"/>
  <c r="E530"/>
  <c r="D530"/>
  <c r="L527"/>
  <c r="K527"/>
  <c r="J527"/>
  <c r="I527"/>
  <c r="H527"/>
  <c r="G527"/>
  <c r="F527"/>
  <c r="E527"/>
  <c r="D527"/>
  <c r="L524"/>
  <c r="K524"/>
  <c r="J524"/>
  <c r="I524"/>
  <c r="H524"/>
  <c r="G524"/>
  <c r="F524"/>
  <c r="E524"/>
  <c r="D524"/>
  <c r="L521"/>
  <c r="K521"/>
  <c r="J521"/>
  <c r="I521"/>
  <c r="H521"/>
  <c r="G521"/>
  <c r="F521"/>
  <c r="E521"/>
  <c r="D521"/>
  <c r="L518"/>
  <c r="K518"/>
  <c r="J518"/>
  <c r="I518"/>
  <c r="H518"/>
  <c r="G518"/>
  <c r="F518"/>
  <c r="E518"/>
  <c r="D518"/>
  <c r="L515"/>
  <c r="K515"/>
  <c r="J515"/>
  <c r="I515"/>
  <c r="H515"/>
  <c r="G515"/>
  <c r="F515"/>
  <c r="E515"/>
  <c r="D515"/>
  <c r="L512"/>
  <c r="K512"/>
  <c r="J512"/>
  <c r="I512"/>
  <c r="H512"/>
  <c r="G512"/>
  <c r="F512"/>
  <c r="E512"/>
  <c r="D512"/>
  <c r="L509"/>
  <c r="K509"/>
  <c r="J509"/>
  <c r="I509"/>
  <c r="H509"/>
  <c r="G509"/>
  <c r="F509"/>
  <c r="E509"/>
  <c r="D509"/>
  <c r="L506"/>
  <c r="K506"/>
  <c r="J506"/>
  <c r="I506"/>
  <c r="H506"/>
  <c r="G506"/>
  <c r="F506"/>
  <c r="E506"/>
  <c r="D506"/>
  <c r="L503"/>
  <c r="K503"/>
  <c r="J503"/>
  <c r="I503"/>
  <c r="H503"/>
  <c r="G503"/>
  <c r="F503"/>
  <c r="E503"/>
  <c r="D503"/>
  <c r="L500"/>
  <c r="K500"/>
  <c r="J500"/>
  <c r="I500"/>
  <c r="H500"/>
  <c r="G500"/>
  <c r="F500"/>
  <c r="E500"/>
  <c r="D500"/>
  <c r="L497"/>
  <c r="K497"/>
  <c r="J497"/>
  <c r="I497"/>
  <c r="H497"/>
  <c r="G497"/>
  <c r="F497"/>
  <c r="E497"/>
  <c r="D497"/>
  <c r="L494"/>
  <c r="K494"/>
  <c r="J494"/>
  <c r="I494"/>
  <c r="H494"/>
  <c r="G494"/>
  <c r="F494"/>
  <c r="E494"/>
  <c r="D494"/>
  <c r="L491"/>
  <c r="K491"/>
  <c r="J491"/>
  <c r="I491"/>
  <c r="H491"/>
  <c r="G491"/>
  <c r="F491"/>
  <c r="E491"/>
  <c r="D491"/>
  <c r="K488"/>
  <c r="J488"/>
  <c r="I488"/>
  <c r="H488"/>
  <c r="G488"/>
  <c r="F488"/>
  <c r="E488"/>
  <c r="D488"/>
  <c r="K485"/>
  <c r="J485"/>
  <c r="I485"/>
  <c r="H485"/>
  <c r="G485"/>
  <c r="F485"/>
  <c r="E485"/>
  <c r="D485"/>
  <c r="K482"/>
  <c r="J482"/>
  <c r="I482"/>
  <c r="H482"/>
  <c r="G482"/>
  <c r="F482"/>
  <c r="E482"/>
  <c r="D482"/>
  <c r="L479"/>
  <c r="K479"/>
  <c r="J479"/>
  <c r="I479"/>
  <c r="H479"/>
  <c r="G479"/>
  <c r="F479"/>
  <c r="E479"/>
  <c r="D479"/>
  <c r="L476"/>
  <c r="K476"/>
  <c r="J476"/>
  <c r="I476"/>
  <c r="H476"/>
  <c r="G476"/>
  <c r="F476"/>
  <c r="E476"/>
  <c r="D476"/>
  <c r="L473"/>
  <c r="K473"/>
  <c r="J473"/>
  <c r="I473"/>
  <c r="H473"/>
  <c r="G473"/>
  <c r="F473"/>
  <c r="E473"/>
  <c r="D473"/>
  <c r="L470"/>
  <c r="K470"/>
  <c r="J470"/>
  <c r="I470"/>
  <c r="H470"/>
  <c r="G470"/>
  <c r="F470"/>
  <c r="E470"/>
  <c r="D470"/>
  <c r="L467"/>
  <c r="K467"/>
  <c r="J467"/>
  <c r="I467"/>
  <c r="H467"/>
  <c r="G467"/>
  <c r="F467"/>
  <c r="E467"/>
  <c r="D467"/>
  <c r="L464"/>
  <c r="K464"/>
  <c r="J464"/>
  <c r="I464"/>
  <c r="H464"/>
  <c r="G464"/>
  <c r="F464"/>
  <c r="E464"/>
  <c r="D464"/>
  <c r="L461"/>
  <c r="K461"/>
  <c r="J461"/>
  <c r="I461"/>
  <c r="H461"/>
  <c r="G461"/>
  <c r="F461"/>
  <c r="E461"/>
  <c r="D461"/>
  <c r="L458"/>
  <c r="K458"/>
  <c r="J458"/>
  <c r="I458"/>
  <c r="H458"/>
  <c r="G458"/>
  <c r="F458"/>
  <c r="E458"/>
  <c r="D458"/>
  <c r="L455"/>
  <c r="K455"/>
  <c r="J455"/>
  <c r="I455"/>
  <c r="H455"/>
  <c r="G455"/>
  <c r="F455"/>
  <c r="E455"/>
  <c r="D455"/>
  <c r="L452"/>
  <c r="K452"/>
  <c r="J452"/>
  <c r="I452"/>
  <c r="H452"/>
  <c r="G452"/>
  <c r="F452"/>
  <c r="E452"/>
  <c r="D452"/>
  <c r="L449"/>
  <c r="K449"/>
  <c r="J449"/>
  <c r="I449"/>
  <c r="H449"/>
  <c r="G449"/>
  <c r="F449"/>
  <c r="E449"/>
  <c r="D449"/>
  <c r="L446"/>
  <c r="K446"/>
  <c r="J446"/>
  <c r="I446"/>
  <c r="H446"/>
  <c r="G446"/>
  <c r="F446"/>
  <c r="E446"/>
  <c r="D446"/>
  <c r="L443"/>
  <c r="K443"/>
  <c r="J443"/>
  <c r="I443"/>
  <c r="H443"/>
  <c r="G443"/>
  <c r="F443"/>
  <c r="E443"/>
  <c r="D443"/>
  <c r="L440"/>
  <c r="K440"/>
  <c r="J440"/>
  <c r="I440"/>
  <c r="H440"/>
  <c r="G440"/>
  <c r="F440"/>
  <c r="E440"/>
  <c r="D440"/>
  <c r="L437"/>
  <c r="K437"/>
  <c r="J437"/>
  <c r="I437"/>
  <c r="H437"/>
  <c r="G437"/>
  <c r="F437"/>
  <c r="E437"/>
  <c r="D437"/>
  <c r="L434"/>
  <c r="K434"/>
  <c r="J434"/>
  <c r="I434"/>
  <c r="H434"/>
  <c r="G434"/>
  <c r="F434"/>
  <c r="E434"/>
  <c r="D434"/>
  <c r="L431"/>
  <c r="K431"/>
  <c r="J431"/>
  <c r="I431"/>
  <c r="H431"/>
  <c r="G431"/>
  <c r="F431"/>
  <c r="E431"/>
  <c r="D431"/>
  <c r="L428"/>
  <c r="K428"/>
  <c r="J428"/>
  <c r="I428"/>
  <c r="H428"/>
  <c r="G428"/>
  <c r="F428"/>
  <c r="E428"/>
  <c r="D428"/>
  <c r="L425"/>
  <c r="K425"/>
  <c r="J425"/>
  <c r="I425"/>
  <c r="H425"/>
  <c r="G425"/>
  <c r="F425"/>
  <c r="E425"/>
  <c r="D425"/>
  <c r="L422"/>
  <c r="K422"/>
  <c r="J422"/>
  <c r="I422"/>
  <c r="H422"/>
  <c r="G422"/>
  <c r="F422"/>
  <c r="E422"/>
  <c r="D422"/>
  <c r="L419"/>
  <c r="K419"/>
  <c r="J419"/>
  <c r="I419"/>
  <c r="H419"/>
  <c r="G419"/>
  <c r="F419"/>
  <c r="E419"/>
  <c r="D419"/>
  <c r="L416"/>
  <c r="K416"/>
  <c r="J416"/>
  <c r="I416"/>
  <c r="H416"/>
  <c r="G416"/>
  <c r="F416"/>
  <c r="E416"/>
  <c r="D416"/>
  <c r="L413"/>
  <c r="K413"/>
  <c r="J413"/>
  <c r="I413"/>
  <c r="H413"/>
  <c r="G413"/>
  <c r="F413"/>
  <c r="E413"/>
  <c r="D413"/>
  <c r="L410"/>
  <c r="K410"/>
  <c r="J410"/>
  <c r="I410"/>
  <c r="H410"/>
  <c r="G410"/>
  <c r="F410"/>
  <c r="E410"/>
  <c r="D410"/>
  <c r="L407"/>
  <c r="K407"/>
  <c r="J407"/>
  <c r="I407"/>
  <c r="H407"/>
  <c r="G407"/>
  <c r="F407"/>
  <c r="E407"/>
  <c r="D407"/>
  <c r="L404"/>
  <c r="K404"/>
  <c r="J404"/>
  <c r="I404"/>
  <c r="H404"/>
  <c r="G404"/>
  <c r="F404"/>
  <c r="E404"/>
  <c r="D404"/>
  <c r="L401"/>
  <c r="K401"/>
  <c r="J401"/>
  <c r="I401"/>
  <c r="H401"/>
  <c r="G401"/>
  <c r="F401"/>
  <c r="E401"/>
  <c r="D401"/>
  <c r="L398"/>
  <c r="K398"/>
  <c r="J398"/>
  <c r="I398"/>
  <c r="H398"/>
  <c r="G398"/>
  <c r="F398"/>
  <c r="E398"/>
  <c r="D398"/>
  <c r="L395"/>
  <c r="K395"/>
  <c r="J395"/>
  <c r="I395"/>
  <c r="H395"/>
  <c r="G395"/>
  <c r="F395"/>
  <c r="E395"/>
  <c r="D395"/>
  <c r="L392"/>
  <c r="K392"/>
  <c r="J392"/>
  <c r="I392"/>
  <c r="H392"/>
  <c r="G392"/>
  <c r="F392"/>
  <c r="E392"/>
  <c r="D392"/>
  <c r="L389"/>
  <c r="K389"/>
  <c r="J389"/>
  <c r="I389"/>
  <c r="H389"/>
  <c r="G389"/>
  <c r="F389"/>
  <c r="E389"/>
  <c r="D389"/>
  <c r="L386"/>
  <c r="K386"/>
  <c r="J386"/>
  <c r="I386"/>
  <c r="H386"/>
  <c r="G386"/>
  <c r="F386"/>
  <c r="E386"/>
  <c r="D386"/>
  <c r="L383"/>
  <c r="K383"/>
  <c r="J383"/>
  <c r="I383"/>
  <c r="H383"/>
  <c r="G383"/>
  <c r="F383"/>
  <c r="E383"/>
  <c r="D383"/>
  <c r="L380"/>
  <c r="K380"/>
  <c r="J380"/>
  <c r="I380"/>
  <c r="H380"/>
  <c r="G380"/>
  <c r="F380"/>
  <c r="E380"/>
  <c r="D380"/>
  <c r="L377"/>
  <c r="K377"/>
  <c r="J377"/>
  <c r="I377"/>
  <c r="H377"/>
  <c r="G377"/>
  <c r="F377"/>
  <c r="E377"/>
  <c r="D377"/>
  <c r="L374"/>
  <c r="K374"/>
  <c r="J374"/>
  <c r="I374"/>
  <c r="H374"/>
  <c r="G374"/>
  <c r="F374"/>
  <c r="E374"/>
  <c r="D374"/>
  <c r="L371"/>
  <c r="K371"/>
  <c r="J371"/>
  <c r="I371"/>
  <c r="H371"/>
  <c r="G371"/>
  <c r="F371"/>
  <c r="E371"/>
  <c r="D371"/>
  <c r="L368"/>
  <c r="K368"/>
  <c r="J368"/>
  <c r="I368"/>
  <c r="H368"/>
  <c r="G368"/>
  <c r="F368"/>
  <c r="E368"/>
  <c r="D368"/>
  <c r="L365"/>
  <c r="K365"/>
  <c r="J365"/>
  <c r="I365"/>
  <c r="H365"/>
  <c r="G365"/>
  <c r="F365"/>
  <c r="E365"/>
  <c r="D365"/>
  <c r="L362"/>
  <c r="K362"/>
  <c r="J362"/>
  <c r="I362"/>
  <c r="H362"/>
  <c r="G362"/>
  <c r="F362"/>
  <c r="E362"/>
  <c r="D362"/>
  <c r="L359"/>
  <c r="K359"/>
  <c r="J359"/>
  <c r="I359"/>
  <c r="H359"/>
  <c r="G359"/>
  <c r="F359"/>
  <c r="E359"/>
  <c r="D359"/>
  <c r="L356"/>
  <c r="K356"/>
  <c r="J356"/>
  <c r="I356"/>
  <c r="H356"/>
  <c r="G356"/>
  <c r="F356"/>
  <c r="E356"/>
  <c r="D356"/>
  <c r="L353"/>
  <c r="K353"/>
  <c r="J353"/>
  <c r="I353"/>
  <c r="H353"/>
  <c r="G353"/>
  <c r="F353"/>
  <c r="E353"/>
  <c r="D353"/>
  <c r="L350"/>
  <c r="K350"/>
  <c r="J350"/>
  <c r="I350"/>
  <c r="H350"/>
  <c r="G350"/>
  <c r="F350"/>
  <c r="E350"/>
  <c r="D350"/>
  <c r="L347"/>
  <c r="K347"/>
  <c r="J347"/>
  <c r="I347"/>
  <c r="H347"/>
  <c r="G347"/>
  <c r="F347"/>
  <c r="E347"/>
  <c r="D347"/>
  <c r="L344"/>
  <c r="K344"/>
  <c r="J344"/>
  <c r="I344"/>
  <c r="H344"/>
  <c r="G344"/>
  <c r="F344"/>
  <c r="E344"/>
  <c r="D344"/>
  <c r="L341"/>
  <c r="K341"/>
  <c r="J341"/>
  <c r="I341"/>
  <c r="H341"/>
  <c r="G341"/>
  <c r="F341"/>
  <c r="E341"/>
  <c r="D341"/>
  <c r="L338"/>
  <c r="K338"/>
  <c r="J338"/>
  <c r="I338"/>
  <c r="H338"/>
  <c r="G338"/>
  <c r="F338"/>
  <c r="E338"/>
  <c r="D338"/>
  <c r="L335"/>
  <c r="K335"/>
  <c r="J335"/>
  <c r="I335"/>
  <c r="H335"/>
  <c r="G335"/>
  <c r="F335"/>
  <c r="E335"/>
  <c r="D335"/>
  <c r="L332"/>
  <c r="K332"/>
  <c r="J332"/>
  <c r="I332"/>
  <c r="H332"/>
  <c r="G332"/>
  <c r="F332"/>
  <c r="E332"/>
  <c r="D332"/>
  <c r="L329"/>
  <c r="K329"/>
  <c r="J329"/>
  <c r="I329"/>
  <c r="H329"/>
  <c r="G329"/>
  <c r="F329"/>
  <c r="E329"/>
  <c r="D329"/>
  <c r="L326"/>
  <c r="K326"/>
  <c r="J326"/>
  <c r="I326"/>
  <c r="H326"/>
  <c r="G326"/>
  <c r="F326"/>
  <c r="E326"/>
  <c r="D326"/>
  <c r="L323"/>
  <c r="K323"/>
  <c r="J323"/>
  <c r="I323"/>
  <c r="H323"/>
  <c r="G323"/>
  <c r="F323"/>
  <c r="E323"/>
  <c r="D323"/>
  <c r="L320"/>
  <c r="K320"/>
  <c r="J320"/>
  <c r="I320"/>
  <c r="H320"/>
  <c r="G320"/>
  <c r="F320"/>
  <c r="E320"/>
  <c r="D320"/>
  <c r="L317"/>
  <c r="K317"/>
  <c r="J317"/>
  <c r="I317"/>
  <c r="H317"/>
  <c r="G317"/>
  <c r="F317"/>
  <c r="E317"/>
  <c r="D317"/>
  <c r="L314"/>
  <c r="K314"/>
  <c r="J314"/>
  <c r="I314"/>
  <c r="H314"/>
  <c r="G314"/>
  <c r="F314"/>
  <c r="E314"/>
  <c r="D314"/>
  <c r="L311"/>
  <c r="K311"/>
  <c r="J311"/>
  <c r="I311"/>
  <c r="H311"/>
  <c r="G311"/>
  <c r="F311"/>
  <c r="E311"/>
  <c r="D311"/>
  <c r="L308"/>
  <c r="K308"/>
  <c r="J308"/>
  <c r="I308"/>
  <c r="H308"/>
  <c r="G308"/>
  <c r="F308"/>
  <c r="E308"/>
  <c r="D308"/>
  <c r="L305"/>
  <c r="K305"/>
  <c r="J305"/>
  <c r="I305"/>
  <c r="H305"/>
  <c r="G305"/>
  <c r="F305"/>
  <c r="E305"/>
  <c r="D305"/>
  <c r="L302"/>
  <c r="K302"/>
  <c r="J302"/>
  <c r="I302"/>
  <c r="H302"/>
  <c r="G302"/>
  <c r="F302"/>
  <c r="E302"/>
  <c r="D302"/>
  <c r="L299"/>
  <c r="K299"/>
  <c r="J299"/>
  <c r="I299"/>
  <c r="H299"/>
  <c r="G299"/>
  <c r="F299"/>
  <c r="E299"/>
  <c r="D299"/>
  <c r="L296"/>
  <c r="K296"/>
  <c r="J296"/>
  <c r="I296"/>
  <c r="H296"/>
  <c r="G296"/>
  <c r="F296"/>
  <c r="E296"/>
  <c r="D296"/>
  <c r="L293"/>
  <c r="K293"/>
  <c r="J293"/>
  <c r="I293"/>
  <c r="H293"/>
  <c r="G293"/>
  <c r="F293"/>
  <c r="E293"/>
  <c r="D293"/>
  <c r="L290"/>
  <c r="K290"/>
  <c r="J290"/>
  <c r="I290"/>
  <c r="H290"/>
  <c r="G290"/>
  <c r="F290"/>
  <c r="E290"/>
  <c r="D290"/>
  <c r="L287"/>
  <c r="K287"/>
  <c r="J287"/>
  <c r="I287"/>
  <c r="H287"/>
  <c r="G287"/>
  <c r="F287"/>
  <c r="E287"/>
  <c r="D287"/>
  <c r="L284"/>
  <c r="K284"/>
  <c r="J284"/>
  <c r="I284"/>
  <c r="H284"/>
  <c r="G284"/>
  <c r="F284"/>
  <c r="E284"/>
  <c r="D284"/>
  <c r="L281"/>
  <c r="K281"/>
  <c r="J281"/>
  <c r="I281"/>
  <c r="H281"/>
  <c r="G281"/>
  <c r="F281"/>
  <c r="E281"/>
  <c r="D281"/>
  <c r="L278"/>
  <c r="K278"/>
  <c r="J278"/>
  <c r="I278"/>
  <c r="H278"/>
  <c r="G278"/>
  <c r="F278"/>
  <c r="E278"/>
  <c r="D278"/>
  <c r="L275"/>
  <c r="K275"/>
  <c r="J275"/>
  <c r="I275"/>
  <c r="H275"/>
  <c r="G275"/>
  <c r="F275"/>
  <c r="E275"/>
  <c r="D275"/>
  <c r="L272"/>
  <c r="K272"/>
  <c r="J272"/>
  <c r="I272"/>
  <c r="H272"/>
  <c r="G272"/>
  <c r="F272"/>
  <c r="E272"/>
  <c r="D272"/>
  <c r="L269"/>
  <c r="K269"/>
  <c r="J269"/>
  <c r="I269"/>
  <c r="H269"/>
  <c r="G269"/>
  <c r="F269"/>
  <c r="E269"/>
  <c r="D269"/>
  <c r="L266"/>
  <c r="K266"/>
  <c r="J266"/>
  <c r="I266"/>
  <c r="H266"/>
  <c r="G266"/>
  <c r="F266"/>
  <c r="E266"/>
  <c r="D266"/>
  <c r="L263"/>
  <c r="K263"/>
  <c r="J263"/>
  <c r="I263"/>
  <c r="H263"/>
  <c r="G263"/>
  <c r="F263"/>
  <c r="E263"/>
  <c r="D263"/>
  <c r="L260"/>
  <c r="K260"/>
  <c r="J260"/>
  <c r="I260"/>
  <c r="H260"/>
  <c r="G260"/>
  <c r="F260"/>
  <c r="E260"/>
  <c r="D260"/>
  <c r="L257"/>
  <c r="K257"/>
  <c r="J257"/>
  <c r="I257"/>
  <c r="H257"/>
  <c r="G257"/>
  <c r="F257"/>
  <c r="E257"/>
  <c r="D257"/>
  <c r="L254"/>
  <c r="K254"/>
  <c r="J254"/>
  <c r="I254"/>
  <c r="H254"/>
  <c r="G254"/>
  <c r="F254"/>
  <c r="E254"/>
  <c r="D254"/>
  <c r="L251"/>
  <c r="K251"/>
  <c r="J251"/>
  <c r="I251"/>
  <c r="H251"/>
  <c r="G251"/>
  <c r="F251"/>
  <c r="E251"/>
  <c r="D251"/>
  <c r="L248"/>
  <c r="K248"/>
  <c r="J248"/>
  <c r="I248"/>
  <c r="H248"/>
  <c r="G248"/>
  <c r="F248"/>
  <c r="E248"/>
  <c r="D248"/>
  <c r="L245"/>
  <c r="K245"/>
  <c r="J245"/>
  <c r="I245"/>
  <c r="H245"/>
  <c r="G245"/>
  <c r="F245"/>
  <c r="E245"/>
  <c r="D245"/>
  <c r="L242"/>
  <c r="K242"/>
  <c r="J242"/>
  <c r="I242"/>
  <c r="H242"/>
  <c r="G242"/>
  <c r="F242"/>
  <c r="E242"/>
  <c r="D242"/>
  <c r="L239"/>
  <c r="K239"/>
  <c r="J239"/>
  <c r="I239"/>
  <c r="H239"/>
  <c r="G239"/>
  <c r="F239"/>
  <c r="E239"/>
  <c r="D239"/>
  <c r="L236"/>
  <c r="K236"/>
  <c r="J236"/>
  <c r="I236"/>
  <c r="H236"/>
  <c r="G236"/>
  <c r="F236"/>
  <c r="E236"/>
  <c r="D236"/>
  <c r="L233"/>
  <c r="K233"/>
  <c r="J233"/>
  <c r="I233"/>
  <c r="H233"/>
  <c r="G233"/>
  <c r="F233"/>
  <c r="E233"/>
  <c r="D233"/>
  <c r="L230"/>
  <c r="K230"/>
  <c r="J230"/>
  <c r="I230"/>
  <c r="H230"/>
  <c r="G230"/>
  <c r="F230"/>
  <c r="E230"/>
  <c r="D230"/>
  <c r="L227"/>
  <c r="K227"/>
  <c r="J227"/>
  <c r="I227"/>
  <c r="H227"/>
  <c r="G227"/>
  <c r="F227"/>
  <c r="E227"/>
  <c r="D227"/>
  <c r="L224"/>
  <c r="K224"/>
  <c r="J224"/>
  <c r="I224"/>
  <c r="H224"/>
  <c r="G224"/>
  <c r="F224"/>
  <c r="E224"/>
  <c r="D224"/>
  <c r="L221"/>
  <c r="K221"/>
  <c r="J221"/>
  <c r="I221"/>
  <c r="H221"/>
  <c r="G221"/>
  <c r="F221"/>
  <c r="E221"/>
  <c r="D221"/>
  <c r="L218"/>
  <c r="K218"/>
  <c r="J218"/>
  <c r="I218"/>
  <c r="H218"/>
  <c r="G218"/>
  <c r="F218"/>
  <c r="E218"/>
  <c r="D218"/>
  <c r="L215"/>
  <c r="K215"/>
  <c r="J215"/>
  <c r="I215"/>
  <c r="H215"/>
  <c r="G215"/>
  <c r="F215"/>
  <c r="E215"/>
  <c r="D215"/>
  <c r="L212"/>
  <c r="K212"/>
  <c r="J212"/>
  <c r="I212"/>
  <c r="H212"/>
  <c r="G212"/>
  <c r="F212"/>
  <c r="E212"/>
  <c r="D212"/>
  <c r="L209"/>
  <c r="K209"/>
  <c r="J209"/>
  <c r="I209"/>
  <c r="H209"/>
  <c r="G209"/>
  <c r="F209"/>
  <c r="E209"/>
  <c r="D209"/>
  <c r="L206"/>
  <c r="K206"/>
  <c r="J206"/>
  <c r="I206"/>
  <c r="H206"/>
  <c r="G206"/>
  <c r="F206"/>
  <c r="E206"/>
  <c r="D206"/>
  <c r="L203"/>
  <c r="K203"/>
  <c r="J203"/>
  <c r="I203"/>
  <c r="H203"/>
  <c r="G203"/>
  <c r="F203"/>
  <c r="E203"/>
  <c r="D203"/>
  <c r="L200"/>
  <c r="K200"/>
  <c r="J200"/>
  <c r="I200"/>
  <c r="H200"/>
  <c r="G200"/>
  <c r="F200"/>
  <c r="E200"/>
  <c r="D200"/>
  <c r="L197"/>
  <c r="K197"/>
  <c r="J197"/>
  <c r="I197"/>
  <c r="H197"/>
  <c r="G197"/>
  <c r="F197"/>
  <c r="E197"/>
  <c r="D197"/>
  <c r="L194"/>
  <c r="K194"/>
  <c r="J194"/>
  <c r="I194"/>
  <c r="H194"/>
  <c r="G194"/>
  <c r="F194"/>
  <c r="E194"/>
  <c r="D194"/>
  <c r="L191"/>
  <c r="K191"/>
  <c r="J191"/>
  <c r="I191"/>
  <c r="H191"/>
  <c r="G191"/>
  <c r="F191"/>
  <c r="E191"/>
  <c r="D191"/>
  <c r="L188"/>
  <c r="K188"/>
  <c r="J188"/>
  <c r="I188"/>
  <c r="H188"/>
  <c r="G188"/>
  <c r="F188"/>
  <c r="E188"/>
  <c r="D188"/>
  <c r="L185"/>
  <c r="K185"/>
  <c r="J185"/>
  <c r="I185"/>
  <c r="H185"/>
  <c r="G185"/>
  <c r="F185"/>
  <c r="E185"/>
  <c r="D185"/>
  <c r="L182"/>
  <c r="K182"/>
  <c r="J182"/>
  <c r="I182"/>
  <c r="H182"/>
  <c r="G182"/>
  <c r="F182"/>
  <c r="E182"/>
  <c r="D182"/>
  <c r="L179"/>
  <c r="K179"/>
  <c r="J179"/>
  <c r="I179"/>
  <c r="H179"/>
  <c r="G179"/>
  <c r="F179"/>
  <c r="E179"/>
  <c r="D179"/>
  <c r="L176"/>
  <c r="K176"/>
  <c r="J176"/>
  <c r="I176"/>
  <c r="H176"/>
  <c r="G176"/>
  <c r="F176"/>
  <c r="E176"/>
  <c r="D176"/>
  <c r="L173"/>
  <c r="K173"/>
  <c r="J173"/>
  <c r="I173"/>
  <c r="H173"/>
  <c r="G173"/>
  <c r="F173"/>
  <c r="E173"/>
  <c r="D173"/>
  <c r="L170"/>
  <c r="K170"/>
  <c r="J170"/>
  <c r="I170"/>
  <c r="H170"/>
  <c r="G170"/>
  <c r="F170"/>
  <c r="E170"/>
  <c r="D170"/>
  <c r="L167"/>
  <c r="K167"/>
  <c r="J167"/>
  <c r="I167"/>
  <c r="H167"/>
  <c r="G167"/>
  <c r="F167"/>
  <c r="E167"/>
  <c r="D167"/>
  <c r="L164"/>
  <c r="K164"/>
  <c r="J164"/>
  <c r="I164"/>
  <c r="H164"/>
  <c r="G164"/>
  <c r="F164"/>
  <c r="E164"/>
  <c r="D164"/>
  <c r="L161"/>
  <c r="K161"/>
  <c r="J161"/>
  <c r="I161"/>
  <c r="H161"/>
  <c r="G161"/>
  <c r="F161"/>
  <c r="E161"/>
  <c r="D161"/>
  <c r="L158"/>
  <c r="K158"/>
  <c r="J158"/>
  <c r="I158"/>
  <c r="H158"/>
  <c r="G158"/>
  <c r="F158"/>
  <c r="E158"/>
  <c r="D158"/>
  <c r="L155"/>
  <c r="K155"/>
  <c r="J155"/>
  <c r="I155"/>
  <c r="H155"/>
  <c r="G155"/>
  <c r="F155"/>
  <c r="E155"/>
  <c r="D155"/>
  <c r="L152"/>
  <c r="K152"/>
  <c r="J152"/>
  <c r="I152"/>
  <c r="H152"/>
  <c r="G152"/>
  <c r="F152"/>
  <c r="E152"/>
  <c r="D152"/>
  <c r="L149"/>
  <c r="K149"/>
  <c r="J149"/>
  <c r="I149"/>
  <c r="H149"/>
  <c r="G149"/>
  <c r="F149"/>
  <c r="E149"/>
  <c r="D149"/>
  <c r="L146"/>
  <c r="K146"/>
  <c r="J146"/>
  <c r="I146"/>
  <c r="H146"/>
  <c r="G146"/>
  <c r="F146"/>
  <c r="E146"/>
  <c r="D146"/>
  <c r="L143"/>
  <c r="K143"/>
  <c r="J143"/>
  <c r="I143"/>
  <c r="H143"/>
  <c r="G143"/>
  <c r="F143"/>
  <c r="E143"/>
  <c r="D143"/>
  <c r="L140"/>
  <c r="K140"/>
  <c r="J140"/>
  <c r="I140"/>
  <c r="H140"/>
  <c r="G140"/>
  <c r="F140"/>
  <c r="E140"/>
  <c r="D140"/>
  <c r="L137"/>
  <c r="K137"/>
  <c r="J137"/>
  <c r="I137"/>
  <c r="H137"/>
  <c r="G137"/>
  <c r="F137"/>
  <c r="E137"/>
  <c r="D137"/>
  <c r="L134"/>
  <c r="K134"/>
  <c r="J134"/>
  <c r="I134"/>
  <c r="H134"/>
  <c r="G134"/>
  <c r="F134"/>
  <c r="E134"/>
  <c r="D134"/>
  <c r="L131"/>
  <c r="K131"/>
  <c r="J131"/>
  <c r="I131"/>
  <c r="H131"/>
  <c r="G131"/>
  <c r="F131"/>
  <c r="E131"/>
  <c r="D131"/>
  <c r="L128"/>
  <c r="K128"/>
  <c r="J128"/>
  <c r="I128"/>
  <c r="H128"/>
  <c r="G128"/>
  <c r="F128"/>
  <c r="E128"/>
  <c r="D128"/>
  <c r="L125"/>
  <c r="K125"/>
  <c r="J125"/>
  <c r="I125"/>
  <c r="H125"/>
  <c r="G125"/>
  <c r="F125"/>
  <c r="E125"/>
  <c r="D125"/>
  <c r="L122"/>
  <c r="K122"/>
  <c r="J122"/>
  <c r="I122"/>
  <c r="H122"/>
  <c r="G122"/>
  <c r="F122"/>
  <c r="E122"/>
  <c r="D122"/>
  <c r="L119"/>
  <c r="K119"/>
  <c r="J119"/>
  <c r="I119"/>
  <c r="H119"/>
  <c r="G119"/>
  <c r="F119"/>
  <c r="E119"/>
  <c r="D119"/>
  <c r="L116"/>
  <c r="K116"/>
  <c r="J116"/>
  <c r="I116"/>
  <c r="H116"/>
  <c r="G116"/>
  <c r="F116"/>
  <c r="E116"/>
  <c r="D116"/>
  <c r="L113"/>
  <c r="K113"/>
  <c r="J113"/>
  <c r="I113"/>
  <c r="H113"/>
  <c r="G113"/>
  <c r="F113"/>
  <c r="E113"/>
  <c r="D113"/>
  <c r="L110"/>
  <c r="K110"/>
  <c r="J110"/>
  <c r="I110"/>
  <c r="H110"/>
  <c r="G110"/>
  <c r="F110"/>
  <c r="E110"/>
  <c r="D110"/>
  <c r="L107"/>
  <c r="K107"/>
  <c r="J107"/>
  <c r="I107"/>
  <c r="H107"/>
  <c r="G107"/>
  <c r="F107"/>
  <c r="E107"/>
  <c r="D107"/>
  <c r="L104"/>
  <c r="K104"/>
  <c r="J104"/>
  <c r="I104"/>
  <c r="H104"/>
  <c r="G104"/>
  <c r="F104"/>
  <c r="E104"/>
  <c r="D104"/>
  <c r="L101"/>
  <c r="K101"/>
  <c r="J101"/>
  <c r="I101"/>
  <c r="H101"/>
  <c r="G101"/>
  <c r="F101"/>
  <c r="E101"/>
  <c r="D101"/>
  <c r="L98"/>
  <c r="K98"/>
  <c r="J98"/>
  <c r="I98"/>
  <c r="H98"/>
  <c r="G98"/>
  <c r="F98"/>
  <c r="E98"/>
  <c r="D98"/>
  <c r="L95"/>
  <c r="K95"/>
  <c r="J95"/>
  <c r="I95"/>
  <c r="H95"/>
  <c r="G95"/>
  <c r="F95"/>
  <c r="E95"/>
  <c r="D95"/>
  <c r="L92"/>
  <c r="K92"/>
  <c r="J92"/>
  <c r="I92"/>
  <c r="H92"/>
  <c r="G92"/>
  <c r="F92"/>
  <c r="E92"/>
  <c r="D92"/>
  <c r="L89"/>
  <c r="K89"/>
  <c r="J89"/>
  <c r="I89"/>
  <c r="H89"/>
  <c r="G89"/>
  <c r="F89"/>
  <c r="E89"/>
  <c r="D89"/>
  <c r="L86"/>
  <c r="K86"/>
  <c r="J86"/>
  <c r="I86"/>
  <c r="H86"/>
  <c r="G86"/>
  <c r="F86"/>
  <c r="E86"/>
  <c r="D86"/>
  <c r="L83"/>
  <c r="K83"/>
  <c r="J83"/>
  <c r="I83"/>
  <c r="H83"/>
  <c r="G83"/>
  <c r="F83"/>
  <c r="E83"/>
  <c r="D83"/>
  <c r="L80"/>
  <c r="K80"/>
  <c r="J80"/>
  <c r="I80"/>
  <c r="H80"/>
  <c r="G80"/>
  <c r="F80"/>
  <c r="E80"/>
  <c r="D80"/>
  <c r="L77"/>
  <c r="K77"/>
  <c r="J77"/>
  <c r="I77"/>
  <c r="H77"/>
  <c r="G77"/>
  <c r="F77"/>
  <c r="E77"/>
  <c r="D77"/>
  <c r="L74"/>
  <c r="K74"/>
  <c r="J74"/>
  <c r="I74"/>
  <c r="H74"/>
  <c r="G74"/>
  <c r="F74"/>
  <c r="E74"/>
  <c r="D74"/>
  <c r="L71"/>
  <c r="K71"/>
  <c r="J71"/>
  <c r="I71"/>
  <c r="H71"/>
  <c r="G71"/>
  <c r="F71"/>
  <c r="E71"/>
  <c r="D71"/>
  <c r="L68"/>
  <c r="K68"/>
  <c r="J68"/>
  <c r="I68"/>
  <c r="H68"/>
  <c r="G68"/>
  <c r="F68"/>
  <c r="E68"/>
  <c r="D68"/>
  <c r="L65"/>
  <c r="K65"/>
  <c r="J65"/>
  <c r="I65"/>
  <c r="H65"/>
  <c r="G65"/>
  <c r="F65"/>
  <c r="E65"/>
  <c r="D65"/>
  <c r="L62"/>
  <c r="K62"/>
  <c r="J62"/>
  <c r="I62"/>
  <c r="H62"/>
  <c r="G62"/>
  <c r="F62"/>
  <c r="E62"/>
  <c r="D62"/>
  <c r="L59"/>
  <c r="K59"/>
  <c r="J59"/>
  <c r="I59"/>
  <c r="H59"/>
  <c r="G59"/>
  <c r="F59"/>
  <c r="E59"/>
  <c r="D59"/>
  <c r="L56"/>
  <c r="K56"/>
  <c r="J56"/>
  <c r="I56"/>
  <c r="H56"/>
  <c r="G56"/>
  <c r="F56"/>
  <c r="E56"/>
  <c r="D56"/>
  <c r="L53"/>
  <c r="K53"/>
  <c r="J53"/>
  <c r="I53"/>
  <c r="H53"/>
  <c r="G53"/>
  <c r="F53"/>
  <c r="E53"/>
  <c r="D53"/>
  <c r="L50"/>
  <c r="K50"/>
  <c r="J50"/>
  <c r="I50"/>
  <c r="H50"/>
  <c r="G50"/>
  <c r="F50"/>
  <c r="E50"/>
  <c r="D50"/>
  <c r="L47"/>
  <c r="K47"/>
  <c r="J47"/>
  <c r="I47"/>
  <c r="H47"/>
  <c r="G47"/>
  <c r="F47"/>
  <c r="E47"/>
  <c r="D47"/>
  <c r="L44"/>
  <c r="K44"/>
  <c r="J44"/>
  <c r="I44"/>
  <c r="H44"/>
  <c r="G44"/>
  <c r="F44"/>
  <c r="E44"/>
  <c r="D44"/>
  <c r="L41"/>
  <c r="K41"/>
  <c r="J41"/>
  <c r="I41"/>
  <c r="H41"/>
  <c r="G41"/>
  <c r="F41"/>
  <c r="E41"/>
  <c r="D41"/>
  <c r="L38"/>
  <c r="K38"/>
  <c r="J38"/>
  <c r="I38"/>
  <c r="H38"/>
  <c r="G38"/>
  <c r="F38"/>
  <c r="E38"/>
  <c r="D38"/>
  <c r="L35"/>
  <c r="K35"/>
  <c r="J35"/>
  <c r="I35"/>
  <c r="H35"/>
  <c r="G35"/>
  <c r="F35"/>
  <c r="E35"/>
  <c r="D35"/>
  <c r="L32"/>
  <c r="K32"/>
  <c r="J32"/>
  <c r="I32"/>
  <c r="H32"/>
  <c r="G32"/>
  <c r="F32"/>
  <c r="E32"/>
  <c r="D32"/>
  <c r="L29"/>
  <c r="K29"/>
  <c r="J29"/>
  <c r="I29"/>
  <c r="H29"/>
  <c r="G29"/>
  <c r="F29"/>
  <c r="E29"/>
  <c r="D29"/>
  <c r="L26"/>
  <c r="K26"/>
  <c r="J26"/>
  <c r="I26"/>
  <c r="H26"/>
  <c r="G26"/>
  <c r="F26"/>
  <c r="E26"/>
  <c r="D26"/>
  <c r="L23"/>
  <c r="K23"/>
  <c r="J23"/>
  <c r="I23"/>
  <c r="H23"/>
  <c r="G23"/>
  <c r="F23"/>
  <c r="E23"/>
  <c r="D23"/>
  <c r="L20"/>
  <c r="K20"/>
  <c r="J20"/>
  <c r="I20"/>
  <c r="H20"/>
  <c r="G20"/>
  <c r="F20"/>
  <c r="E20"/>
  <c r="D20"/>
  <c r="L17"/>
  <c r="K17"/>
  <c r="J17"/>
  <c r="I17"/>
  <c r="H17"/>
  <c r="G17"/>
  <c r="F17"/>
  <c r="E17"/>
  <c r="D17"/>
  <c r="L14"/>
  <c r="K14"/>
  <c r="J14"/>
  <c r="I14"/>
  <c r="H14"/>
  <c r="G14"/>
  <c r="F14"/>
  <c r="E14"/>
  <c r="D14"/>
  <c r="BC3" i="12"/>
  <c r="BC4"/>
  <c r="BC5"/>
  <c r="BC6"/>
  <c r="BC7"/>
  <c r="BC8"/>
  <c r="BC9"/>
  <c r="BC10"/>
  <c r="BC11"/>
  <c r="BC12"/>
  <c r="BC13"/>
  <c r="BC14"/>
  <c r="BC15"/>
  <c r="BC16"/>
  <c r="BC17"/>
  <c r="BC18"/>
  <c r="BC19"/>
  <c r="BC20"/>
  <c r="BC21"/>
  <c r="BC22"/>
  <c r="BC23"/>
  <c r="BC24"/>
  <c r="BC25"/>
  <c r="BC26"/>
  <c r="BC27"/>
  <c r="BC28"/>
  <c r="BC29"/>
  <c r="BC30"/>
  <c r="BC31"/>
  <c r="BC32"/>
  <c r="BC33"/>
  <c r="BC34"/>
  <c r="BC35"/>
  <c r="BC36"/>
  <c r="BC37"/>
  <c r="BC38"/>
  <c r="BC39"/>
  <c r="BC40"/>
  <c r="BC41"/>
  <c r="BC42"/>
  <c r="BC43"/>
  <c r="BC44"/>
  <c r="BC45"/>
  <c r="BC46"/>
  <c r="BC47"/>
  <c r="BC48"/>
  <c r="BC49"/>
  <c r="BC50"/>
  <c r="BC51"/>
  <c r="BC52"/>
  <c r="BC53"/>
  <c r="BC54"/>
  <c r="BC56"/>
  <c r="BC57"/>
  <c r="BC58"/>
  <c r="AV3"/>
  <c r="AV4"/>
  <c r="AV5"/>
  <c r="AV6"/>
  <c r="AV7"/>
  <c r="AV8"/>
  <c r="AV9"/>
  <c r="AV10"/>
  <c r="AV11"/>
  <c r="AV12"/>
  <c r="AV13"/>
  <c r="AV14"/>
  <c r="AV15"/>
  <c r="AV16"/>
  <c r="AV17"/>
  <c r="AV18"/>
  <c r="AV19"/>
  <c r="AV20"/>
  <c r="AV21"/>
  <c r="AV22"/>
  <c r="AV23"/>
  <c r="AV24"/>
  <c r="AV25"/>
  <c r="AV26"/>
  <c r="AV27"/>
  <c r="AV28"/>
  <c r="AV29"/>
  <c r="AV30"/>
  <c r="AV31"/>
  <c r="AV32"/>
  <c r="AV33"/>
  <c r="AV34"/>
  <c r="AV35"/>
  <c r="AV36"/>
  <c r="AV37"/>
  <c r="AV38"/>
  <c r="AV39"/>
  <c r="AV40"/>
  <c r="AV41"/>
  <c r="AV42"/>
  <c r="AV43"/>
  <c r="AV44"/>
  <c r="AV45"/>
  <c r="AV46"/>
  <c r="AV47"/>
  <c r="AV48"/>
  <c r="AV49"/>
  <c r="AV50"/>
  <c r="AV51"/>
  <c r="AV52"/>
  <c r="AV53"/>
  <c r="AV54"/>
  <c r="AV56"/>
  <c r="AV57"/>
  <c r="AV58"/>
  <c r="AN3"/>
  <c r="AN4"/>
  <c r="AN5"/>
  <c r="AN6"/>
  <c r="AN7"/>
  <c r="AN8"/>
  <c r="AN9"/>
  <c r="AN10"/>
  <c r="AN11"/>
  <c r="AN12"/>
  <c r="AN13"/>
  <c r="AN14"/>
  <c r="AN15"/>
  <c r="AN16"/>
  <c r="AN17"/>
  <c r="AN18"/>
  <c r="AN19"/>
  <c r="AN20"/>
  <c r="AN21"/>
  <c r="AN22"/>
  <c r="AN23"/>
  <c r="AN24"/>
  <c r="AN25"/>
  <c r="AN26"/>
  <c r="AN27"/>
  <c r="AN28"/>
  <c r="AN29"/>
  <c r="AN30"/>
  <c r="AN31"/>
  <c r="AN32"/>
  <c r="AN33"/>
  <c r="AN34"/>
  <c r="AN35"/>
  <c r="AN36"/>
  <c r="AN37"/>
  <c r="AN38"/>
  <c r="AN39"/>
  <c r="AN40"/>
  <c r="AN41"/>
  <c r="AN42"/>
  <c r="AN43"/>
  <c r="AN44"/>
  <c r="AN45"/>
  <c r="AN46"/>
  <c r="AN47"/>
  <c r="AN48"/>
  <c r="AN49"/>
  <c r="AN50"/>
  <c r="AN51"/>
  <c r="AN52"/>
  <c r="AN53"/>
  <c r="AN54"/>
  <c r="AN56"/>
  <c r="AN57"/>
  <c r="AN58"/>
  <c r="AG2"/>
  <c r="AG3"/>
  <c r="AG4"/>
  <c r="AG5"/>
  <c r="AG6"/>
  <c r="AG7"/>
  <c r="AG8"/>
  <c r="AG9"/>
  <c r="AG10"/>
  <c r="AG11"/>
  <c r="AG12"/>
  <c r="AG13"/>
  <c r="AG14"/>
  <c r="AG15"/>
  <c r="AG16"/>
  <c r="AG17"/>
  <c r="AG18"/>
  <c r="AG19"/>
  <c r="AG20"/>
  <c r="AG21"/>
  <c r="AG22"/>
  <c r="AG23"/>
  <c r="AG24"/>
  <c r="AG25"/>
  <c r="AG26"/>
  <c r="AG27"/>
  <c r="AG28"/>
  <c r="AG29"/>
  <c r="AG30"/>
  <c r="AG31"/>
  <c r="AG32"/>
  <c r="AG33"/>
  <c r="AG34"/>
  <c r="AG35"/>
  <c r="AG36"/>
  <c r="AG37"/>
  <c r="AG38"/>
  <c r="AG39"/>
  <c r="AG40"/>
  <c r="AG41"/>
  <c r="AG42"/>
  <c r="AG43"/>
  <c r="AG44"/>
  <c r="AG45"/>
  <c r="AG46"/>
  <c r="AG47"/>
  <c r="AG48"/>
  <c r="AG49"/>
  <c r="AG50"/>
  <c r="AG51"/>
  <c r="AG52"/>
  <c r="AG53"/>
  <c r="AG55"/>
  <c r="AG56"/>
  <c r="AG57"/>
  <c r="Z2"/>
  <c r="Z3"/>
  <c r="Z4"/>
  <c r="Z5"/>
  <c r="Z6"/>
  <c r="Z7"/>
  <c r="Z8"/>
  <c r="Z9"/>
  <c r="Z10"/>
  <c r="Z11"/>
  <c r="Z12"/>
  <c r="Z13"/>
  <c r="Z14"/>
  <c r="Z15"/>
  <c r="Z16"/>
  <c r="Z17"/>
  <c r="Z18"/>
  <c r="Z19"/>
  <c r="Z20"/>
  <c r="Z21"/>
  <c r="Z22"/>
  <c r="Z23"/>
  <c r="Z24"/>
  <c r="Z25"/>
  <c r="Z26"/>
  <c r="Z27"/>
  <c r="Z28"/>
  <c r="Z29"/>
  <c r="Z30"/>
  <c r="Z31"/>
  <c r="Z32"/>
  <c r="Z33"/>
  <c r="Z34"/>
  <c r="Z35"/>
  <c r="Z36"/>
  <c r="Z37"/>
  <c r="Z38"/>
  <c r="Z39"/>
  <c r="Z40"/>
  <c r="Z41"/>
  <c r="Z42"/>
  <c r="Z43"/>
  <c r="Z44"/>
  <c r="Z45"/>
  <c r="Z46"/>
  <c r="Z47"/>
  <c r="Z48"/>
  <c r="Z49"/>
  <c r="Z50"/>
  <c r="Z51"/>
  <c r="Z52"/>
  <c r="Z53"/>
  <c r="Y55"/>
  <c r="Y56"/>
  <c r="Y57"/>
  <c r="BB56"/>
  <c r="AU56"/>
  <c r="AM56"/>
  <c r="AF55"/>
  <c r="Z55"/>
  <c r="L6"/>
  <c r="K6"/>
  <c r="E423" i="4"/>
  <c r="F423" s="1"/>
  <c r="E422"/>
  <c r="F422" s="1"/>
  <c r="E421"/>
  <c r="F421" s="1"/>
  <c r="E420"/>
  <c r="F420" s="1"/>
  <c r="E419"/>
  <c r="F419" s="1"/>
  <c r="E418"/>
  <c r="F418" s="1"/>
  <c r="E417"/>
  <c r="F417" s="1"/>
  <c r="E416"/>
  <c r="F416" s="1"/>
  <c r="E415"/>
  <c r="F415" s="1"/>
  <c r="E414"/>
  <c r="F414" s="1"/>
  <c r="E413"/>
  <c r="F413" s="1"/>
  <c r="E412"/>
  <c r="F412" s="1"/>
  <c r="E411"/>
  <c r="F411" s="1"/>
  <c r="E410"/>
  <c r="F410" s="1"/>
  <c r="E409"/>
  <c r="F409" s="1"/>
  <c r="E408"/>
  <c r="F408" s="1"/>
  <c r="E407"/>
  <c r="F407" s="1"/>
  <c r="E406"/>
  <c r="F406" s="1"/>
  <c r="E405"/>
  <c r="F405" s="1"/>
  <c r="E404"/>
  <c r="F404" s="1"/>
  <c r="E403"/>
  <c r="F403" s="1"/>
  <c r="E402"/>
  <c r="F402" s="1"/>
  <c r="E401"/>
  <c r="F401" s="1"/>
  <c r="E400"/>
  <c r="F400" s="1"/>
  <c r="E399"/>
  <c r="F399" s="1"/>
  <c r="E398"/>
  <c r="F398" s="1"/>
  <c r="E397"/>
  <c r="F397" s="1"/>
  <c r="E396"/>
  <c r="F396" s="1"/>
  <c r="E395"/>
  <c r="F395" s="1"/>
  <c r="E394"/>
  <c r="F394" s="1"/>
  <c r="E393"/>
  <c r="F393" s="1"/>
  <c r="E392"/>
  <c r="F392" s="1"/>
  <c r="E391"/>
  <c r="F391" s="1"/>
  <c r="E390"/>
  <c r="F390" s="1"/>
  <c r="E389"/>
  <c r="F389" s="1"/>
  <c r="E388"/>
  <c r="F388" s="1"/>
  <c r="E387"/>
  <c r="F387" s="1"/>
  <c r="E386"/>
  <c r="F386" s="1"/>
  <c r="E385"/>
  <c r="F385" s="1"/>
  <c r="E384"/>
  <c r="F384" s="1"/>
  <c r="E383"/>
  <c r="F383" s="1"/>
  <c r="E382"/>
  <c r="F382" s="1"/>
  <c r="E381"/>
  <c r="F381" s="1"/>
  <c r="E380"/>
  <c r="F380" s="1"/>
  <c r="E379"/>
  <c r="F379" s="1"/>
  <c r="E378"/>
  <c r="F378" s="1"/>
  <c r="E377"/>
  <c r="F377" s="1"/>
  <c r="E376"/>
  <c r="F376" s="1"/>
  <c r="E375"/>
  <c r="F375" s="1"/>
  <c r="E374"/>
  <c r="F374" s="1"/>
  <c r="E373"/>
  <c r="F373" s="1"/>
  <c r="E372"/>
  <c r="F372" s="1"/>
  <c r="E371"/>
  <c r="F371" s="1"/>
  <c r="E370"/>
  <c r="F370" s="1"/>
  <c r="E369"/>
  <c r="F369" s="1"/>
  <c r="E368"/>
  <c r="F368" s="1"/>
  <c r="E367"/>
  <c r="F367" s="1"/>
  <c r="E366"/>
  <c r="F366" s="1"/>
  <c r="E365"/>
  <c r="F365" s="1"/>
  <c r="E364"/>
  <c r="F364" s="1"/>
  <c r="E363"/>
  <c r="F363" s="1"/>
  <c r="E362"/>
  <c r="F362" s="1"/>
  <c r="E361"/>
  <c r="F361" s="1"/>
  <c r="E360"/>
  <c r="F360" s="1"/>
  <c r="E359"/>
  <c r="F359" s="1"/>
  <c r="E358"/>
  <c r="F358" s="1"/>
  <c r="E357"/>
  <c r="F357" s="1"/>
  <c r="E356"/>
  <c r="F356" s="1"/>
  <c r="E355"/>
  <c r="F355" s="1"/>
  <c r="E354"/>
  <c r="F354" s="1"/>
  <c r="E353"/>
  <c r="F353" s="1"/>
  <c r="E352"/>
  <c r="F352" s="1"/>
  <c r="E351"/>
  <c r="F351" s="1"/>
  <c r="E350"/>
  <c r="F350" s="1"/>
  <c r="E349"/>
  <c r="F349" s="1"/>
  <c r="E348"/>
  <c r="F348" s="1"/>
  <c r="E347"/>
  <c r="F347" s="1"/>
  <c r="E346"/>
  <c r="F346" s="1"/>
  <c r="E345"/>
  <c r="F345" s="1"/>
  <c r="E344"/>
  <c r="F344" s="1"/>
  <c r="E343"/>
  <c r="F343" s="1"/>
  <c r="E342"/>
  <c r="F342" s="1"/>
  <c r="E341"/>
  <c r="F341" s="1"/>
  <c r="E340"/>
  <c r="F340" s="1"/>
  <c r="E339"/>
  <c r="F339" s="1"/>
  <c r="E338"/>
  <c r="F338" s="1"/>
  <c r="E337"/>
  <c r="F337" s="1"/>
  <c r="E336"/>
  <c r="F336" s="1"/>
  <c r="E335"/>
  <c r="F335" s="1"/>
  <c r="E334"/>
  <c r="F334" s="1"/>
  <c r="E333"/>
  <c r="F333" s="1"/>
  <c r="E332"/>
  <c r="F332" s="1"/>
  <c r="E331"/>
  <c r="F331" s="1"/>
  <c r="E330"/>
  <c r="F330" s="1"/>
  <c r="E329"/>
  <c r="F329" s="1"/>
  <c r="E328"/>
  <c r="F328" s="1"/>
  <c r="E327"/>
  <c r="F327" s="1"/>
  <c r="E326"/>
  <c r="F326" s="1"/>
  <c r="E325"/>
  <c r="F325" s="1"/>
  <c r="E324"/>
  <c r="F324" s="1"/>
  <c r="E323"/>
  <c r="F323" s="1"/>
  <c r="E322"/>
  <c r="F322" s="1"/>
  <c r="E321"/>
  <c r="F321" s="1"/>
  <c r="E320"/>
  <c r="F320" s="1"/>
  <c r="E319"/>
  <c r="F319" s="1"/>
  <c r="E318"/>
  <c r="F318" s="1"/>
  <c r="E317"/>
  <c r="F317" s="1"/>
  <c r="E316"/>
  <c r="F316" s="1"/>
  <c r="F315"/>
  <c r="E314"/>
  <c r="F314" s="1"/>
  <c r="E313"/>
  <c r="F313" s="1"/>
  <c r="E312"/>
  <c r="F312" s="1"/>
  <c r="E311"/>
  <c r="F311" s="1"/>
  <c r="E310"/>
  <c r="F310" s="1"/>
  <c r="E309"/>
  <c r="F309" s="1"/>
  <c r="E308"/>
  <c r="F308" s="1"/>
  <c r="E307"/>
  <c r="F307" s="1"/>
  <c r="E306"/>
  <c r="F306" s="1"/>
  <c r="E305"/>
  <c r="F305" s="1"/>
  <c r="E304"/>
  <c r="F304" s="1"/>
  <c r="E303"/>
  <c r="F303" s="1"/>
  <c r="E302"/>
  <c r="F302" s="1"/>
  <c r="E301"/>
  <c r="F301" s="1"/>
  <c r="E300"/>
  <c r="F300" s="1"/>
  <c r="E299"/>
  <c r="F299" s="1"/>
  <c r="E298"/>
  <c r="F298" s="1"/>
  <c r="E297"/>
  <c r="F297" s="1"/>
  <c r="E296"/>
  <c r="F296" s="1"/>
  <c r="E295"/>
  <c r="F295" s="1"/>
  <c r="E294"/>
  <c r="F294" s="1"/>
  <c r="E293"/>
  <c r="F293" s="1"/>
  <c r="E292"/>
  <c r="F292" s="1"/>
  <c r="E291"/>
  <c r="F291" s="1"/>
  <c r="E290"/>
  <c r="F290" s="1"/>
  <c r="E289"/>
  <c r="F289" s="1"/>
  <c r="E288"/>
  <c r="F288" s="1"/>
  <c r="E287"/>
  <c r="F287" s="1"/>
  <c r="E286"/>
  <c r="F286" s="1"/>
  <c r="E285"/>
  <c r="F285" s="1"/>
  <c r="E284"/>
  <c r="F284" s="1"/>
  <c r="E283"/>
  <c r="F283" s="1"/>
  <c r="E282"/>
  <c r="F282" s="1"/>
  <c r="E281"/>
  <c r="F281" s="1"/>
  <c r="E280"/>
  <c r="F280" s="1"/>
  <c r="E279"/>
  <c r="F279" s="1"/>
  <c r="E278"/>
  <c r="F278" s="1"/>
  <c r="E277"/>
  <c r="F277" s="1"/>
  <c r="E276"/>
  <c r="F276" s="1"/>
  <c r="E275"/>
  <c r="F275" s="1"/>
  <c r="E274"/>
  <c r="F274" s="1"/>
  <c r="E273"/>
  <c r="F273" s="1"/>
  <c r="E272"/>
  <c r="F272" s="1"/>
  <c r="E271"/>
  <c r="F271" s="1"/>
  <c r="E270"/>
  <c r="F270" s="1"/>
  <c r="E269"/>
  <c r="F269" s="1"/>
  <c r="E268"/>
  <c r="F268" s="1"/>
  <c r="E267"/>
  <c r="F267" s="1"/>
  <c r="E266"/>
  <c r="F266" s="1"/>
  <c r="E265"/>
  <c r="F265" s="1"/>
  <c r="E264"/>
  <c r="F264" s="1"/>
  <c r="E263"/>
  <c r="F263" s="1"/>
  <c r="E262"/>
  <c r="F262" s="1"/>
  <c r="E261"/>
  <c r="F261" s="1"/>
  <c r="E260"/>
  <c r="F260" s="1"/>
  <c r="E259"/>
  <c r="F259" s="1"/>
  <c r="E258"/>
  <c r="F258" s="1"/>
  <c r="E257"/>
  <c r="F257" s="1"/>
  <c r="E256"/>
  <c r="F256" s="1"/>
  <c r="E255"/>
  <c r="F255" s="1"/>
  <c r="E254"/>
  <c r="F254" s="1"/>
  <c r="E253"/>
  <c r="F253" s="1"/>
  <c r="E252"/>
  <c r="F252" s="1"/>
  <c r="E251"/>
  <c r="F251" s="1"/>
  <c r="E250"/>
  <c r="F250" s="1"/>
  <c r="E249"/>
  <c r="F249" s="1"/>
  <c r="E248"/>
  <c r="F248" s="1"/>
  <c r="E247"/>
  <c r="F247" s="1"/>
  <c r="E246"/>
  <c r="F246" s="1"/>
  <c r="E245"/>
  <c r="F245" s="1"/>
  <c r="E244"/>
  <c r="F244" s="1"/>
  <c r="E243"/>
  <c r="F243" s="1"/>
  <c r="E242"/>
  <c r="F242" s="1"/>
  <c r="E241"/>
  <c r="F241" s="1"/>
  <c r="E240"/>
  <c r="F240" s="1"/>
  <c r="E239"/>
  <c r="F239" s="1"/>
  <c r="E238"/>
  <c r="F238" s="1"/>
  <c r="E237"/>
  <c r="F237" s="1"/>
  <c r="E236"/>
  <c r="F236" s="1"/>
  <c r="E235"/>
  <c r="F235" s="1"/>
  <c r="E234"/>
  <c r="F234" s="1"/>
  <c r="E233"/>
  <c r="F233" s="1"/>
  <c r="E232"/>
  <c r="F232" s="1"/>
  <c r="E231"/>
  <c r="F231" s="1"/>
  <c r="E230"/>
  <c r="F230" s="1"/>
  <c r="E229"/>
  <c r="F229" s="1"/>
  <c r="E228"/>
  <c r="F228" s="1"/>
  <c r="E227"/>
  <c r="F227" s="1"/>
  <c r="E226"/>
  <c r="F226" s="1"/>
  <c r="E225"/>
  <c r="F225" s="1"/>
  <c r="E224"/>
  <c r="F224" s="1"/>
  <c r="E223"/>
  <c r="F223" s="1"/>
  <c r="E222"/>
  <c r="F222" s="1"/>
  <c r="E221"/>
  <c r="F221" s="1"/>
  <c r="E220"/>
  <c r="F220" s="1"/>
  <c r="E219"/>
  <c r="F219" s="1"/>
  <c r="E218"/>
  <c r="F218" s="1"/>
  <c r="E217"/>
  <c r="F217" s="1"/>
  <c r="E216"/>
  <c r="F216" s="1"/>
  <c r="E215"/>
  <c r="F215" s="1"/>
  <c r="E214"/>
  <c r="F214" s="1"/>
  <c r="E213"/>
  <c r="F213" s="1"/>
  <c r="E212"/>
  <c r="F212" s="1"/>
  <c r="E211"/>
  <c r="F211" s="1"/>
  <c r="E210"/>
  <c r="F210" s="1"/>
  <c r="E209"/>
  <c r="F209" s="1"/>
  <c r="E208"/>
  <c r="F208" s="1"/>
  <c r="E207"/>
  <c r="F207" s="1"/>
  <c r="E206"/>
  <c r="F206" s="1"/>
  <c r="E205"/>
  <c r="F205" s="1"/>
  <c r="E204"/>
  <c r="F204" s="1"/>
  <c r="E203"/>
  <c r="F203" s="1"/>
  <c r="E202"/>
  <c r="F202" s="1"/>
  <c r="E201"/>
  <c r="F201" s="1"/>
  <c r="E200"/>
  <c r="F200" s="1"/>
  <c r="E199"/>
  <c r="F199" s="1"/>
  <c r="E198"/>
  <c r="F198" s="1"/>
  <c r="E197"/>
  <c r="F197" s="1"/>
  <c r="E196"/>
  <c r="F196" s="1"/>
  <c r="E195"/>
  <c r="F195" s="1"/>
  <c r="E194"/>
  <c r="F194" s="1"/>
  <c r="E193"/>
  <c r="F193" s="1"/>
  <c r="E192"/>
  <c r="F192" s="1"/>
  <c r="E191"/>
  <c r="F191" s="1"/>
  <c r="E190"/>
  <c r="F190" s="1"/>
  <c r="E189"/>
  <c r="F189" s="1"/>
  <c r="E188"/>
  <c r="F188" s="1"/>
  <c r="E187"/>
  <c r="F187" s="1"/>
  <c r="E186"/>
  <c r="F186" s="1"/>
  <c r="E185"/>
  <c r="F185" s="1"/>
  <c r="E184"/>
  <c r="F184" s="1"/>
  <c r="E183"/>
  <c r="F183" s="1"/>
  <c r="E182"/>
  <c r="F182" s="1"/>
  <c r="E181"/>
  <c r="F181" s="1"/>
  <c r="E180"/>
  <c r="F180" s="1"/>
  <c r="E179"/>
  <c r="F179" s="1"/>
  <c r="E178"/>
  <c r="F178" s="1"/>
  <c r="E177"/>
  <c r="F177" s="1"/>
  <c r="E176"/>
  <c r="F176" s="1"/>
  <c r="E175"/>
  <c r="F175" s="1"/>
  <c r="E174"/>
  <c r="F174" s="1"/>
  <c r="E173"/>
  <c r="F173" s="1"/>
  <c r="E172"/>
  <c r="F172" s="1"/>
  <c r="E171"/>
  <c r="F171" s="1"/>
  <c r="E170"/>
  <c r="F170" s="1"/>
  <c r="E169"/>
  <c r="F169" s="1"/>
  <c r="E168"/>
  <c r="F168" s="1"/>
  <c r="E167"/>
  <c r="F167" s="1"/>
  <c r="E166"/>
  <c r="F166" s="1"/>
  <c r="E165"/>
  <c r="F165" s="1"/>
  <c r="E164"/>
  <c r="F164" s="1"/>
  <c r="E163"/>
  <c r="F163" s="1"/>
  <c r="E162"/>
  <c r="F162" s="1"/>
  <c r="E161"/>
  <c r="F161" s="1"/>
  <c r="E160"/>
  <c r="F160" s="1"/>
  <c r="E159"/>
  <c r="F159" s="1"/>
  <c r="E158"/>
  <c r="F158" s="1"/>
  <c r="E157"/>
  <c r="F157" s="1"/>
  <c r="E156"/>
  <c r="F156" s="1"/>
  <c r="E155"/>
  <c r="F155" s="1"/>
  <c r="E154"/>
  <c r="F154" s="1"/>
  <c r="E153"/>
  <c r="F153" s="1"/>
  <c r="E152"/>
  <c r="F152" s="1"/>
  <c r="E151"/>
  <c r="F151" s="1"/>
  <c r="E150"/>
  <c r="F150" s="1"/>
  <c r="E149"/>
  <c r="F149" s="1"/>
  <c r="E148"/>
  <c r="F148" s="1"/>
  <c r="E147"/>
  <c r="F147" s="1"/>
  <c r="E146"/>
  <c r="F146" s="1"/>
  <c r="E145"/>
  <c r="F145" s="1"/>
  <c r="E144"/>
  <c r="F144" s="1"/>
  <c r="E143"/>
  <c r="F143" s="1"/>
  <c r="E142"/>
  <c r="F142" s="1"/>
  <c r="E141"/>
  <c r="F141" s="1"/>
  <c r="E140"/>
  <c r="F140" s="1"/>
  <c r="E139"/>
  <c r="F139" s="1"/>
  <c r="E138"/>
  <c r="F138" s="1"/>
  <c r="E137"/>
  <c r="F137" s="1"/>
  <c r="E136"/>
  <c r="F136" s="1"/>
  <c r="E135"/>
  <c r="F135" s="1"/>
  <c r="E134"/>
  <c r="F134" s="1"/>
  <c r="E133"/>
  <c r="F133" s="1"/>
  <c r="E132"/>
  <c r="F132" s="1"/>
  <c r="E131"/>
  <c r="F131" s="1"/>
  <c r="E130"/>
  <c r="F130" s="1"/>
  <c r="E129"/>
  <c r="F129" s="1"/>
  <c r="E128"/>
  <c r="F128" s="1"/>
  <c r="E127"/>
  <c r="F127" s="1"/>
  <c r="E126"/>
  <c r="F126" s="1"/>
  <c r="E125"/>
  <c r="F125" s="1"/>
  <c r="E124"/>
  <c r="F124" s="1"/>
  <c r="E123"/>
  <c r="F123" s="1"/>
  <c r="E122"/>
  <c r="F122" s="1"/>
  <c r="E121"/>
  <c r="F121" s="1"/>
  <c r="E120"/>
  <c r="F120" s="1"/>
  <c r="E119"/>
  <c r="F119" s="1"/>
  <c r="E118"/>
  <c r="F118" s="1"/>
  <c r="E117"/>
  <c r="F117" s="1"/>
  <c r="E116"/>
  <c r="F116" s="1"/>
  <c r="E115"/>
  <c r="F115" s="1"/>
  <c r="E114"/>
  <c r="F114" s="1"/>
  <c r="E113"/>
  <c r="F113" s="1"/>
  <c r="E112"/>
  <c r="F112" s="1"/>
  <c r="E111"/>
  <c r="F111" s="1"/>
  <c r="E110"/>
  <c r="F110" s="1"/>
  <c r="E109"/>
  <c r="F109" s="1"/>
  <c r="E108"/>
  <c r="F108" s="1"/>
  <c r="E107"/>
  <c r="F107" s="1"/>
  <c r="E106"/>
  <c r="F106" s="1"/>
  <c r="E105"/>
  <c r="F105" s="1"/>
  <c r="E104"/>
  <c r="F104" s="1"/>
  <c r="E103"/>
  <c r="F103" s="1"/>
  <c r="E102"/>
  <c r="F102" s="1"/>
  <c r="E101"/>
  <c r="F101" s="1"/>
  <c r="E100"/>
  <c r="F100" s="1"/>
  <c r="E99"/>
  <c r="F99" s="1"/>
  <c r="E98"/>
  <c r="F98" s="1"/>
  <c r="E97"/>
  <c r="F97" s="1"/>
  <c r="E96"/>
  <c r="F96" s="1"/>
  <c r="E95"/>
  <c r="F95" s="1"/>
  <c r="E94"/>
  <c r="F94" s="1"/>
  <c r="E93"/>
  <c r="F93" s="1"/>
  <c r="E92"/>
  <c r="F92" s="1"/>
  <c r="E91"/>
  <c r="F91" s="1"/>
  <c r="E90"/>
  <c r="F90" s="1"/>
  <c r="E89"/>
  <c r="F89" s="1"/>
  <c r="E88"/>
  <c r="F88" s="1"/>
  <c r="E87"/>
  <c r="F87" s="1"/>
  <c r="E86"/>
  <c r="F86" s="1"/>
  <c r="E85"/>
  <c r="F85" s="1"/>
  <c r="E84"/>
  <c r="F84" s="1"/>
  <c r="E83"/>
  <c r="F83" s="1"/>
  <c r="E82"/>
  <c r="F82" s="1"/>
  <c r="E81"/>
  <c r="F81" s="1"/>
  <c r="E80"/>
  <c r="F80" s="1"/>
  <c r="E79"/>
  <c r="F79" s="1"/>
  <c r="E78"/>
  <c r="F78" s="1"/>
  <c r="E77"/>
  <c r="F77" s="1"/>
  <c r="E76"/>
  <c r="F76" s="1"/>
  <c r="E75"/>
  <c r="F75" s="1"/>
  <c r="E74"/>
  <c r="F74" s="1"/>
  <c r="E73"/>
  <c r="F73" s="1"/>
  <c r="E72"/>
  <c r="F72" s="1"/>
  <c r="E71"/>
  <c r="F71" s="1"/>
  <c r="E70"/>
  <c r="F70" s="1"/>
  <c r="E69"/>
  <c r="F69" s="1"/>
  <c r="E68"/>
  <c r="F68" s="1"/>
  <c r="E67"/>
  <c r="F67" s="1"/>
  <c r="E66"/>
  <c r="F66" s="1"/>
  <c r="E65"/>
  <c r="F65" s="1"/>
  <c r="E64"/>
  <c r="F64" s="1"/>
  <c r="E63"/>
  <c r="F63" s="1"/>
  <c r="E62"/>
  <c r="F62" s="1"/>
  <c r="E61"/>
  <c r="F61" s="1"/>
  <c r="E60"/>
  <c r="F60" s="1"/>
  <c r="E59"/>
  <c r="F59" s="1"/>
  <c r="E58"/>
  <c r="F58" s="1"/>
  <c r="E57"/>
  <c r="F57" s="1"/>
  <c r="E56"/>
  <c r="F56" s="1"/>
  <c r="E55"/>
  <c r="F55" s="1"/>
  <c r="E54"/>
  <c r="F54" s="1"/>
  <c r="E53"/>
  <c r="F53" s="1"/>
  <c r="E52"/>
  <c r="F52" s="1"/>
  <c r="E51"/>
  <c r="F51" s="1"/>
  <c r="E50"/>
  <c r="F50" s="1"/>
  <c r="E49"/>
  <c r="F49" s="1"/>
  <c r="E48"/>
  <c r="F48" s="1"/>
  <c r="E47"/>
  <c r="F47" s="1"/>
  <c r="E46"/>
  <c r="F46" s="1"/>
  <c r="E45"/>
  <c r="F45" s="1"/>
  <c r="E44"/>
  <c r="F44" s="1"/>
  <c r="E43"/>
  <c r="F43" s="1"/>
  <c r="E42"/>
  <c r="F42" s="1"/>
  <c r="E41"/>
  <c r="F41" s="1"/>
  <c r="E40"/>
  <c r="F40" s="1"/>
  <c r="E39"/>
  <c r="F39" s="1"/>
  <c r="E38"/>
  <c r="F38" s="1"/>
  <c r="F37"/>
  <c r="F36"/>
  <c r="E35"/>
  <c r="F35" s="1"/>
  <c r="E34"/>
  <c r="F34" s="1"/>
  <c r="E33"/>
  <c r="F33" s="1"/>
  <c r="E32"/>
  <c r="F32" s="1"/>
  <c r="E31"/>
  <c r="F31" s="1"/>
  <c r="E30"/>
  <c r="F30" s="1"/>
  <c r="E29"/>
  <c r="F29" s="1"/>
  <c r="E28"/>
  <c r="F28" s="1"/>
  <c r="E27"/>
  <c r="F27" s="1"/>
  <c r="E26"/>
  <c r="F26" s="1"/>
  <c r="E25"/>
  <c r="F25" s="1"/>
  <c r="E24"/>
  <c r="F24" s="1"/>
  <c r="E23"/>
  <c r="F23" s="1"/>
  <c r="E22"/>
  <c r="F22" s="1"/>
  <c r="E21"/>
  <c r="F21" s="1"/>
  <c r="E20"/>
  <c r="F20" s="1"/>
  <c r="E19"/>
  <c r="F19" s="1"/>
  <c r="E18"/>
  <c r="F18" s="1"/>
  <c r="E17"/>
  <c r="F17" s="1"/>
  <c r="E16"/>
  <c r="F16" s="1"/>
  <c r="E15"/>
  <c r="F15" s="1"/>
  <c r="E14"/>
  <c r="F14" s="1"/>
  <c r="E13"/>
  <c r="F13" s="1"/>
  <c r="E12"/>
  <c r="F12" s="1"/>
  <c r="E11"/>
  <c r="F11" s="1"/>
  <c r="E10"/>
  <c r="F10" s="1"/>
  <c r="P930" i="5" l="1"/>
  <c r="P954"/>
  <c r="P927"/>
  <c r="P720"/>
  <c r="P915"/>
  <c r="P921"/>
  <c r="P951"/>
  <c r="P939"/>
  <c r="P957"/>
  <c r="P903"/>
  <c r="P906"/>
  <c r="P804"/>
  <c r="P924"/>
  <c r="P912"/>
  <c r="P960"/>
  <c r="P597" i="6"/>
  <c r="N870" i="5"/>
  <c r="N852"/>
  <c r="M860"/>
  <c r="M875"/>
  <c r="N900"/>
  <c r="M900"/>
  <c r="O900"/>
  <c r="R900" s="1"/>
  <c r="M893"/>
  <c r="N897"/>
  <c r="N891"/>
  <c r="M896"/>
  <c r="M890"/>
  <c r="N894"/>
  <c r="O897"/>
  <c r="R897" s="1"/>
  <c r="O894"/>
  <c r="R894" s="1"/>
  <c r="O891"/>
  <c r="R891" s="1"/>
  <c r="N888"/>
  <c r="P888" s="1"/>
  <c r="N825"/>
  <c r="M869"/>
  <c r="N864"/>
  <c r="P768"/>
  <c r="P741"/>
  <c r="P723"/>
  <c r="M813"/>
  <c r="N873"/>
  <c r="M878"/>
  <c r="N855"/>
  <c r="N861"/>
  <c r="N879"/>
  <c r="P771"/>
  <c r="P708"/>
  <c r="P885"/>
  <c r="O888"/>
  <c r="R888" s="1"/>
  <c r="O879"/>
  <c r="R879" s="1"/>
  <c r="P552" i="6"/>
  <c r="N876" i="5"/>
  <c r="P876" s="1"/>
  <c r="O876"/>
  <c r="R876" s="1"/>
  <c r="M872"/>
  <c r="O873"/>
  <c r="R873" s="1"/>
  <c r="O870"/>
  <c r="R870" s="1"/>
  <c r="M866"/>
  <c r="N867"/>
  <c r="O867"/>
  <c r="R867" s="1"/>
  <c r="M863"/>
  <c r="P864" s="1"/>
  <c r="O864"/>
  <c r="R864" s="1"/>
  <c r="P534" i="6"/>
  <c r="O861" i="5"/>
  <c r="R861" s="1"/>
  <c r="O855"/>
  <c r="R855" s="1"/>
  <c r="M807"/>
  <c r="M810"/>
  <c r="N816"/>
  <c r="N822"/>
  <c r="M851"/>
  <c r="M854"/>
  <c r="P492" i="6"/>
  <c r="N837" i="5"/>
  <c r="M848"/>
  <c r="P795"/>
  <c r="P438" i="6"/>
  <c r="P399"/>
  <c r="P465"/>
  <c r="P408"/>
  <c r="P501"/>
  <c r="O336" i="5"/>
  <c r="R336" s="1"/>
  <c r="M819"/>
  <c r="N840"/>
  <c r="P738"/>
  <c r="P705"/>
  <c r="P717"/>
  <c r="P498" i="6"/>
  <c r="N858" i="5"/>
  <c r="M857"/>
  <c r="O858"/>
  <c r="R858" s="1"/>
  <c r="P855"/>
  <c r="O852"/>
  <c r="R852" s="1"/>
  <c r="N849"/>
  <c r="O849"/>
  <c r="R849" s="1"/>
  <c r="M846"/>
  <c r="N474"/>
  <c r="N636"/>
  <c r="N819"/>
  <c r="M825"/>
  <c r="P744"/>
  <c r="N807"/>
  <c r="M843"/>
  <c r="P750"/>
  <c r="P759"/>
  <c r="O840"/>
  <c r="R840" s="1"/>
  <c r="M642"/>
  <c r="N654"/>
  <c r="M660"/>
  <c r="M816"/>
  <c r="M837"/>
  <c r="M840"/>
  <c r="N843"/>
  <c r="N846"/>
  <c r="P702"/>
  <c r="N810"/>
  <c r="N813"/>
  <c r="M828"/>
  <c r="N834"/>
  <c r="P765"/>
  <c r="P753"/>
  <c r="P747"/>
  <c r="O846"/>
  <c r="R846" s="1"/>
  <c r="O843"/>
  <c r="R843" s="1"/>
  <c r="P507" i="6"/>
  <c r="O837" i="5"/>
  <c r="R837" s="1"/>
  <c r="M834"/>
  <c r="O834"/>
  <c r="R834" s="1"/>
  <c r="N831"/>
  <c r="M831"/>
  <c r="O831"/>
  <c r="R831" s="1"/>
  <c r="N828"/>
  <c r="O828"/>
  <c r="R828" s="1"/>
  <c r="O825"/>
  <c r="R825" s="1"/>
  <c r="M822"/>
  <c r="O822"/>
  <c r="R822" s="1"/>
  <c r="P489" i="6"/>
  <c r="O819" i="5"/>
  <c r="R819" s="1"/>
  <c r="O816"/>
  <c r="R816" s="1"/>
  <c r="O813"/>
  <c r="R813" s="1"/>
  <c r="O810"/>
  <c r="R810" s="1"/>
  <c r="O807"/>
  <c r="R807" s="1"/>
  <c r="O306" i="6"/>
  <c r="Q306" s="1"/>
  <c r="P459"/>
  <c r="M114"/>
  <c r="M267"/>
  <c r="O291"/>
  <c r="Q291" s="1"/>
  <c r="M303"/>
  <c r="M306"/>
  <c r="M375"/>
  <c r="M378"/>
  <c r="P480"/>
  <c r="P435"/>
  <c r="O171"/>
  <c r="Q171" s="1"/>
  <c r="N174"/>
  <c r="O183"/>
  <c r="Q183" s="1"/>
  <c r="N186"/>
  <c r="M219"/>
  <c r="O222"/>
  <c r="Q222" s="1"/>
  <c r="O288"/>
  <c r="Q288" s="1"/>
  <c r="P471"/>
  <c r="P423"/>
  <c r="P414"/>
  <c r="P453"/>
  <c r="M165"/>
  <c r="O240"/>
  <c r="Q240" s="1"/>
  <c r="P381"/>
  <c r="P390"/>
  <c r="P387"/>
  <c r="N54"/>
  <c r="O123"/>
  <c r="Q123" s="1"/>
  <c r="N126"/>
  <c r="M192"/>
  <c r="O237"/>
  <c r="Q237" s="1"/>
  <c r="M240"/>
  <c r="M291"/>
  <c r="O309"/>
  <c r="Q309" s="1"/>
  <c r="O333"/>
  <c r="Q333" s="1"/>
  <c r="O345"/>
  <c r="Q345" s="1"/>
  <c r="O357"/>
  <c r="Q357" s="1"/>
  <c r="O18"/>
  <c r="Q18" s="1"/>
  <c r="N57"/>
  <c r="O150"/>
  <c r="Q150" s="1"/>
  <c r="M153"/>
  <c r="N204"/>
  <c r="N210"/>
  <c r="O255"/>
  <c r="Q255" s="1"/>
  <c r="M309"/>
  <c r="N366"/>
  <c r="P444"/>
  <c r="P426"/>
  <c r="P447"/>
  <c r="O30"/>
  <c r="Q30" s="1"/>
  <c r="O114"/>
  <c r="Q114" s="1"/>
  <c r="O39"/>
  <c r="Q39" s="1"/>
  <c r="N42"/>
  <c r="O51"/>
  <c r="Q51" s="1"/>
  <c r="M63"/>
  <c r="O135"/>
  <c r="Q135" s="1"/>
  <c r="N138"/>
  <c r="O192"/>
  <c r="Q192" s="1"/>
  <c r="O225"/>
  <c r="Q225" s="1"/>
  <c r="N246"/>
  <c r="O252"/>
  <c r="Q252" s="1"/>
  <c r="O321"/>
  <c r="Q321" s="1"/>
  <c r="O21"/>
  <c r="Q21" s="1"/>
  <c r="N24"/>
  <c r="O69"/>
  <c r="Q69" s="1"/>
  <c r="N72"/>
  <c r="O81"/>
  <c r="Q81" s="1"/>
  <c r="N84"/>
  <c r="O93"/>
  <c r="Q93" s="1"/>
  <c r="N96"/>
  <c r="N108"/>
  <c r="O162"/>
  <c r="Q162" s="1"/>
  <c r="M213"/>
  <c r="N264"/>
  <c r="O273"/>
  <c r="Q273" s="1"/>
  <c r="M285"/>
  <c r="M288"/>
  <c r="O372"/>
  <c r="Q372" s="1"/>
  <c r="P450"/>
  <c r="M12"/>
  <c r="M21"/>
  <c r="O27"/>
  <c r="Q27" s="1"/>
  <c r="N30"/>
  <c r="N33"/>
  <c r="M36"/>
  <c r="O45"/>
  <c r="Q45" s="1"/>
  <c r="M48"/>
  <c r="O57"/>
  <c r="Q57" s="1"/>
  <c r="N60"/>
  <c r="O63"/>
  <c r="Q63" s="1"/>
  <c r="M75"/>
  <c r="M78"/>
  <c r="M87"/>
  <c r="M90"/>
  <c r="O99"/>
  <c r="Q99" s="1"/>
  <c r="N111"/>
  <c r="N114"/>
  <c r="N117"/>
  <c r="M120"/>
  <c r="M129"/>
  <c r="M141"/>
  <c r="M144"/>
  <c r="N156"/>
  <c r="M171"/>
  <c r="M177"/>
  <c r="O189"/>
  <c r="Q189" s="1"/>
  <c r="N192"/>
  <c r="N195"/>
  <c r="M198"/>
  <c r="O207"/>
  <c r="Q207" s="1"/>
  <c r="N216"/>
  <c r="O228"/>
  <c r="Q228" s="1"/>
  <c r="N234"/>
  <c r="O243"/>
  <c r="Q243" s="1"/>
  <c r="M258"/>
  <c r="N270"/>
  <c r="M276"/>
  <c r="N282"/>
  <c r="M294"/>
  <c r="N300"/>
  <c r="M312"/>
  <c r="N318"/>
  <c r="M324"/>
  <c r="N330"/>
  <c r="O336"/>
  <c r="Q336" s="1"/>
  <c r="N342"/>
  <c r="O348"/>
  <c r="Q348" s="1"/>
  <c r="N354"/>
  <c r="M360"/>
  <c r="N372"/>
  <c r="P417"/>
  <c r="N12"/>
  <c r="O33"/>
  <c r="Q33" s="1"/>
  <c r="N36"/>
  <c r="N48"/>
  <c r="M57"/>
  <c r="N66"/>
  <c r="O75"/>
  <c r="Q75" s="1"/>
  <c r="N78"/>
  <c r="O87"/>
  <c r="Q87" s="1"/>
  <c r="N90"/>
  <c r="N102"/>
  <c r="O111"/>
  <c r="Q111" s="1"/>
  <c r="O117"/>
  <c r="Q117" s="1"/>
  <c r="N120"/>
  <c r="N132"/>
  <c r="O141"/>
  <c r="Q141" s="1"/>
  <c r="N144"/>
  <c r="O159"/>
  <c r="Q159" s="1"/>
  <c r="N162"/>
  <c r="O165"/>
  <c r="Q165" s="1"/>
  <c r="N180"/>
  <c r="O195"/>
  <c r="Q195" s="1"/>
  <c r="N198"/>
  <c r="M210"/>
  <c r="O213"/>
  <c r="Q213" s="1"/>
  <c r="N222"/>
  <c r="M225"/>
  <c r="M231"/>
  <c r="N240"/>
  <c r="M246"/>
  <c r="N252"/>
  <c r="M255"/>
  <c r="O261"/>
  <c r="Q261" s="1"/>
  <c r="O264"/>
  <c r="Q264" s="1"/>
  <c r="M264"/>
  <c r="O267"/>
  <c r="Q267" s="1"/>
  <c r="O279"/>
  <c r="Q279" s="1"/>
  <c r="N288"/>
  <c r="P288" s="1"/>
  <c r="O297"/>
  <c r="Q297" s="1"/>
  <c r="N306"/>
  <c r="O315"/>
  <c r="Q315" s="1"/>
  <c r="M327"/>
  <c r="M339"/>
  <c r="O351"/>
  <c r="Q351" s="1"/>
  <c r="M363"/>
  <c r="O366"/>
  <c r="Q366" s="1"/>
  <c r="M366"/>
  <c r="N378"/>
  <c r="O15"/>
  <c r="Q15" s="1"/>
  <c r="N18"/>
  <c r="N21"/>
  <c r="M33"/>
  <c r="N39"/>
  <c r="M42"/>
  <c r="P42" s="1"/>
  <c r="M51"/>
  <c r="M69"/>
  <c r="M72"/>
  <c r="M81"/>
  <c r="M84"/>
  <c r="M93"/>
  <c r="M96"/>
  <c r="M105"/>
  <c r="M117"/>
  <c r="M123"/>
  <c r="M135"/>
  <c r="M147"/>
  <c r="N150"/>
  <c r="N168"/>
  <c r="N171"/>
  <c r="P171" s="1"/>
  <c r="M183"/>
  <c r="M186"/>
  <c r="M195"/>
  <c r="O201"/>
  <c r="Q201" s="1"/>
  <c r="M216"/>
  <c r="O219"/>
  <c r="Q219" s="1"/>
  <c r="N228"/>
  <c r="M234"/>
  <c r="O249"/>
  <c r="Q249" s="1"/>
  <c r="N258"/>
  <c r="O270"/>
  <c r="Q270" s="1"/>
  <c r="N276"/>
  <c r="M282"/>
  <c r="N294"/>
  <c r="M300"/>
  <c r="N312"/>
  <c r="M318"/>
  <c r="N324"/>
  <c r="M330"/>
  <c r="N336"/>
  <c r="O342"/>
  <c r="Q342" s="1"/>
  <c r="N348"/>
  <c r="M354"/>
  <c r="N360"/>
  <c r="O369"/>
  <c r="Q369" s="1"/>
  <c r="M372"/>
  <c r="O375"/>
  <c r="Q375" s="1"/>
  <c r="P468"/>
  <c r="P441"/>
  <c r="M27"/>
  <c r="M39"/>
  <c r="M45"/>
  <c r="O48"/>
  <c r="Q48" s="1"/>
  <c r="O60"/>
  <c r="Q60" s="1"/>
  <c r="O84"/>
  <c r="Q84" s="1"/>
  <c r="M111"/>
  <c r="O138"/>
  <c r="Q138" s="1"/>
  <c r="O144"/>
  <c r="Q144" s="1"/>
  <c r="O156"/>
  <c r="Q156" s="1"/>
  <c r="M189"/>
  <c r="M201"/>
  <c r="O210"/>
  <c r="Q210" s="1"/>
  <c r="O234"/>
  <c r="Q234" s="1"/>
  <c r="M243"/>
  <c r="O246"/>
  <c r="Q246" s="1"/>
  <c r="O258"/>
  <c r="Q258" s="1"/>
  <c r="M273"/>
  <c r="O282"/>
  <c r="Q282" s="1"/>
  <c r="M297"/>
  <c r="O300"/>
  <c r="Q300" s="1"/>
  <c r="O312"/>
  <c r="Q312" s="1"/>
  <c r="M315"/>
  <c r="M321"/>
  <c r="O324"/>
  <c r="Q324" s="1"/>
  <c r="M333"/>
  <c r="M351"/>
  <c r="O360"/>
  <c r="Q360" s="1"/>
  <c r="N15"/>
  <c r="N27"/>
  <c r="N45"/>
  <c r="N51"/>
  <c r="N63"/>
  <c r="P63" s="1"/>
  <c r="N69"/>
  <c r="P69" s="1"/>
  <c r="N75"/>
  <c r="N81"/>
  <c r="N87"/>
  <c r="N93"/>
  <c r="P93" s="1"/>
  <c r="N99"/>
  <c r="N105"/>
  <c r="N123"/>
  <c r="N129"/>
  <c r="N135"/>
  <c r="N141"/>
  <c r="N147"/>
  <c r="N153"/>
  <c r="N159"/>
  <c r="N165"/>
  <c r="P165" s="1"/>
  <c r="N177"/>
  <c r="N183"/>
  <c r="N189"/>
  <c r="N201"/>
  <c r="N207"/>
  <c r="N213"/>
  <c r="N219"/>
  <c r="P219" s="1"/>
  <c r="N225"/>
  <c r="N231"/>
  <c r="N237"/>
  <c r="N243"/>
  <c r="N249"/>
  <c r="N255"/>
  <c r="N261"/>
  <c r="N267"/>
  <c r="P267" s="1"/>
  <c r="N273"/>
  <c r="N279"/>
  <c r="N285"/>
  <c r="N291"/>
  <c r="P291" s="1"/>
  <c r="N297"/>
  <c r="N303"/>
  <c r="N309"/>
  <c r="N315"/>
  <c r="N321"/>
  <c r="N327"/>
  <c r="N333"/>
  <c r="N339"/>
  <c r="N345"/>
  <c r="N351"/>
  <c r="N357"/>
  <c r="N363"/>
  <c r="N369"/>
  <c r="N375"/>
  <c r="P375" s="1"/>
  <c r="P411"/>
  <c r="P474"/>
  <c r="M15"/>
  <c r="O36"/>
  <c r="Q36" s="1"/>
  <c r="O54"/>
  <c r="Q54" s="1"/>
  <c r="O72"/>
  <c r="Q72" s="1"/>
  <c r="O90"/>
  <c r="Q90" s="1"/>
  <c r="M99"/>
  <c r="O102"/>
  <c r="Q102" s="1"/>
  <c r="O120"/>
  <c r="Q120" s="1"/>
  <c r="O126"/>
  <c r="Q126" s="1"/>
  <c r="M159"/>
  <c r="O174"/>
  <c r="Q174" s="1"/>
  <c r="O204"/>
  <c r="Q204" s="1"/>
  <c r="M207"/>
  <c r="O216"/>
  <c r="Q216" s="1"/>
  <c r="M237"/>
  <c r="P237" s="1"/>
  <c r="M249"/>
  <c r="M261"/>
  <c r="O276"/>
  <c r="Q276" s="1"/>
  <c r="M279"/>
  <c r="O294"/>
  <c r="Q294" s="1"/>
  <c r="O318"/>
  <c r="Q318" s="1"/>
  <c r="O330"/>
  <c r="Q330" s="1"/>
  <c r="M345"/>
  <c r="O354"/>
  <c r="Q354" s="1"/>
  <c r="M357"/>
  <c r="M369"/>
  <c r="O378"/>
  <c r="Q378" s="1"/>
  <c r="M18"/>
  <c r="P18" s="1"/>
  <c r="M24"/>
  <c r="M30"/>
  <c r="P30" s="1"/>
  <c r="M54"/>
  <c r="M60"/>
  <c r="M66"/>
  <c r="M102"/>
  <c r="O105"/>
  <c r="Q105" s="1"/>
  <c r="M108"/>
  <c r="M126"/>
  <c r="O129"/>
  <c r="Q129" s="1"/>
  <c r="M132"/>
  <c r="M138"/>
  <c r="P138" s="1"/>
  <c r="O147"/>
  <c r="Q147" s="1"/>
  <c r="M150"/>
  <c r="O153"/>
  <c r="Q153" s="1"/>
  <c r="M156"/>
  <c r="M162"/>
  <c r="M168"/>
  <c r="M174"/>
  <c r="O177"/>
  <c r="Q177" s="1"/>
  <c r="M180"/>
  <c r="M204"/>
  <c r="M222"/>
  <c r="M228"/>
  <c r="O231"/>
  <c r="Q231" s="1"/>
  <c r="M252"/>
  <c r="M270"/>
  <c r="O285"/>
  <c r="Q285" s="1"/>
  <c r="O303"/>
  <c r="Q303" s="1"/>
  <c r="O327"/>
  <c r="Q327" s="1"/>
  <c r="M336"/>
  <c r="O339"/>
  <c r="Q339" s="1"/>
  <c r="M342"/>
  <c r="M348"/>
  <c r="O363"/>
  <c r="Q363" s="1"/>
  <c r="P456"/>
  <c r="P405"/>
  <c r="O12"/>
  <c r="Q12" s="1"/>
  <c r="O24"/>
  <c r="Q24" s="1"/>
  <c r="O42"/>
  <c r="Q42" s="1"/>
  <c r="O66"/>
  <c r="Q66" s="1"/>
  <c r="O78"/>
  <c r="Q78" s="1"/>
  <c r="O96"/>
  <c r="Q96" s="1"/>
  <c r="O108"/>
  <c r="Q108" s="1"/>
  <c r="O132"/>
  <c r="Q132" s="1"/>
  <c r="O168"/>
  <c r="Q168" s="1"/>
  <c r="O180"/>
  <c r="Q180" s="1"/>
  <c r="O186"/>
  <c r="Q186" s="1"/>
  <c r="O198"/>
  <c r="Q198" s="1"/>
  <c r="P432"/>
  <c r="P393"/>
  <c r="P429"/>
  <c r="P462"/>
  <c r="O669" i="5"/>
  <c r="R669" s="1"/>
  <c r="P801"/>
  <c r="P756"/>
  <c r="N276"/>
  <c r="N324"/>
  <c r="N444"/>
  <c r="P762"/>
  <c r="P777"/>
  <c r="N300"/>
  <c r="N327"/>
  <c r="M393"/>
  <c r="P780"/>
  <c r="P726"/>
  <c r="M21"/>
  <c r="M447"/>
  <c r="N471"/>
  <c r="N489"/>
  <c r="N501"/>
  <c r="N513"/>
  <c r="N525"/>
  <c r="N537"/>
  <c r="N549"/>
  <c r="N561"/>
  <c r="N573"/>
  <c r="N585"/>
  <c r="P798"/>
  <c r="P783"/>
  <c r="O12"/>
  <c r="R12" s="1"/>
  <c r="O396"/>
  <c r="R396" s="1"/>
  <c r="M399"/>
  <c r="O456"/>
  <c r="R456" s="1"/>
  <c r="N459"/>
  <c r="M465"/>
  <c r="N591"/>
  <c r="N606"/>
  <c r="M618"/>
  <c r="N648"/>
  <c r="M666"/>
  <c r="O675"/>
  <c r="R675" s="1"/>
  <c r="O684"/>
  <c r="R684" s="1"/>
  <c r="P732"/>
  <c r="O24"/>
  <c r="R24" s="1"/>
  <c r="N27"/>
  <c r="M39"/>
  <c r="O39"/>
  <c r="R39" s="1"/>
  <c r="M51"/>
  <c r="M63"/>
  <c r="M75"/>
  <c r="M87"/>
  <c r="M99"/>
  <c r="M111"/>
  <c r="M123"/>
  <c r="M135"/>
  <c r="M147"/>
  <c r="M159"/>
  <c r="M171"/>
  <c r="M183"/>
  <c r="O183"/>
  <c r="R183" s="1"/>
  <c r="M195"/>
  <c r="M207"/>
  <c r="M219"/>
  <c r="M231"/>
  <c r="M243"/>
  <c r="O243"/>
  <c r="R243" s="1"/>
  <c r="M255"/>
  <c r="O288"/>
  <c r="R288" s="1"/>
  <c r="N351"/>
  <c r="N372"/>
  <c r="N387"/>
  <c r="N411"/>
  <c r="M417"/>
  <c r="N423"/>
  <c r="O432"/>
  <c r="R432" s="1"/>
  <c r="N468"/>
  <c r="N603"/>
  <c r="N615"/>
  <c r="N624"/>
  <c r="O663"/>
  <c r="R663" s="1"/>
  <c r="N681"/>
  <c r="P789"/>
  <c r="P735"/>
  <c r="N264"/>
  <c r="O264"/>
  <c r="R264" s="1"/>
  <c r="O270"/>
  <c r="R270" s="1"/>
  <c r="M297"/>
  <c r="N318"/>
  <c r="N348"/>
  <c r="O390"/>
  <c r="R390" s="1"/>
  <c r="N396"/>
  <c r="N420"/>
  <c r="N630"/>
  <c r="N639"/>
  <c r="N657"/>
  <c r="N687"/>
  <c r="M693"/>
  <c r="O693"/>
  <c r="R693" s="1"/>
  <c r="O612"/>
  <c r="R612" s="1"/>
  <c r="N273"/>
  <c r="O276"/>
  <c r="R276" s="1"/>
  <c r="M279"/>
  <c r="N291"/>
  <c r="O294"/>
  <c r="R294" s="1"/>
  <c r="O300"/>
  <c r="R300" s="1"/>
  <c r="M303"/>
  <c r="N315"/>
  <c r="M321"/>
  <c r="M351"/>
  <c r="P351" s="1"/>
  <c r="N363"/>
  <c r="M369"/>
  <c r="N408"/>
  <c r="O414"/>
  <c r="R414" s="1"/>
  <c r="M423"/>
  <c r="P423" s="1"/>
  <c r="N435"/>
  <c r="O438"/>
  <c r="R438" s="1"/>
  <c r="N441"/>
  <c r="O444"/>
  <c r="R444" s="1"/>
  <c r="N456"/>
  <c r="O462"/>
  <c r="R462" s="1"/>
  <c r="N486"/>
  <c r="N498"/>
  <c r="N510"/>
  <c r="N522"/>
  <c r="N534"/>
  <c r="N546"/>
  <c r="N558"/>
  <c r="N570"/>
  <c r="N582"/>
  <c r="M609"/>
  <c r="N618"/>
  <c r="N621"/>
  <c r="M624"/>
  <c r="N642"/>
  <c r="N645"/>
  <c r="M648"/>
  <c r="M663"/>
  <c r="M669"/>
  <c r="N684"/>
  <c r="M690"/>
  <c r="P711"/>
  <c r="O585"/>
  <c r="R585" s="1"/>
  <c r="M15"/>
  <c r="M33"/>
  <c r="M45"/>
  <c r="M57"/>
  <c r="M69"/>
  <c r="M81"/>
  <c r="O81"/>
  <c r="R81" s="1"/>
  <c r="M93"/>
  <c r="M105"/>
  <c r="M117"/>
  <c r="M129"/>
  <c r="O129"/>
  <c r="R129" s="1"/>
  <c r="M141"/>
  <c r="M153"/>
  <c r="M165"/>
  <c r="O165"/>
  <c r="R165" s="1"/>
  <c r="M177"/>
  <c r="M189"/>
  <c r="M201"/>
  <c r="O201"/>
  <c r="R201" s="1"/>
  <c r="M213"/>
  <c r="O213"/>
  <c r="R213" s="1"/>
  <c r="M225"/>
  <c r="M237"/>
  <c r="M249"/>
  <c r="M261"/>
  <c r="N312"/>
  <c r="O318"/>
  <c r="R318" s="1"/>
  <c r="M327"/>
  <c r="N339"/>
  <c r="O342"/>
  <c r="R342" s="1"/>
  <c r="N345"/>
  <c r="O348"/>
  <c r="R348" s="1"/>
  <c r="N360"/>
  <c r="O366"/>
  <c r="R366" s="1"/>
  <c r="O384"/>
  <c r="R384" s="1"/>
  <c r="N390"/>
  <c r="O408"/>
  <c r="R408" s="1"/>
  <c r="O420"/>
  <c r="R420" s="1"/>
  <c r="M441"/>
  <c r="N447"/>
  <c r="N465"/>
  <c r="O468"/>
  <c r="R468" s="1"/>
  <c r="M471"/>
  <c r="P471" s="1"/>
  <c r="M477"/>
  <c r="N495"/>
  <c r="N507"/>
  <c r="N519"/>
  <c r="N531"/>
  <c r="N543"/>
  <c r="N555"/>
  <c r="N567"/>
  <c r="N579"/>
  <c r="N594"/>
  <c r="N627"/>
  <c r="M630"/>
  <c r="N651"/>
  <c r="O657"/>
  <c r="R657" s="1"/>
  <c r="M657"/>
  <c r="M675"/>
  <c r="M687"/>
  <c r="O687"/>
  <c r="R687" s="1"/>
  <c r="N693"/>
  <c r="P693" s="1"/>
  <c r="P714"/>
  <c r="N15"/>
  <c r="N18"/>
  <c r="N21"/>
  <c r="N267"/>
  <c r="M273"/>
  <c r="N294"/>
  <c r="O312"/>
  <c r="R312" s="1"/>
  <c r="O324"/>
  <c r="R324" s="1"/>
  <c r="M345"/>
  <c r="O360"/>
  <c r="R360" s="1"/>
  <c r="N369"/>
  <c r="O372"/>
  <c r="R372" s="1"/>
  <c r="M375"/>
  <c r="N414"/>
  <c r="O453"/>
  <c r="R453" s="1"/>
  <c r="N492"/>
  <c r="N504"/>
  <c r="N516"/>
  <c r="N528"/>
  <c r="N540"/>
  <c r="N552"/>
  <c r="N564"/>
  <c r="N576"/>
  <c r="M597"/>
  <c r="N633"/>
  <c r="M636"/>
  <c r="N663"/>
  <c r="M678"/>
  <c r="M684"/>
  <c r="P684" s="1"/>
  <c r="M696"/>
  <c r="P792"/>
  <c r="O60"/>
  <c r="R60" s="1"/>
  <c r="N60"/>
  <c r="O114"/>
  <c r="R114" s="1"/>
  <c r="N114"/>
  <c r="O120"/>
  <c r="R120" s="1"/>
  <c r="N120"/>
  <c r="O126"/>
  <c r="R126" s="1"/>
  <c r="N126"/>
  <c r="O144"/>
  <c r="R144" s="1"/>
  <c r="N144"/>
  <c r="O156"/>
  <c r="R156" s="1"/>
  <c r="N156"/>
  <c r="O186"/>
  <c r="R186" s="1"/>
  <c r="N186"/>
  <c r="O204"/>
  <c r="R204" s="1"/>
  <c r="N204"/>
  <c r="O222"/>
  <c r="R222" s="1"/>
  <c r="N222"/>
  <c r="O234"/>
  <c r="R234" s="1"/>
  <c r="N234"/>
  <c r="O258"/>
  <c r="R258" s="1"/>
  <c r="N258"/>
  <c r="M330"/>
  <c r="N330"/>
  <c r="N357"/>
  <c r="M357"/>
  <c r="N453"/>
  <c r="M453"/>
  <c r="M612"/>
  <c r="N612"/>
  <c r="N285"/>
  <c r="M285"/>
  <c r="M354"/>
  <c r="N354"/>
  <c r="N381"/>
  <c r="M381"/>
  <c r="M450"/>
  <c r="N450"/>
  <c r="O45"/>
  <c r="R45" s="1"/>
  <c r="O63"/>
  <c r="R63" s="1"/>
  <c r="O69"/>
  <c r="R69" s="1"/>
  <c r="O75"/>
  <c r="R75" s="1"/>
  <c r="O117"/>
  <c r="R117" s="1"/>
  <c r="O147"/>
  <c r="R147" s="1"/>
  <c r="O171"/>
  <c r="R171" s="1"/>
  <c r="O177"/>
  <c r="R177" s="1"/>
  <c r="O189"/>
  <c r="R189" s="1"/>
  <c r="O195"/>
  <c r="R195" s="1"/>
  <c r="O225"/>
  <c r="R225" s="1"/>
  <c r="O249"/>
  <c r="R249" s="1"/>
  <c r="O261"/>
  <c r="R261" s="1"/>
  <c r="M12"/>
  <c r="N24"/>
  <c r="M27"/>
  <c r="N33"/>
  <c r="N39"/>
  <c r="N45"/>
  <c r="N51"/>
  <c r="N57"/>
  <c r="N63"/>
  <c r="N69"/>
  <c r="P69" s="1"/>
  <c r="N75"/>
  <c r="N81"/>
  <c r="N87"/>
  <c r="N93"/>
  <c r="N99"/>
  <c r="N105"/>
  <c r="N111"/>
  <c r="P111" s="1"/>
  <c r="N117"/>
  <c r="N123"/>
  <c r="N129"/>
  <c r="N135"/>
  <c r="N141"/>
  <c r="P141" s="1"/>
  <c r="N147"/>
  <c r="N153"/>
  <c r="N159"/>
  <c r="N165"/>
  <c r="N171"/>
  <c r="N177"/>
  <c r="N183"/>
  <c r="N189"/>
  <c r="N195"/>
  <c r="N201"/>
  <c r="N207"/>
  <c r="N213"/>
  <c r="P213" s="1"/>
  <c r="N219"/>
  <c r="P219" s="1"/>
  <c r="N225"/>
  <c r="N231"/>
  <c r="N237"/>
  <c r="N243"/>
  <c r="N249"/>
  <c r="N255"/>
  <c r="N261"/>
  <c r="N279"/>
  <c r="O285"/>
  <c r="R285" s="1"/>
  <c r="N297"/>
  <c r="N336"/>
  <c r="N342"/>
  <c r="O354"/>
  <c r="R354" s="1"/>
  <c r="N375"/>
  <c r="O381"/>
  <c r="R381" s="1"/>
  <c r="N393"/>
  <c r="N432"/>
  <c r="N438"/>
  <c r="O450"/>
  <c r="R450" s="1"/>
  <c r="O30"/>
  <c r="R30" s="1"/>
  <c r="N30"/>
  <c r="O42"/>
  <c r="R42" s="1"/>
  <c r="N42"/>
  <c r="O54"/>
  <c r="R54" s="1"/>
  <c r="N54"/>
  <c r="O72"/>
  <c r="R72" s="1"/>
  <c r="N72"/>
  <c r="O90"/>
  <c r="R90" s="1"/>
  <c r="N90"/>
  <c r="O102"/>
  <c r="R102" s="1"/>
  <c r="N102"/>
  <c r="O108"/>
  <c r="R108" s="1"/>
  <c r="N108"/>
  <c r="O138"/>
  <c r="R138" s="1"/>
  <c r="N138"/>
  <c r="O162"/>
  <c r="R162" s="1"/>
  <c r="N162"/>
  <c r="O174"/>
  <c r="R174" s="1"/>
  <c r="N174"/>
  <c r="O192"/>
  <c r="R192" s="1"/>
  <c r="N192"/>
  <c r="O198"/>
  <c r="R198" s="1"/>
  <c r="N198"/>
  <c r="O240"/>
  <c r="R240" s="1"/>
  <c r="N240"/>
  <c r="O246"/>
  <c r="R246" s="1"/>
  <c r="N246"/>
  <c r="M282"/>
  <c r="N282"/>
  <c r="N309"/>
  <c r="M309"/>
  <c r="M378"/>
  <c r="N378"/>
  <c r="N405"/>
  <c r="M405"/>
  <c r="O480"/>
  <c r="R480" s="1"/>
  <c r="M480"/>
  <c r="N480"/>
  <c r="M588"/>
  <c r="N588"/>
  <c r="O672"/>
  <c r="R672" s="1"/>
  <c r="N672"/>
  <c r="M672"/>
  <c r="O33"/>
  <c r="R33" s="1"/>
  <c r="O57"/>
  <c r="R57" s="1"/>
  <c r="O93"/>
  <c r="R93" s="1"/>
  <c r="O141"/>
  <c r="R141" s="1"/>
  <c r="O207"/>
  <c r="R207" s="1"/>
  <c r="O330"/>
  <c r="R330" s="1"/>
  <c r="O426"/>
  <c r="R426" s="1"/>
  <c r="O15"/>
  <c r="R15" s="1"/>
  <c r="M18"/>
  <c r="M30"/>
  <c r="M36"/>
  <c r="M42"/>
  <c r="M48"/>
  <c r="M54"/>
  <c r="M60"/>
  <c r="M66"/>
  <c r="M72"/>
  <c r="M78"/>
  <c r="M84"/>
  <c r="M90"/>
  <c r="M96"/>
  <c r="M102"/>
  <c r="M108"/>
  <c r="M114"/>
  <c r="M120"/>
  <c r="P120" s="1"/>
  <c r="M126"/>
  <c r="M132"/>
  <c r="M138"/>
  <c r="M144"/>
  <c r="P144" s="1"/>
  <c r="M150"/>
  <c r="M156"/>
  <c r="M162"/>
  <c r="M168"/>
  <c r="M174"/>
  <c r="M180"/>
  <c r="M186"/>
  <c r="P186" s="1"/>
  <c r="M192"/>
  <c r="M198"/>
  <c r="M204"/>
  <c r="M210"/>
  <c r="M216"/>
  <c r="M222"/>
  <c r="M228"/>
  <c r="M234"/>
  <c r="M240"/>
  <c r="M246"/>
  <c r="M252"/>
  <c r="M258"/>
  <c r="P258" s="1"/>
  <c r="N270"/>
  <c r="O282"/>
  <c r="R282" s="1"/>
  <c r="N303"/>
  <c r="O309"/>
  <c r="R309" s="1"/>
  <c r="N321"/>
  <c r="N366"/>
  <c r="O378"/>
  <c r="R378" s="1"/>
  <c r="N399"/>
  <c r="O405"/>
  <c r="R405" s="1"/>
  <c r="N417"/>
  <c r="N462"/>
  <c r="O588"/>
  <c r="R588" s="1"/>
  <c r="O36"/>
  <c r="R36" s="1"/>
  <c r="N36"/>
  <c r="O48"/>
  <c r="R48" s="1"/>
  <c r="N48"/>
  <c r="O66"/>
  <c r="R66" s="1"/>
  <c r="N66"/>
  <c r="O78"/>
  <c r="R78" s="1"/>
  <c r="N78"/>
  <c r="O84"/>
  <c r="R84" s="1"/>
  <c r="N84"/>
  <c r="O96"/>
  <c r="R96" s="1"/>
  <c r="N96"/>
  <c r="O132"/>
  <c r="R132" s="1"/>
  <c r="N132"/>
  <c r="O150"/>
  <c r="R150" s="1"/>
  <c r="N150"/>
  <c r="O168"/>
  <c r="R168" s="1"/>
  <c r="N168"/>
  <c r="O180"/>
  <c r="R180" s="1"/>
  <c r="N180"/>
  <c r="O210"/>
  <c r="R210" s="1"/>
  <c r="N210"/>
  <c r="O216"/>
  <c r="R216" s="1"/>
  <c r="N216"/>
  <c r="O228"/>
  <c r="R228" s="1"/>
  <c r="N228"/>
  <c r="O252"/>
  <c r="R252" s="1"/>
  <c r="N252"/>
  <c r="M426"/>
  <c r="N426"/>
  <c r="N483"/>
  <c r="M483"/>
  <c r="O483"/>
  <c r="R483" s="1"/>
  <c r="M306"/>
  <c r="N306"/>
  <c r="N333"/>
  <c r="M333"/>
  <c r="M402"/>
  <c r="N402"/>
  <c r="N429"/>
  <c r="M429"/>
  <c r="M600"/>
  <c r="N600"/>
  <c r="O27"/>
  <c r="R27" s="1"/>
  <c r="O51"/>
  <c r="R51" s="1"/>
  <c r="O87"/>
  <c r="R87" s="1"/>
  <c r="O99"/>
  <c r="R99" s="1"/>
  <c r="O105"/>
  <c r="R105" s="1"/>
  <c r="O111"/>
  <c r="R111" s="1"/>
  <c r="O123"/>
  <c r="R123" s="1"/>
  <c r="O135"/>
  <c r="R135" s="1"/>
  <c r="O153"/>
  <c r="R153" s="1"/>
  <c r="O159"/>
  <c r="R159" s="1"/>
  <c r="O219"/>
  <c r="R219" s="1"/>
  <c r="O231"/>
  <c r="R231" s="1"/>
  <c r="O237"/>
  <c r="R237" s="1"/>
  <c r="O255"/>
  <c r="R255" s="1"/>
  <c r="O357"/>
  <c r="R357" s="1"/>
  <c r="N12"/>
  <c r="O18"/>
  <c r="R18" s="1"/>
  <c r="O21"/>
  <c r="R21" s="1"/>
  <c r="M24"/>
  <c r="N288"/>
  <c r="O306"/>
  <c r="R306" s="1"/>
  <c r="O333"/>
  <c r="R333" s="1"/>
  <c r="N384"/>
  <c r="O402"/>
  <c r="R402" s="1"/>
  <c r="O429"/>
  <c r="R429" s="1"/>
  <c r="O600"/>
  <c r="R600" s="1"/>
  <c r="O666"/>
  <c r="R666" s="1"/>
  <c r="N666"/>
  <c r="M267"/>
  <c r="M276"/>
  <c r="O279"/>
  <c r="R279" s="1"/>
  <c r="M291"/>
  <c r="M300"/>
  <c r="O303"/>
  <c r="R303" s="1"/>
  <c r="M315"/>
  <c r="M324"/>
  <c r="O327"/>
  <c r="R327" s="1"/>
  <c r="M339"/>
  <c r="M348"/>
  <c r="O351"/>
  <c r="R351" s="1"/>
  <c r="M363"/>
  <c r="M372"/>
  <c r="O375"/>
  <c r="R375" s="1"/>
  <c r="M387"/>
  <c r="M396"/>
  <c r="O399"/>
  <c r="R399" s="1"/>
  <c r="M411"/>
  <c r="M420"/>
  <c r="O423"/>
  <c r="R423" s="1"/>
  <c r="M435"/>
  <c r="M444"/>
  <c r="O447"/>
  <c r="R447" s="1"/>
  <c r="M459"/>
  <c r="M468"/>
  <c r="O471"/>
  <c r="R471" s="1"/>
  <c r="N477"/>
  <c r="O489"/>
  <c r="R489" s="1"/>
  <c r="O492"/>
  <c r="R492" s="1"/>
  <c r="O495"/>
  <c r="R495" s="1"/>
  <c r="O498"/>
  <c r="R498" s="1"/>
  <c r="O501"/>
  <c r="R501" s="1"/>
  <c r="O504"/>
  <c r="R504" s="1"/>
  <c r="O507"/>
  <c r="R507" s="1"/>
  <c r="O510"/>
  <c r="R510" s="1"/>
  <c r="O513"/>
  <c r="R513" s="1"/>
  <c r="O516"/>
  <c r="R516" s="1"/>
  <c r="O519"/>
  <c r="R519" s="1"/>
  <c r="O522"/>
  <c r="R522" s="1"/>
  <c r="O525"/>
  <c r="R525" s="1"/>
  <c r="O528"/>
  <c r="R528" s="1"/>
  <c r="O531"/>
  <c r="R531" s="1"/>
  <c r="O534"/>
  <c r="R534" s="1"/>
  <c r="O537"/>
  <c r="R537" s="1"/>
  <c r="O540"/>
  <c r="R540" s="1"/>
  <c r="O543"/>
  <c r="R543" s="1"/>
  <c r="O546"/>
  <c r="R546" s="1"/>
  <c r="O549"/>
  <c r="R549" s="1"/>
  <c r="O552"/>
  <c r="R552" s="1"/>
  <c r="O555"/>
  <c r="R555" s="1"/>
  <c r="O558"/>
  <c r="R558" s="1"/>
  <c r="O561"/>
  <c r="R561" s="1"/>
  <c r="O564"/>
  <c r="R564" s="1"/>
  <c r="O567"/>
  <c r="R567" s="1"/>
  <c r="O570"/>
  <c r="R570" s="1"/>
  <c r="O573"/>
  <c r="R573" s="1"/>
  <c r="O576"/>
  <c r="R576" s="1"/>
  <c r="O579"/>
  <c r="R579" s="1"/>
  <c r="O582"/>
  <c r="R582" s="1"/>
  <c r="M591"/>
  <c r="O591"/>
  <c r="R591" s="1"/>
  <c r="N597"/>
  <c r="M603"/>
  <c r="O603"/>
  <c r="R603" s="1"/>
  <c r="N609"/>
  <c r="M615"/>
  <c r="O615"/>
  <c r="R615" s="1"/>
  <c r="M621"/>
  <c r="O621"/>
  <c r="R621" s="1"/>
  <c r="M627"/>
  <c r="O627"/>
  <c r="R627" s="1"/>
  <c r="M633"/>
  <c r="O633"/>
  <c r="R633" s="1"/>
  <c r="M639"/>
  <c r="O639"/>
  <c r="R639" s="1"/>
  <c r="M645"/>
  <c r="O645"/>
  <c r="R645" s="1"/>
  <c r="M651"/>
  <c r="O651"/>
  <c r="R651" s="1"/>
  <c r="N675"/>
  <c r="O660"/>
  <c r="R660" s="1"/>
  <c r="N660"/>
  <c r="M270"/>
  <c r="O273"/>
  <c r="R273" s="1"/>
  <c r="M294"/>
  <c r="O297"/>
  <c r="R297" s="1"/>
  <c r="M318"/>
  <c r="O321"/>
  <c r="R321" s="1"/>
  <c r="M342"/>
  <c r="P342" s="1"/>
  <c r="O345"/>
  <c r="R345" s="1"/>
  <c r="M366"/>
  <c r="O369"/>
  <c r="R369" s="1"/>
  <c r="M390"/>
  <c r="O393"/>
  <c r="R393" s="1"/>
  <c r="M414"/>
  <c r="O417"/>
  <c r="R417" s="1"/>
  <c r="M438"/>
  <c r="O441"/>
  <c r="R441" s="1"/>
  <c r="M462"/>
  <c r="P462" s="1"/>
  <c r="O465"/>
  <c r="R465" s="1"/>
  <c r="M474"/>
  <c r="O474"/>
  <c r="R474" s="1"/>
  <c r="M489"/>
  <c r="M492"/>
  <c r="M495"/>
  <c r="M498"/>
  <c r="M501"/>
  <c r="M504"/>
  <c r="M507"/>
  <c r="M510"/>
  <c r="M513"/>
  <c r="M516"/>
  <c r="M519"/>
  <c r="M522"/>
  <c r="M525"/>
  <c r="M528"/>
  <c r="M531"/>
  <c r="M534"/>
  <c r="M537"/>
  <c r="M540"/>
  <c r="M543"/>
  <c r="M546"/>
  <c r="M549"/>
  <c r="M552"/>
  <c r="M555"/>
  <c r="M558"/>
  <c r="M561"/>
  <c r="M564"/>
  <c r="M567"/>
  <c r="M570"/>
  <c r="M573"/>
  <c r="M576"/>
  <c r="M579"/>
  <c r="M582"/>
  <c r="M585"/>
  <c r="M594"/>
  <c r="O594"/>
  <c r="R594" s="1"/>
  <c r="M606"/>
  <c r="O606"/>
  <c r="R606" s="1"/>
  <c r="N669"/>
  <c r="O690"/>
  <c r="R690" s="1"/>
  <c r="O696"/>
  <c r="R696" s="1"/>
  <c r="M486"/>
  <c r="O486"/>
  <c r="R486" s="1"/>
  <c r="M654"/>
  <c r="O654"/>
  <c r="R654" s="1"/>
  <c r="O678"/>
  <c r="R678" s="1"/>
  <c r="N678"/>
  <c r="M681"/>
  <c r="O681"/>
  <c r="R681" s="1"/>
  <c r="M264"/>
  <c r="O267"/>
  <c r="R267" s="1"/>
  <c r="M288"/>
  <c r="O291"/>
  <c r="R291" s="1"/>
  <c r="M312"/>
  <c r="O315"/>
  <c r="R315" s="1"/>
  <c r="M336"/>
  <c r="O339"/>
  <c r="R339" s="1"/>
  <c r="M360"/>
  <c r="O363"/>
  <c r="R363" s="1"/>
  <c r="M384"/>
  <c r="O387"/>
  <c r="R387" s="1"/>
  <c r="M408"/>
  <c r="O411"/>
  <c r="R411" s="1"/>
  <c r="M432"/>
  <c r="O435"/>
  <c r="R435" s="1"/>
  <c r="M456"/>
  <c r="O459"/>
  <c r="R459" s="1"/>
  <c r="O477"/>
  <c r="R477" s="1"/>
  <c r="O597"/>
  <c r="R597" s="1"/>
  <c r="O609"/>
  <c r="R609" s="1"/>
  <c r="O618"/>
  <c r="R618" s="1"/>
  <c r="O624"/>
  <c r="R624" s="1"/>
  <c r="O630"/>
  <c r="R630" s="1"/>
  <c r="O636"/>
  <c r="R636" s="1"/>
  <c r="O642"/>
  <c r="R642" s="1"/>
  <c r="O648"/>
  <c r="R648" s="1"/>
  <c r="N690"/>
  <c r="N696"/>
  <c r="P729"/>
  <c r="P786"/>
  <c r="P774"/>
  <c r="P651" l="1"/>
  <c r="P648"/>
  <c r="P861"/>
  <c r="P456"/>
  <c r="P585"/>
  <c r="P537"/>
  <c r="P489"/>
  <c r="P477"/>
  <c r="P387"/>
  <c r="P324"/>
  <c r="P291"/>
  <c r="P255"/>
  <c r="P624"/>
  <c r="P447"/>
  <c r="P843"/>
  <c r="P852"/>
  <c r="P327"/>
  <c r="P828"/>
  <c r="P807"/>
  <c r="P849"/>
  <c r="P870"/>
  <c r="P897"/>
  <c r="P873"/>
  <c r="P879"/>
  <c r="P543"/>
  <c r="P495"/>
  <c r="P294"/>
  <c r="P468"/>
  <c r="P339"/>
  <c r="P321"/>
  <c r="P18"/>
  <c r="P891"/>
  <c r="P894"/>
  <c r="P900"/>
  <c r="P636"/>
  <c r="P444"/>
  <c r="P411"/>
  <c r="P231"/>
  <c r="P21"/>
  <c r="P393"/>
  <c r="P690"/>
  <c r="P408"/>
  <c r="P360"/>
  <c r="P264"/>
  <c r="P549"/>
  <c r="P501"/>
  <c r="P414"/>
  <c r="P366"/>
  <c r="P318"/>
  <c r="P420"/>
  <c r="P666"/>
  <c r="P261"/>
  <c r="P189"/>
  <c r="P117"/>
  <c r="P642"/>
  <c r="P171"/>
  <c r="P123"/>
  <c r="P75"/>
  <c r="P618"/>
  <c r="P825"/>
  <c r="P570"/>
  <c r="P522"/>
  <c r="P159"/>
  <c r="P819"/>
  <c r="P696"/>
  <c r="P594"/>
  <c r="P564"/>
  <c r="P516"/>
  <c r="P621"/>
  <c r="P591"/>
  <c r="P399"/>
  <c r="P147"/>
  <c r="P99"/>
  <c r="P51"/>
  <c r="P63"/>
  <c r="P54"/>
  <c r="P312"/>
  <c r="P486"/>
  <c r="P561"/>
  <c r="P513"/>
  <c r="P270"/>
  <c r="P603"/>
  <c r="P813"/>
  <c r="P126"/>
  <c r="P30"/>
  <c r="P834"/>
  <c r="P810"/>
  <c r="P840"/>
  <c r="P867"/>
  <c r="P576"/>
  <c r="P630"/>
  <c r="P66" i="6"/>
  <c r="P141"/>
  <c r="P81"/>
  <c r="P114"/>
  <c r="P432" i="5"/>
  <c r="P681"/>
  <c r="P555"/>
  <c r="P507"/>
  <c r="P429"/>
  <c r="P333"/>
  <c r="P417"/>
  <c r="P162"/>
  <c r="P90"/>
  <c r="P243"/>
  <c r="P195"/>
  <c r="P27"/>
  <c r="P375"/>
  <c r="P303" i="6"/>
  <c r="P147"/>
  <c r="P846" i="5"/>
  <c r="P816"/>
  <c r="P126" i="6"/>
  <c r="P105"/>
  <c r="P198"/>
  <c r="P822" i="5"/>
  <c r="P606"/>
  <c r="P582"/>
  <c r="P546"/>
  <c r="P534"/>
  <c r="P498"/>
  <c r="P660"/>
  <c r="P639"/>
  <c r="P615"/>
  <c r="P348"/>
  <c r="P240"/>
  <c r="P192"/>
  <c r="P309" i="6"/>
  <c r="P213"/>
  <c r="P183"/>
  <c r="P153"/>
  <c r="P312"/>
  <c r="P276"/>
  <c r="P234"/>
  <c r="P96"/>
  <c r="P72"/>
  <c r="P837" i="5"/>
  <c r="P858"/>
  <c r="P573"/>
  <c r="P525"/>
  <c r="P552"/>
  <c r="P504"/>
  <c r="P654"/>
  <c r="P579"/>
  <c r="P531"/>
  <c r="P474"/>
  <c r="P390"/>
  <c r="P435"/>
  <c r="P276"/>
  <c r="P297"/>
  <c r="P183"/>
  <c r="P135"/>
  <c r="P87"/>
  <c r="P657"/>
  <c r="P645"/>
  <c r="P633"/>
  <c r="P396"/>
  <c r="P300"/>
  <c r="P246"/>
  <c r="P222"/>
  <c r="P198"/>
  <c r="P174"/>
  <c r="P102"/>
  <c r="P249"/>
  <c r="P177"/>
  <c r="P105"/>
  <c r="P465"/>
  <c r="P831"/>
  <c r="P12" i="6"/>
  <c r="P228"/>
  <c r="P24"/>
  <c r="P348"/>
  <c r="P252"/>
  <c r="P168"/>
  <c r="P150"/>
  <c r="P102"/>
  <c r="P123"/>
  <c r="P246"/>
  <c r="P360"/>
  <c r="P270"/>
  <c r="P174"/>
  <c r="P285"/>
  <c r="P129"/>
  <c r="P84"/>
  <c r="P366"/>
  <c r="P192"/>
  <c r="P111"/>
  <c r="P354"/>
  <c r="P330"/>
  <c r="P300"/>
  <c r="P195"/>
  <c r="P33"/>
  <c r="P378"/>
  <c r="P78"/>
  <c r="P204"/>
  <c r="P327"/>
  <c r="P255"/>
  <c r="P231"/>
  <c r="P177"/>
  <c r="P87"/>
  <c r="P264"/>
  <c r="P36"/>
  <c r="P144"/>
  <c r="P90"/>
  <c r="P210"/>
  <c r="P222"/>
  <c r="P186"/>
  <c r="P21"/>
  <c r="P306"/>
  <c r="P60"/>
  <c r="P240"/>
  <c r="P336"/>
  <c r="P132"/>
  <c r="P54"/>
  <c r="P39"/>
  <c r="P318"/>
  <c r="P282"/>
  <c r="P324"/>
  <c r="P294"/>
  <c r="P258"/>
  <c r="P120"/>
  <c r="P48"/>
  <c r="P108"/>
  <c r="P339"/>
  <c r="P135"/>
  <c r="P372"/>
  <c r="P117"/>
  <c r="P363"/>
  <c r="P57"/>
  <c r="P342"/>
  <c r="P162"/>
  <c r="P225"/>
  <c r="P279"/>
  <c r="P156"/>
  <c r="P75"/>
  <c r="P351"/>
  <c r="P180"/>
  <c r="P357"/>
  <c r="P261"/>
  <c r="P207"/>
  <c r="P15"/>
  <c r="P51"/>
  <c r="P216"/>
  <c r="P321"/>
  <c r="P297"/>
  <c r="P201"/>
  <c r="P369"/>
  <c r="P159"/>
  <c r="P99"/>
  <c r="P27"/>
  <c r="P345"/>
  <c r="P333"/>
  <c r="P273"/>
  <c r="P249"/>
  <c r="P315"/>
  <c r="P243"/>
  <c r="P189"/>
  <c r="P45"/>
  <c r="P150" i="5"/>
  <c r="P78"/>
  <c r="P597"/>
  <c r="P303"/>
  <c r="P279"/>
  <c r="P207"/>
  <c r="P39"/>
  <c r="P225"/>
  <c r="P201"/>
  <c r="P153"/>
  <c r="P129"/>
  <c r="P81"/>
  <c r="P57"/>
  <c r="P33"/>
  <c r="P345"/>
  <c r="P273"/>
  <c r="P687"/>
  <c r="P678"/>
  <c r="P669"/>
  <c r="P540"/>
  <c r="P492"/>
  <c r="P675"/>
  <c r="P459"/>
  <c r="P363"/>
  <c r="P267"/>
  <c r="P210"/>
  <c r="P66"/>
  <c r="P384"/>
  <c r="P336"/>
  <c r="P288"/>
  <c r="P567"/>
  <c r="P519"/>
  <c r="P438"/>
  <c r="P609"/>
  <c r="P372"/>
  <c r="P426"/>
  <c r="P216"/>
  <c r="P96"/>
  <c r="P48"/>
  <c r="P237"/>
  <c r="P93"/>
  <c r="P165"/>
  <c r="P45"/>
  <c r="P369"/>
  <c r="P558"/>
  <c r="P510"/>
  <c r="P627"/>
  <c r="P315"/>
  <c r="P204"/>
  <c r="P156"/>
  <c r="P378"/>
  <c r="P282"/>
  <c r="P450"/>
  <c r="P354"/>
  <c r="P612"/>
  <c r="P441"/>
  <c r="P234"/>
  <c r="P138"/>
  <c r="P114"/>
  <c r="P42"/>
  <c r="P15"/>
  <c r="P663"/>
  <c r="P528"/>
  <c r="P72"/>
  <c r="P330"/>
  <c r="P24"/>
  <c r="P483"/>
  <c r="P252"/>
  <c r="P228"/>
  <c r="P180"/>
  <c r="P132"/>
  <c r="P108"/>
  <c r="P84"/>
  <c r="P60"/>
  <c r="P36"/>
  <c r="P672"/>
  <c r="P588"/>
  <c r="P405"/>
  <c r="P309"/>
  <c r="P12"/>
  <c r="P381"/>
  <c r="P285"/>
  <c r="P453"/>
  <c r="P600"/>
  <c r="P402"/>
  <c r="P306"/>
  <c r="P168"/>
  <c r="P480"/>
  <c r="P357"/>
</calcChain>
</file>

<file path=xl/sharedStrings.xml><?xml version="1.0" encoding="utf-8"?>
<sst xmlns="http://schemas.openxmlformats.org/spreadsheetml/2006/main" count="4516" uniqueCount="321">
  <si>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</si>
  <si>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</si>
  <si>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</si>
  <si>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</si>
  <si>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</si>
  <si>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</si>
  <si>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</si>
  <si>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</si>
  <si>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</si>
  <si>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</si>
  <si>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</si>
  <si>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</si>
  <si>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</si>
  <si>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REML1</t>
    </r>
  </si>
  <si>
    <r>
      <t>QC Name</t>
    </r>
    <r>
      <rPr>
        <b/>
        <sz val="9"/>
        <rFont val="Arial"/>
        <family val="2"/>
      </rPr>
      <t>: WSA</t>
    </r>
  </si>
  <si>
    <r>
      <rPr>
        <b/>
        <sz val="10"/>
        <rFont val="Arial"/>
        <family val="2"/>
      </rPr>
      <t xml:space="preserve">Frequency: Monthly or per request </t>
    </r>
  </si>
  <si>
    <r>
      <t xml:space="preserve">Recipe: </t>
    </r>
    <r>
      <rPr>
        <b/>
        <sz val="9"/>
        <rFont val="Arial"/>
        <family val="2"/>
      </rPr>
      <t>AC/BD Metal Contam</t>
    </r>
  </si>
  <si>
    <t>Measurment Tool Recipe: {B2,MP2_8_50}</t>
  </si>
  <si>
    <r>
      <t>Wafer Type</t>
    </r>
    <r>
      <rPr>
        <b/>
        <sz val="9"/>
        <rFont val="Arial"/>
        <family val="2"/>
      </rPr>
      <t>: SiO2 1000</t>
    </r>
    <r>
      <rPr>
        <b/>
        <sz val="9"/>
        <rFont val="Calibri"/>
        <family val="2"/>
      </rPr>
      <t>Å</t>
    </r>
    <r>
      <rPr>
        <b/>
        <sz val="9"/>
        <rFont val="Arial"/>
        <family val="2"/>
      </rPr>
      <t xml:space="preserve"> </t>
    </r>
  </si>
  <si>
    <r>
      <t>Pass Criteria</t>
    </r>
    <r>
      <rPr>
        <b/>
        <sz val="9"/>
        <rFont val="Arial"/>
        <family val="2"/>
      </rPr>
      <t>: (Units: E12 atoms/cm2)</t>
    </r>
  </si>
  <si>
    <t xml:space="preserve">      WSA-Al: LCL = LSL = 0,  UCL = USL = 100</t>
  </si>
  <si>
    <t xml:space="preserve">      WSA-Cr: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</si>
  <si>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</si>
  <si>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</si>
  <si>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</si>
  <si>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</si>
  <si>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</si>
  <si>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</si>
  <si>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</si>
  <si>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</si>
  <si>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</si>
  <si>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</si>
  <si>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</si>
  <si>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</si>
  <si>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</si>
  <si>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</si>
  <si>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</si>
  <si>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</si>
  <si>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</si>
  <si>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YTS_BM_PreOX500,YTS_BM_PostOX500</t>
  </si>
  <si>
    <t>Chamber</t>
  </si>
  <si>
    <t>CP count</t>
  </si>
  <si>
    <t>Employee 
Code</t>
  </si>
  <si>
    <t>Tool</t>
  </si>
  <si>
    <t>USL</t>
  </si>
  <si>
    <t>Pre CP</t>
  </si>
  <si>
    <t>Post CP</t>
  </si>
  <si>
    <t>DPS</t>
  </si>
  <si>
    <t>YEDR1(CPX)</t>
  </si>
  <si>
    <t>ASP</t>
  </si>
  <si>
    <t>DIA (CPX down)</t>
  </si>
  <si>
    <t>YEDR1</t>
  </si>
  <si>
    <t>YEDI</t>
  </si>
  <si>
    <t>YEDI1</t>
  </si>
  <si>
    <t>DIA</t>
  </si>
  <si>
    <t>CPX</t>
  </si>
  <si>
    <t>CPX/DIA</t>
  </si>
  <si>
    <t xml:space="preserve"> after std. Seasoning</t>
  </si>
  <si>
    <t>without seasoning</t>
  </si>
  <si>
    <t>Fresh NOX 8300 wfs used</t>
  </si>
  <si>
    <t>Used wafer</t>
  </si>
  <si>
    <t>Fresh wafer</t>
  </si>
  <si>
    <t>Fresh wafer after 3 wfs sea</t>
  </si>
  <si>
    <t>121/1159</t>
  </si>
  <si>
    <t xml:space="preserve">Chamber RF PM </t>
  </si>
  <si>
    <t>Zahir</t>
  </si>
  <si>
    <t>1340/1159</t>
  </si>
  <si>
    <t>1159/64</t>
  </si>
  <si>
    <t>After the Cl2 and HBr cylinder change</t>
  </si>
  <si>
    <t>Q18470082.F1</t>
  </si>
  <si>
    <t>TRADE TEST</t>
  </si>
  <si>
    <t>Date (MM/DD/YYYY)</t>
  </si>
  <si>
    <t>delta CP</t>
  </si>
  <si>
    <t xml:space="preserve">YEDR1(CPX) </t>
  </si>
  <si>
    <t>QC After Facility Shutdown</t>
  </si>
  <si>
    <r>
      <t>Area</t>
    </r>
    <r>
      <rPr>
        <b/>
        <sz val="10"/>
        <rFont val="Calibri"/>
        <family val="2"/>
        <scheme val="minor"/>
      </rPr>
      <t>: Dry Etch</t>
    </r>
  </si>
  <si>
    <r>
      <t>Tool</t>
    </r>
    <r>
      <rPr>
        <b/>
        <sz val="10"/>
        <rFont val="Calibri"/>
        <family val="2"/>
        <scheme val="minor"/>
      </rPr>
      <t>: REML1</t>
    </r>
  </si>
  <si>
    <r>
      <t>QC Name</t>
    </r>
    <r>
      <rPr>
        <b/>
        <sz val="10"/>
        <rFont val="Calibri"/>
        <family val="2"/>
        <scheme val="minor"/>
      </rPr>
      <t>: CP Test</t>
    </r>
  </si>
  <si>
    <r>
      <rPr>
        <b/>
        <u/>
        <sz val="10"/>
        <rFont val="Calibri"/>
        <family val="2"/>
        <scheme val="minor"/>
      </rPr>
      <t>Recipe</t>
    </r>
    <r>
      <rPr>
        <b/>
        <sz val="10"/>
        <rFont val="Calibri"/>
        <family val="2"/>
        <scheme val="minor"/>
      </rPr>
      <t>: DPS CP TEST, ASP CP TEST</t>
    </r>
  </si>
  <si>
    <r>
      <t>Wafer Type</t>
    </r>
    <r>
      <rPr>
        <b/>
        <sz val="10"/>
        <rFont val="Calibri"/>
        <family val="2"/>
        <scheme val="minor"/>
      </rPr>
      <t>: NOX 500 (&lt;50 Particle of size &gt;0.16 µ)</t>
    </r>
  </si>
  <si>
    <r>
      <t>Pass Criteria</t>
    </r>
    <r>
      <rPr>
        <b/>
        <sz val="10"/>
        <rFont val="Calibri"/>
        <family val="2"/>
        <scheme val="minor"/>
      </rPr>
      <t>:  LSL = 0, USL = 30</t>
    </r>
  </si>
  <si>
    <t>x</t>
  </si>
  <si>
    <t>y</t>
  </si>
  <si>
    <t>point</t>
  </si>
  <si>
    <t>pre</t>
  </si>
  <si>
    <t>post</t>
  </si>
  <si>
    <t>ER</t>
  </si>
  <si>
    <t>Pre</t>
  </si>
  <si>
    <t>Post</t>
  </si>
  <si>
    <t>J0736</t>
  </si>
  <si>
    <t>Left</t>
  </si>
  <si>
    <t>Center</t>
  </si>
  <si>
    <t>Top</t>
  </si>
  <si>
    <t>RPR</t>
  </si>
  <si>
    <t>PICK</t>
  </si>
  <si>
    <t>PR Budget</t>
  </si>
  <si>
    <t xml:space="preserve">M2 US release </t>
  </si>
  <si>
    <t>42 0C</t>
  </si>
  <si>
    <t>38 0C</t>
  </si>
  <si>
    <t>35 0C</t>
  </si>
  <si>
    <t>40 0C</t>
  </si>
  <si>
    <t>Cathode Temp</t>
  </si>
  <si>
    <t>Mean</t>
  </si>
  <si>
    <t>Min</t>
  </si>
  <si>
    <t>Max</t>
  </si>
  <si>
    <t>%Uni</t>
  </si>
  <si>
    <t>Measurment tool Recipe: ETCH\DPS\9PR</t>
  </si>
  <si>
    <t>Date
(MM/DD/YY)</t>
  </si>
  <si>
    <t>Measurement Tool  ID</t>
  </si>
  <si>
    <t>Pre Thickkness  Å</t>
  </si>
  <si>
    <t>Max Etch Rate</t>
  </si>
  <si>
    <t>Min Etch Rate</t>
  </si>
  <si>
    <t>Etch Rate Å/Min</t>
  </si>
  <si>
    <t>LSL</t>
  </si>
  <si>
    <t>%Uniformity</t>
  </si>
  <si>
    <t xml:space="preserve">Less than </t>
  </si>
  <si>
    <t>Tech EC</t>
  </si>
  <si>
    <t>LCL</t>
  </si>
  <si>
    <t>UCL</t>
  </si>
  <si>
    <t>% Uni UCL</t>
  </si>
  <si>
    <t>Site</t>
  </si>
  <si>
    <t>MTOP2</t>
  </si>
  <si>
    <t>∆ /Time=ERÅ/Min</t>
  </si>
  <si>
    <t>MTOP1</t>
  </si>
  <si>
    <t>1335/1428</t>
  </si>
  <si>
    <t>Q17440034.F1</t>
  </si>
  <si>
    <t>1335/121</t>
  </si>
  <si>
    <t>Q17480042.F1</t>
  </si>
  <si>
    <t>Q18150048.F1</t>
  </si>
  <si>
    <t>Q18400097.F1</t>
  </si>
  <si>
    <t>Q18410051.F1</t>
  </si>
  <si>
    <t>Q18410109.F1</t>
  </si>
  <si>
    <t xml:space="preserve">                                                                        </t>
  </si>
  <si>
    <t xml:space="preserve">Q18420082.F1 </t>
  </si>
  <si>
    <t>Q18430002.F1</t>
  </si>
  <si>
    <t>Q18430089.F1</t>
  </si>
  <si>
    <t>Q18440002.F1</t>
  </si>
  <si>
    <t>Q18440065.F1</t>
  </si>
  <si>
    <t>Q18440071.F1</t>
  </si>
  <si>
    <t>Q18450001.F1</t>
  </si>
  <si>
    <t>Q18450089.F1</t>
  </si>
  <si>
    <t>Q18470036.F1</t>
  </si>
  <si>
    <t>TRADE TEST/HARMESH</t>
  </si>
  <si>
    <t>Q18510035.F1</t>
  </si>
  <si>
    <t>Q18520030.F1</t>
  </si>
  <si>
    <t>Q18530001.F1</t>
  </si>
  <si>
    <t>Etch Rate (A/Min)</t>
  </si>
  <si>
    <r>
      <t>QC Name</t>
    </r>
    <r>
      <rPr>
        <b/>
        <sz val="10"/>
        <rFont val="Calibri"/>
        <family val="2"/>
        <scheme val="minor"/>
      </rPr>
      <t>: ER</t>
    </r>
  </si>
  <si>
    <t xml:space="preserve">Frequency: 72hrs or 250 production wfs   </t>
  </si>
  <si>
    <r>
      <t>Wafer Type</t>
    </r>
    <r>
      <rPr>
        <b/>
        <sz val="10"/>
        <rFont val="Calibri"/>
        <family val="2"/>
        <scheme val="minor"/>
      </rPr>
      <t>: Metal PR</t>
    </r>
  </si>
  <si>
    <r>
      <t>Recipe;</t>
    </r>
    <r>
      <rPr>
        <b/>
        <sz val="10"/>
        <rFont val="Calibri"/>
        <family val="2"/>
        <scheme val="minor"/>
      </rPr>
      <t xml:space="preserve"> DSP ETCH RATE</t>
    </r>
  </si>
  <si>
    <r>
      <t>Pass Criteria</t>
    </r>
    <r>
      <rPr>
        <b/>
        <sz val="10"/>
        <rFont val="Calibri"/>
        <family val="2"/>
        <scheme val="minor"/>
      </rPr>
      <t>:  LSL = 19000, USL =49000, Uniformity ≤20%</t>
    </r>
  </si>
  <si>
    <t>% Uni USL</t>
  </si>
  <si>
    <t>Q17340031.F1</t>
  </si>
  <si>
    <t>Q17360002.F1</t>
  </si>
  <si>
    <t>Q17370075.F1</t>
  </si>
  <si>
    <t>Q17380023.F1</t>
  </si>
  <si>
    <t>Q17380064.F1</t>
  </si>
  <si>
    <t>Q17390020.F1</t>
  </si>
  <si>
    <t>Q17390070.F1</t>
  </si>
  <si>
    <t>Q17400012.F1</t>
  </si>
  <si>
    <t>Q17410023.F1</t>
  </si>
  <si>
    <t>Q17410040.F1</t>
  </si>
  <si>
    <t>Q17420031.F1</t>
  </si>
  <si>
    <t>Q17430032.F1</t>
  </si>
  <si>
    <t>1159/102</t>
  </si>
  <si>
    <t>Q17430040.F1
After Ch A PM</t>
  </si>
  <si>
    <t>Q17440054.F1</t>
  </si>
  <si>
    <t>Q17450017.F1</t>
  </si>
  <si>
    <t>Q17450057.F1</t>
  </si>
  <si>
    <t>Q1745006.F1</t>
  </si>
  <si>
    <t>Q18060031.F1</t>
  </si>
  <si>
    <t>Q18020074.F1</t>
  </si>
  <si>
    <t>Q18070036.F1</t>
  </si>
  <si>
    <t>Q18090050.F1</t>
  </si>
  <si>
    <t>Q18110003.F1</t>
  </si>
  <si>
    <t>Q18180054.F1</t>
  </si>
  <si>
    <t>Q18190074.F1</t>
  </si>
  <si>
    <t>Q18210060.F1</t>
  </si>
  <si>
    <t>Q18200086.F1</t>
  </si>
  <si>
    <t>Q18210036.F1</t>
  </si>
  <si>
    <t>Q18220030.F1</t>
  </si>
  <si>
    <t>Q18250009.F1</t>
  </si>
  <si>
    <t>Q18250016.F1</t>
  </si>
  <si>
    <t>Q18270034.F1</t>
  </si>
  <si>
    <t>Q18260066.F1</t>
  </si>
  <si>
    <t>Q18270018.F1</t>
  </si>
  <si>
    <t>Q18270063.F1</t>
  </si>
  <si>
    <t>Q18280001.F1</t>
  </si>
  <si>
    <t>Q18290026.F1</t>
  </si>
  <si>
    <t>Q18290073.F1</t>
  </si>
  <si>
    <t>Q18320055.F1</t>
  </si>
  <si>
    <t>Q18330061.F1</t>
  </si>
  <si>
    <t>Q18350054.F1</t>
  </si>
  <si>
    <t>Q18350081.F1</t>
  </si>
  <si>
    <t>Q18350114.F1</t>
  </si>
  <si>
    <t>Q18370112.F1</t>
  </si>
  <si>
    <t>Q18380054.F1</t>
  </si>
  <si>
    <t>Q18400098.F1</t>
  </si>
  <si>
    <t>Q18420082.F1</t>
  </si>
  <si>
    <r>
      <t>Recipe;</t>
    </r>
    <r>
      <rPr>
        <b/>
        <sz val="10"/>
        <rFont val="Calibri"/>
        <family val="2"/>
        <scheme val="minor"/>
      </rPr>
      <t xml:space="preserve"> ASP ASH RATE</t>
    </r>
  </si>
  <si>
    <t>Measurment tool Recipe: ETCH\SCL\OX_ON_SI</t>
  </si>
  <si>
    <t>Measurement Tool ID</t>
  </si>
  <si>
    <r>
      <t xml:space="preserve">Unif improvement TRIAL 1
</t>
    </r>
    <r>
      <rPr>
        <sz val="10"/>
        <rFont val="Calibri"/>
        <family val="2"/>
        <scheme val="minor"/>
      </rPr>
      <t>Etched @ 10mT
Std.- 7mT</t>
    </r>
    <r>
      <rPr>
        <b/>
        <sz val="10"/>
        <rFont val="Calibri"/>
        <family val="2"/>
        <scheme val="minor"/>
      </rPr>
      <t xml:space="preserve"> </t>
    </r>
  </si>
  <si>
    <r>
      <t xml:space="preserve">Unif improvement TRIAL 2
</t>
    </r>
    <r>
      <rPr>
        <sz val="10"/>
        <rFont val="Calibri"/>
        <family val="2"/>
        <scheme val="minor"/>
      </rPr>
      <t>Etched @ 4mT
Std.- 7mT</t>
    </r>
    <r>
      <rPr>
        <b/>
        <sz val="10"/>
        <rFont val="Calibri"/>
        <family val="2"/>
        <scheme val="minor"/>
      </rPr>
      <t xml:space="preserve"> </t>
    </r>
  </si>
  <si>
    <r>
      <t xml:space="preserve">Unif improvement TRIAL 3
</t>
    </r>
    <r>
      <rPr>
        <sz val="10"/>
        <rFont val="Calibri"/>
        <family val="2"/>
        <scheme val="minor"/>
      </rPr>
      <t>Etched @ 4mT
Std.- 7mT</t>
    </r>
    <r>
      <rPr>
        <b/>
        <sz val="10"/>
        <rFont val="Calibri"/>
        <family val="2"/>
        <scheme val="minor"/>
      </rPr>
      <t xml:space="preserve"> </t>
    </r>
  </si>
  <si>
    <t>Measurment tool Recipe: ETCH\QC\9PR</t>
  </si>
  <si>
    <t xml:space="preserve">YEDI1 </t>
  </si>
  <si>
    <t>TWO STREAK, CPX DOWN</t>
  </si>
  <si>
    <t>qc after facility shutdown</t>
  </si>
  <si>
    <t>1159/1340</t>
  </si>
  <si>
    <t>1340/121</t>
  </si>
  <si>
    <t xml:space="preserve">RF based chamber PM done </t>
  </si>
  <si>
    <t>After 15 used seasoning wafers</t>
  </si>
  <si>
    <t>After 3 used seasoning wafers</t>
  </si>
  <si>
    <t>1335/1159</t>
  </si>
  <si>
    <t>121/1335</t>
  </si>
  <si>
    <t>Q19110074.F1</t>
  </si>
  <si>
    <t>Q19110075.F1</t>
  </si>
  <si>
    <t>Q19110076.F1</t>
  </si>
  <si>
    <t>Pass</t>
  </si>
  <si>
    <t>Lot ID</t>
  </si>
  <si>
    <t>% Uni</t>
  </si>
  <si>
    <t>Thickness  (Å)</t>
  </si>
  <si>
    <t>Q19030039.F1</t>
  </si>
  <si>
    <t>Q19050029.F1</t>
  </si>
  <si>
    <t>Q19060018.F1</t>
  </si>
  <si>
    <t>Q19070012.F1</t>
  </si>
  <si>
    <t>Q19080107.F1</t>
  </si>
  <si>
    <t>Q19090014.F1</t>
  </si>
  <si>
    <t>Q19090085.F1</t>
  </si>
  <si>
    <t>Q19100024.F1</t>
  </si>
  <si>
    <t>Q19100068.F1</t>
  </si>
  <si>
    <t>Q19120016.F1</t>
  </si>
  <si>
    <t xml:space="preserve">Q19120086.F1 </t>
  </si>
  <si>
    <t>Q19130070.F1</t>
  </si>
  <si>
    <t>121/1340</t>
  </si>
  <si>
    <t>Q19150001.F1</t>
  </si>
  <si>
    <t>Q19150077.F1</t>
  </si>
  <si>
    <t>MTOP1/MTOP2</t>
  </si>
  <si>
    <t>Q19180079.F1</t>
  </si>
  <si>
    <t>Q19180112.F1</t>
  </si>
  <si>
    <t>Q19190034.F1</t>
  </si>
  <si>
    <t>Q19190116.F1</t>
  </si>
  <si>
    <t>Q19200101.F1</t>
  </si>
  <si>
    <t>Q19210021.F1</t>
  </si>
  <si>
    <t>Q19080009.F1</t>
  </si>
  <si>
    <t>Q19140035.F1</t>
  </si>
  <si>
    <t>Q19150142.F1</t>
  </si>
  <si>
    <t>Q19170031.F1</t>
  </si>
  <si>
    <t>Q19200037.F1</t>
  </si>
  <si>
    <t>Q192000101.F1</t>
  </si>
  <si>
    <t>Q19210082.F1</t>
  </si>
  <si>
    <t>Q19220068.F1</t>
  </si>
  <si>
    <t>Q19220067.F1</t>
  </si>
  <si>
    <t>Q19220069.F1</t>
  </si>
  <si>
    <t>Q19230021.F1</t>
  </si>
  <si>
    <t>Q19230063.F1</t>
  </si>
  <si>
    <t>Q19240021.F1</t>
  </si>
  <si>
    <t>Ch A RF PM done on 28th</t>
  </si>
  <si>
    <t>Q19240094.F1</t>
  </si>
  <si>
    <t>Q19250094.F1</t>
  </si>
  <si>
    <t>Q19250019.F1</t>
  </si>
  <si>
    <t>Q19260002.F1</t>
  </si>
  <si>
    <t>Q19260074.F1</t>
  </si>
  <si>
    <t>Q19270001.F1</t>
  </si>
  <si>
    <t>New Lamps 14 Replaced</t>
  </si>
  <si>
    <t>Q19270058.F1</t>
  </si>
  <si>
    <t>Q19270078.F1</t>
  </si>
  <si>
    <t>Q19280003.F1</t>
  </si>
  <si>
    <t>Q19280076.F1</t>
  </si>
  <si>
    <t>Q19290001.F1</t>
  </si>
  <si>
    <t>Q19290072.F1</t>
  </si>
  <si>
    <t>Q193000063.F1</t>
  </si>
  <si>
    <t>Q19300110.F1</t>
  </si>
  <si>
    <t>Q19310062.F1</t>
  </si>
  <si>
    <t>Q19310130.F1</t>
  </si>
  <si>
    <t>Q19320046.F1</t>
  </si>
  <si>
    <t>Q19320072.F1</t>
  </si>
  <si>
    <t>Q19340086.F1</t>
  </si>
  <si>
    <t>Q19340087.F1</t>
  </si>
  <si>
    <t>Q19350002.F1</t>
  </si>
  <si>
    <t>1428/74</t>
  </si>
  <si>
    <t>Q19350046.F1</t>
  </si>
  <si>
    <t>Q19350086.F1</t>
  </si>
  <si>
    <t>Q19360004.F1</t>
  </si>
  <si>
    <t>Q19360078.F1</t>
  </si>
  <si>
    <t>64/1335</t>
  </si>
  <si>
    <t>Q19360139.F1</t>
  </si>
  <si>
    <t>Q19370046.F1</t>
  </si>
  <si>
    <t>Q19380013.F1</t>
  </si>
  <si>
    <t>Ch A PR ER QC wf used in this</t>
  </si>
  <si>
    <t>Q19380112.F1</t>
  </si>
  <si>
    <t>Q19390035.F1</t>
  </si>
  <si>
    <t>Q19390098.F1</t>
  </si>
  <si>
    <t>Q19400020.F1</t>
  </si>
  <si>
    <t>Q19400077.F1</t>
  </si>
  <si>
    <t>74/1159</t>
  </si>
  <si>
    <t>Q19410071.F1</t>
  </si>
  <si>
    <t>Q19420047.F1</t>
  </si>
  <si>
    <t>Q19420099.F1</t>
  </si>
  <si>
    <t>Q19430048.F1</t>
  </si>
  <si>
    <t>YEDR1                      Q19430090.F1</t>
  </si>
  <si>
    <t>Q19430090.F1</t>
  </si>
  <si>
    <t>Q19430091.F1</t>
  </si>
  <si>
    <t>YEDR1                      Q19440010.F1</t>
  </si>
  <si>
    <t>Q19440042.F1</t>
  </si>
  <si>
    <t>Q19440010.F1</t>
  </si>
  <si>
    <t>Q19440091.F1</t>
  </si>
  <si>
    <t>Q19450073.F1</t>
  </si>
  <si>
    <t>Q19460007.F1</t>
  </si>
  <si>
    <t>Q19470068.F1</t>
  </si>
  <si>
    <t>Q19480021.F1</t>
  </si>
  <si>
    <t>Ch A RF PM done on 10th</t>
  </si>
  <si>
    <t>RF based chamber PM done on 12th</t>
  </si>
  <si>
    <t>RF PM done 26th</t>
  </si>
  <si>
    <t>Q19480114.F1</t>
  </si>
  <si>
    <t>Q19490057.F1</t>
  </si>
  <si>
    <t xml:space="preserve">HERE ONWARDS NEW GRITEK WFS WILL BE USED </t>
  </si>
  <si>
    <t>Q19490113.F1</t>
  </si>
  <si>
    <t xml:space="preserve"> Q19500020.F1</t>
  </si>
</sst>
</file>

<file path=xl/styles.xml><?xml version="1.0" encoding="utf-8"?>
<styleSheet xmlns="http://schemas.openxmlformats.org/spreadsheetml/2006/main">
  <numFmts count="2">
    <numFmt numFmtId="164" formatCode="mm\/dd\/yyyy"/>
    <numFmt numFmtId="165" formatCode="mm/dd/yyyy;@"/>
  </numFmts>
  <fonts count="27">
    <font>
      <sz val="12"/>
      <color theme="1"/>
      <name val="Calibri"/>
      <family val="2"/>
      <scheme val="minor"/>
    </font>
    <font>
      <sz val="11"/>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sz val="12"/>
      <name val="Times New Roman"/>
      <family val="1"/>
    </font>
    <font>
      <b/>
      <sz val="9"/>
      <name val="Calibri"/>
      <family val="2"/>
    </font>
    <font>
      <sz val="8"/>
      <name val="Arial"/>
      <family val="2"/>
    </font>
    <font>
      <sz val="10"/>
      <color indexed="23"/>
      <name val="Arial"/>
      <family val="2"/>
    </font>
    <font>
      <b/>
      <u/>
      <sz val="10"/>
      <name val="Calibri"/>
      <family val="2"/>
      <scheme val="minor"/>
    </font>
    <font>
      <b/>
      <sz val="10"/>
      <name val="Calibri"/>
      <family val="2"/>
      <scheme val="minor"/>
    </font>
    <font>
      <sz val="10"/>
      <name val="Calibri"/>
      <family val="2"/>
      <scheme val="minor"/>
    </font>
    <font>
      <sz val="10"/>
      <color indexed="23"/>
      <name val="Calibri"/>
      <family val="2"/>
      <scheme val="minor"/>
    </font>
    <font>
      <sz val="10"/>
      <color theme="1"/>
      <name val="Calibri"/>
      <family val="2"/>
      <scheme val="minor"/>
    </font>
    <font>
      <b/>
      <sz val="10"/>
      <color theme="1"/>
      <name val="Calibri"/>
      <family val="2"/>
      <scheme val="minor"/>
    </font>
    <font>
      <sz val="10"/>
      <color indexed="12"/>
      <name val="Calibri"/>
      <family val="2"/>
      <scheme val="minor"/>
    </font>
    <font>
      <sz val="10"/>
      <color rgb="FF00B050"/>
      <name val="Calibri"/>
      <family val="2"/>
      <scheme val="minor"/>
    </font>
    <font>
      <b/>
      <sz val="10"/>
      <color rgb="FF00B050"/>
      <name val="Calibri"/>
      <family val="2"/>
      <scheme val="minor"/>
    </font>
    <font>
      <sz val="36"/>
      <color rgb="FF000000"/>
      <name val="Calibri"/>
      <family val="2"/>
      <scheme val="minor"/>
    </font>
    <font>
      <sz val="9"/>
      <color rgb="FF00B050"/>
      <name val="Arial"/>
      <family val="2"/>
    </font>
    <font>
      <b/>
      <u/>
      <sz val="10"/>
      <color rgb="FF00B050"/>
      <name val="Calibri"/>
      <family val="2"/>
      <scheme val="minor"/>
    </font>
    <font>
      <sz val="9"/>
      <color theme="1"/>
      <name val="Calibri"/>
      <family val="2"/>
      <scheme val="minor"/>
    </font>
    <font>
      <sz val="12"/>
      <color rgb="FF00B050"/>
      <name val="Calibri"/>
      <family val="2"/>
      <scheme val="minor"/>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s>
  <borders count="31">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s>
  <cellStyleXfs count="9">
    <xf numFmtId="0" fontId="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48">
    <xf numFmtId="0" fontId="0" fillId="0" borderId="0" xfId="0"/>
    <xf numFmtId="0" fontId="2" fillId="0" borderId="0" xfId="0" applyFont="1"/>
    <xf numFmtId="0" fontId="4" fillId="2" borderId="0" xfId="0" applyFont="1" applyFill="1" applyAlignment="1"/>
    <xf numFmtId="0" fontId="3" fillId="2" borderId="4" xfId="0" applyFont="1" applyFill="1" applyBorder="1" applyAlignment="1"/>
    <xf numFmtId="0" fontId="6" fillId="0" borderId="0" xfId="0" applyFont="1" applyBorder="1"/>
    <xf numFmtId="0" fontId="3" fillId="2" borderId="0" xfId="0" applyFont="1" applyFill="1" applyBorder="1" applyAlignment="1"/>
    <xf numFmtId="0" fontId="5" fillId="2" borderId="0" xfId="0" applyFont="1" applyFill="1" applyBorder="1" applyAlignment="1"/>
    <xf numFmtId="0" fontId="3" fillId="2" borderId="5" xfId="0" applyFont="1" applyFill="1" applyBorder="1" applyAlignment="1">
      <alignment horizontal="right"/>
    </xf>
    <xf numFmtId="0" fontId="7" fillId="2" borderId="0" xfId="0" applyFont="1" applyFill="1" applyAlignment="1"/>
    <xf numFmtId="0" fontId="8" fillId="2" borderId="0" xfId="0" applyFont="1" applyFill="1" applyAlignment="1"/>
    <xf numFmtId="0" fontId="3" fillId="2" borderId="4" xfId="0" applyFont="1" applyFill="1" applyBorder="1" applyAlignment="1">
      <alignment horizontal="left"/>
    </xf>
    <xf numFmtId="0" fontId="6" fillId="2" borderId="0" xfId="0" applyFont="1" applyFill="1" applyBorder="1"/>
    <xf numFmtId="0" fontId="8" fillId="0" borderId="0" xfId="0" applyFont="1" applyBorder="1" applyAlignment="1"/>
    <xf numFmtId="0" fontId="9" fillId="0" borderId="0" xfId="0" applyFont="1" applyBorder="1" applyAlignment="1">
      <alignment wrapText="1"/>
    </xf>
    <xf numFmtId="0" fontId="5" fillId="2" borderId="5" xfId="0" applyFont="1" applyFill="1" applyBorder="1" applyAlignment="1"/>
    <xf numFmtId="0" fontId="5" fillId="2" borderId="4" xfId="0" applyFont="1" applyFill="1" applyBorder="1" applyAlignment="1"/>
    <xf numFmtId="0" fontId="5" fillId="2" borderId="0" xfId="0" applyFont="1" applyFill="1" applyBorder="1" applyAlignment="1">
      <alignment horizontal="left"/>
    </xf>
    <xf numFmtId="0" fontId="5" fillId="2" borderId="6" xfId="0" applyFont="1" applyFill="1" applyBorder="1" applyAlignment="1"/>
    <xf numFmtId="0" fontId="5" fillId="2" borderId="7" xfId="0" applyFont="1" applyFill="1" applyBorder="1" applyAlignment="1">
      <alignment horizontal="left"/>
    </xf>
    <xf numFmtId="0" fontId="5" fillId="2" borderId="7" xfId="0" applyFont="1" applyFill="1" applyBorder="1" applyAlignment="1"/>
    <xf numFmtId="0" fontId="5" fillId="2" borderId="8" xfId="0" applyFont="1" applyFill="1" applyBorder="1" applyAlignment="1"/>
    <xf numFmtId="0" fontId="11" fillId="0" borderId="9" xfId="0" applyFont="1" applyBorder="1" applyAlignment="1">
      <alignment horizontal="center" vertical="center" wrapText="1"/>
    </xf>
    <xf numFmtId="0" fontId="6" fillId="0" borderId="9" xfId="0" applyFont="1" applyBorder="1" applyAlignment="1">
      <alignment horizontal="center" vertical="center" wrapText="1"/>
    </xf>
    <xf numFmtId="0" fontId="6" fillId="0" borderId="9" xfId="0" applyFont="1" applyBorder="1" applyAlignment="1">
      <alignment horizontal="center" vertical="center"/>
    </xf>
    <xf numFmtId="0" fontId="8" fillId="0" borderId="0" xfId="0" applyFont="1" applyBorder="1"/>
    <xf numFmtId="0" fontId="6" fillId="0" borderId="9" xfId="0" applyFont="1" applyBorder="1" applyAlignment="1">
      <alignment horizontal="center"/>
    </xf>
    <xf numFmtId="0" fontId="6" fillId="0" borderId="9" xfId="0" applyFont="1" applyBorder="1" applyAlignment="1">
      <alignment horizontal="center" wrapText="1"/>
    </xf>
    <xf numFmtId="0" fontId="12" fillId="0" borderId="9" xfId="0" applyFont="1" applyBorder="1" applyAlignment="1"/>
    <xf numFmtId="0" fontId="7" fillId="0" borderId="9" xfId="0" applyFont="1" applyBorder="1" applyAlignment="1"/>
    <xf numFmtId="0" fontId="7" fillId="0" borderId="0" xfId="0" applyFont="1" applyBorder="1" applyAlignment="1"/>
    <xf numFmtId="0" fontId="7" fillId="0" borderId="0" xfId="0" applyFont="1" applyBorder="1"/>
    <xf numFmtId="0" fontId="0" fillId="0" borderId="9" xfId="0" applyBorder="1" applyAlignment="1">
      <alignment horizontal="center"/>
    </xf>
    <xf numFmtId="0" fontId="13" fillId="2" borderId="0" xfId="0" applyFont="1" applyFill="1" applyAlignment="1">
      <alignment horizontal="center" vertical="center"/>
    </xf>
    <xf numFmtId="0" fontId="13" fillId="2" borderId="0" xfId="0" applyFont="1" applyFill="1" applyAlignment="1"/>
    <xf numFmtId="0" fontId="14" fillId="0" borderId="0" xfId="0" applyFont="1" applyAlignment="1"/>
    <xf numFmtId="0" fontId="14" fillId="0" borderId="0" xfId="0" applyFont="1" applyAlignment="1">
      <alignment horizontal="center"/>
    </xf>
    <xf numFmtId="0" fontId="14" fillId="0" borderId="5" xfId="0" applyFont="1" applyBorder="1" applyAlignment="1"/>
    <xf numFmtId="164" fontId="15" fillId="2" borderId="9" xfId="0" applyNumberFormat="1" applyFont="1" applyFill="1" applyBorder="1" applyAlignment="1">
      <alignment horizontal="center" vertical="top"/>
    </xf>
    <xf numFmtId="0" fontId="15" fillId="0" borderId="9" xfId="0" applyFont="1" applyBorder="1" applyAlignment="1">
      <alignment horizontal="center" wrapText="1"/>
    </xf>
    <xf numFmtId="0" fontId="16" fillId="0" borderId="9" xfId="0" applyFont="1" applyBorder="1" applyAlignment="1">
      <alignment wrapText="1"/>
    </xf>
    <xf numFmtId="0" fontId="15" fillId="0" borderId="9" xfId="0" applyFont="1" applyFill="1" applyBorder="1" applyAlignment="1">
      <alignment horizontal="center" wrapText="1"/>
    </xf>
    <xf numFmtId="0" fontId="16" fillId="0" borderId="9" xfId="0" applyFont="1" applyFill="1" applyBorder="1" applyAlignment="1">
      <alignment wrapText="1"/>
    </xf>
    <xf numFmtId="0" fontId="15" fillId="0" borderId="9" xfId="0" applyFont="1" applyBorder="1" applyAlignment="1">
      <alignment horizontal="center"/>
    </xf>
    <xf numFmtId="0" fontId="15" fillId="0" borderId="9" xfId="0" applyFont="1" applyFill="1" applyBorder="1" applyAlignment="1">
      <alignment horizontal="center"/>
    </xf>
    <xf numFmtId="0" fontId="15" fillId="0" borderId="9" xfId="0" applyFont="1" applyBorder="1"/>
    <xf numFmtId="0" fontId="13" fillId="2" borderId="2" xfId="0" applyFont="1" applyFill="1" applyBorder="1" applyAlignment="1"/>
    <xf numFmtId="0" fontId="13" fillId="2" borderId="2" xfId="0" applyFont="1" applyFill="1" applyBorder="1" applyAlignment="1">
      <alignment horizontal="center"/>
    </xf>
    <xf numFmtId="0" fontId="13" fillId="2" borderId="3" xfId="0" applyFont="1" applyFill="1" applyBorder="1" applyAlignment="1"/>
    <xf numFmtId="0" fontId="15" fillId="0" borderId="0" xfId="0" applyFont="1" applyBorder="1"/>
    <xf numFmtId="0" fontId="13" fillId="2" borderId="0" xfId="0" applyFont="1" applyFill="1" applyBorder="1" applyAlignment="1">
      <alignment horizontal="center"/>
    </xf>
    <xf numFmtId="0" fontId="14" fillId="2" borderId="0" xfId="0" applyFont="1" applyFill="1" applyBorder="1" applyAlignment="1"/>
    <xf numFmtId="0" fontId="15" fillId="0" borderId="0" xfId="0" applyFont="1" applyBorder="1" applyAlignment="1">
      <alignment horizontal="center"/>
    </xf>
    <xf numFmtId="0" fontId="13" fillId="2" borderId="5" xfId="0" applyFont="1" applyFill="1" applyBorder="1" applyAlignment="1">
      <alignment horizontal="right"/>
    </xf>
    <xf numFmtId="0" fontId="17" fillId="0" borderId="0" xfId="0" applyFont="1" applyAlignment="1">
      <alignment horizontal="center" vertical="center"/>
    </xf>
    <xf numFmtId="0" fontId="17" fillId="0" borderId="0" xfId="0" applyFont="1"/>
    <xf numFmtId="164" fontId="13" fillId="2" borderId="4" xfId="0" applyNumberFormat="1" applyFont="1" applyFill="1" applyBorder="1" applyAlignment="1">
      <alignment horizontal="left"/>
    </xf>
    <xf numFmtId="0" fontId="14" fillId="2" borderId="0" xfId="0" applyFont="1" applyFill="1" applyBorder="1"/>
    <xf numFmtId="0" fontId="14" fillId="2" borderId="0" xfId="0" applyFont="1" applyFill="1" applyBorder="1" applyAlignment="1">
      <alignment horizontal="center"/>
    </xf>
    <xf numFmtId="0" fontId="14" fillId="2" borderId="5" xfId="0" applyFont="1" applyFill="1" applyBorder="1" applyAlignment="1"/>
    <xf numFmtId="164" fontId="14" fillId="2" borderId="4" xfId="0" applyNumberFormat="1" applyFont="1" applyFill="1" applyBorder="1" applyAlignment="1">
      <alignment horizontal="left"/>
    </xf>
    <xf numFmtId="0" fontId="17" fillId="0" borderId="0" xfId="0" applyFont="1" applyAlignment="1">
      <alignment horizontal="center"/>
    </xf>
    <xf numFmtId="0" fontId="17" fillId="2" borderId="0" xfId="0" applyFont="1" applyFill="1" applyAlignment="1">
      <alignment horizontal="center"/>
    </xf>
    <xf numFmtId="0" fontId="15" fillId="2" borderId="0" xfId="0" applyFont="1" applyFill="1" applyBorder="1"/>
    <xf numFmtId="0" fontId="15" fillId="0" borderId="9" xfId="0" applyFont="1" applyBorder="1" applyAlignment="1">
      <alignment horizontal="center" vertical="top" wrapText="1"/>
    </xf>
    <xf numFmtId="0" fontId="17" fillId="0" borderId="9" xfId="0" applyFont="1" applyBorder="1"/>
    <xf numFmtId="164" fontId="15" fillId="0" borderId="10" xfId="0" applyNumberFormat="1" applyFont="1" applyBorder="1" applyAlignment="1">
      <alignment vertical="top" wrapText="1"/>
    </xf>
    <xf numFmtId="0" fontId="15" fillId="0" borderId="10" xfId="0" applyFont="1" applyBorder="1" applyAlignment="1">
      <alignment vertical="top" wrapText="1"/>
    </xf>
    <xf numFmtId="0" fontId="17" fillId="0" borderId="9" xfId="0" applyFont="1" applyBorder="1" applyAlignment="1">
      <alignment horizontal="center" vertical="center"/>
    </xf>
    <xf numFmtId="0" fontId="15" fillId="0" borderId="9" xfId="0" applyFont="1" applyBorder="1" applyAlignment="1">
      <alignment vertical="top" wrapText="1"/>
    </xf>
    <xf numFmtId="0" fontId="15" fillId="0" borderId="0" xfId="0" applyFont="1" applyBorder="1" applyAlignment="1">
      <alignment vertical="top" wrapText="1"/>
    </xf>
    <xf numFmtId="0" fontId="17" fillId="0" borderId="9" xfId="0" applyFont="1" applyBorder="1" applyAlignment="1">
      <alignment horizontal="center"/>
    </xf>
    <xf numFmtId="164" fontId="15" fillId="0" borderId="11" xfId="0" applyNumberFormat="1" applyFont="1" applyBorder="1" applyAlignment="1">
      <alignment vertical="top" wrapText="1"/>
    </xf>
    <xf numFmtId="0" fontId="15" fillId="0" borderId="11" xfId="0" applyFont="1" applyBorder="1" applyAlignment="1">
      <alignment vertical="top" wrapText="1"/>
    </xf>
    <xf numFmtId="0" fontId="15" fillId="0" borderId="12" xfId="0" applyFont="1" applyBorder="1" applyAlignment="1">
      <alignment horizontal="center" vertical="top" wrapText="1"/>
    </xf>
    <xf numFmtId="0" fontId="17" fillId="0" borderId="12" xfId="0" applyFont="1" applyBorder="1" applyAlignment="1">
      <alignment horizontal="center" vertical="center"/>
    </xf>
    <xf numFmtId="0" fontId="17" fillId="0" borderId="12" xfId="0" applyFont="1" applyBorder="1"/>
    <xf numFmtId="0" fontId="17" fillId="0" borderId="0" xfId="0" applyFont="1" applyBorder="1"/>
    <xf numFmtId="0" fontId="17" fillId="0" borderId="2" xfId="0" applyFont="1" applyBorder="1"/>
    <xf numFmtId="0" fontId="17" fillId="0" borderId="2" xfId="0" applyFont="1" applyBorder="1" applyAlignment="1">
      <alignment horizontal="center"/>
    </xf>
    <xf numFmtId="0" fontId="15" fillId="0" borderId="2" xfId="0" applyFont="1" applyBorder="1" applyAlignment="1">
      <alignment horizontal="center" vertical="top" wrapText="1"/>
    </xf>
    <xf numFmtId="0" fontId="15" fillId="0" borderId="2" xfId="0" applyFont="1" applyBorder="1" applyAlignment="1">
      <alignment horizontal="center" vertical="top"/>
    </xf>
    <xf numFmtId="0" fontId="15" fillId="0" borderId="2" xfId="0" applyFont="1" applyFill="1" applyBorder="1" applyAlignment="1">
      <alignment horizontal="center" vertical="center"/>
    </xf>
    <xf numFmtId="0" fontId="15" fillId="0" borderId="9" xfId="0" applyFont="1" applyBorder="1" applyAlignment="1">
      <alignment horizontal="left" vertical="top" wrapText="1"/>
    </xf>
    <xf numFmtId="0" fontId="13" fillId="2" borderId="0" xfId="0" applyFont="1" applyFill="1" applyAlignment="1">
      <alignment horizontal="left" vertical="top"/>
    </xf>
    <xf numFmtId="0" fontId="17" fillId="0" borderId="0" xfId="0" applyFont="1" applyAlignment="1">
      <alignment horizontal="left" vertical="top"/>
    </xf>
    <xf numFmtId="0" fontId="17" fillId="0" borderId="12" xfId="0" applyFont="1" applyBorder="1" applyAlignment="1">
      <alignment horizontal="left" vertical="top"/>
    </xf>
    <xf numFmtId="0" fontId="17" fillId="0" borderId="9" xfId="0" applyFont="1" applyBorder="1" applyAlignment="1">
      <alignment horizontal="left" vertical="top"/>
    </xf>
    <xf numFmtId="0" fontId="15" fillId="0" borderId="9" xfId="0" applyFont="1" applyBorder="1" applyAlignment="1">
      <alignment horizontal="left" vertical="top"/>
    </xf>
    <xf numFmtId="0" fontId="18" fillId="0" borderId="0" xfId="0" applyFont="1" applyAlignment="1">
      <alignment horizontal="center" vertical="top"/>
    </xf>
    <xf numFmtId="0" fontId="17" fillId="0" borderId="2" xfId="0" applyFont="1" applyBorder="1" applyAlignment="1">
      <alignment horizontal="left" vertical="top"/>
    </xf>
    <xf numFmtId="164" fontId="15" fillId="2" borderId="12" xfId="0" applyNumberFormat="1" applyFont="1" applyFill="1" applyBorder="1" applyAlignment="1">
      <alignment horizontal="center" vertical="top"/>
    </xf>
    <xf numFmtId="0" fontId="15" fillId="0" borderId="12" xfId="0" applyFont="1" applyBorder="1" applyAlignment="1">
      <alignment horizontal="center" wrapText="1"/>
    </xf>
    <xf numFmtId="0" fontId="16" fillId="0" borderId="12" xfId="0" applyFont="1" applyBorder="1" applyAlignment="1">
      <alignment wrapText="1"/>
    </xf>
    <xf numFmtId="164" fontId="14" fillId="0" borderId="13" xfId="0" applyNumberFormat="1" applyFont="1" applyBorder="1" applyAlignment="1">
      <alignment horizontal="center" vertical="top" wrapText="1"/>
    </xf>
    <xf numFmtId="0" fontId="14" fillId="0" borderId="14" xfId="0" applyFont="1" applyBorder="1" applyAlignment="1">
      <alignment horizontal="center" vertical="top" wrapText="1"/>
    </xf>
    <xf numFmtId="0" fontId="14" fillId="0" borderId="14" xfId="0" applyFont="1" applyBorder="1" applyAlignment="1">
      <alignment horizontal="center" vertical="top"/>
    </xf>
    <xf numFmtId="0" fontId="18" fillId="0" borderId="14" xfId="0" applyFont="1" applyBorder="1" applyAlignment="1">
      <alignment horizontal="center" vertical="top"/>
    </xf>
    <xf numFmtId="0" fontId="18" fillId="0" borderId="15" xfId="0" applyFont="1" applyBorder="1" applyAlignment="1">
      <alignment horizontal="center" vertical="top"/>
    </xf>
    <xf numFmtId="0" fontId="0" fillId="3" borderId="9" xfId="0" applyFill="1" applyBorder="1"/>
    <xf numFmtId="0" fontId="0" fillId="4" borderId="0" xfId="0" applyFill="1"/>
    <xf numFmtId="10" fontId="0" fillId="0" borderId="0" xfId="0" applyNumberFormat="1"/>
    <xf numFmtId="0" fontId="8" fillId="0" borderId="9" xfId="0" applyFont="1" applyBorder="1" applyAlignment="1">
      <alignment horizontal="center"/>
    </xf>
    <xf numFmtId="0" fontId="0" fillId="3" borderId="9" xfId="0" applyFill="1" applyBorder="1" applyAlignment="1">
      <alignment horizontal="center"/>
    </xf>
    <xf numFmtId="0" fontId="15" fillId="0" borderId="12" xfId="0" applyFont="1" applyBorder="1" applyAlignment="1">
      <alignment horizontal="center"/>
    </xf>
    <xf numFmtId="0" fontId="15" fillId="0" borderId="0" xfId="0" applyFont="1" applyAlignment="1">
      <alignment vertical="center"/>
    </xf>
    <xf numFmtId="164" fontId="13" fillId="2" borderId="0" xfId="0" applyNumberFormat="1" applyFont="1" applyFill="1" applyBorder="1" applyAlignment="1"/>
    <xf numFmtId="0" fontId="13" fillId="2" borderId="0" xfId="0" applyFont="1" applyFill="1" applyBorder="1" applyAlignment="1"/>
    <xf numFmtId="0" fontId="13" fillId="2" borderId="3" xfId="0" applyFont="1" applyFill="1" applyBorder="1" applyAlignment="1">
      <alignment vertical="center"/>
    </xf>
    <xf numFmtId="0" fontId="13" fillId="2" borderId="0" xfId="0" applyFont="1" applyFill="1" applyBorder="1" applyAlignment="1">
      <alignment horizontal="right"/>
    </xf>
    <xf numFmtId="0" fontId="15" fillId="2" borderId="5" xfId="0" applyFont="1" applyFill="1" applyBorder="1"/>
    <xf numFmtId="0" fontId="13" fillId="2" borderId="5" xfId="0" applyFont="1" applyFill="1" applyBorder="1" applyAlignment="1">
      <alignment horizontal="right" vertical="center"/>
    </xf>
    <xf numFmtId="164" fontId="13" fillId="2" borderId="0" xfId="0" applyNumberFormat="1" applyFont="1" applyFill="1" applyBorder="1" applyAlignment="1">
      <alignment horizontal="left"/>
    </xf>
    <xf numFmtId="0" fontId="14" fillId="2" borderId="5" xfId="0" applyFont="1" applyFill="1" applyBorder="1"/>
    <xf numFmtId="0" fontId="14" fillId="2" borderId="5" xfId="0" applyFont="1" applyFill="1" applyBorder="1" applyAlignment="1">
      <alignment vertical="center"/>
    </xf>
    <xf numFmtId="0" fontId="17" fillId="0" borderId="5" xfId="0" applyFont="1" applyBorder="1" applyAlignment="1"/>
    <xf numFmtId="0" fontId="17" fillId="2" borderId="0" xfId="0" applyFont="1" applyFill="1" applyBorder="1" applyAlignment="1"/>
    <xf numFmtId="0" fontId="19" fillId="2" borderId="0" xfId="0" applyFont="1" applyFill="1" applyBorder="1" applyAlignment="1">
      <alignment horizontal="left" vertical="center"/>
    </xf>
    <xf numFmtId="0" fontId="17" fillId="2" borderId="0" xfId="0" applyFont="1" applyFill="1" applyBorder="1" applyAlignment="1">
      <alignment horizontal="left" vertical="center"/>
    </xf>
    <xf numFmtId="0" fontId="17" fillId="0" borderId="5" xfId="0" applyFont="1" applyBorder="1" applyAlignment="1">
      <alignment horizontal="left" vertical="center"/>
    </xf>
    <xf numFmtId="164" fontId="14" fillId="2" borderId="0" xfId="0" applyNumberFormat="1" applyFont="1" applyFill="1" applyBorder="1" applyAlignment="1"/>
    <xf numFmtId="164" fontId="15" fillId="0" borderId="9" xfId="0" applyNumberFormat="1" applyFont="1" applyBorder="1" applyAlignment="1">
      <alignment horizontal="center" vertical="top" wrapText="1"/>
    </xf>
    <xf numFmtId="164" fontId="15" fillId="0" borderId="10" xfId="0" applyNumberFormat="1" applyFont="1" applyBorder="1" applyAlignment="1">
      <alignment horizontal="center" vertical="top" wrapText="1"/>
    </xf>
    <xf numFmtId="0" fontId="15" fillId="0" borderId="10" xfId="0" applyFont="1" applyBorder="1" applyAlignment="1">
      <alignment vertical="top"/>
    </xf>
    <xf numFmtId="0" fontId="15" fillId="0" borderId="10" xfId="0" applyFont="1" applyBorder="1" applyAlignment="1">
      <alignment vertical="center"/>
    </xf>
    <xf numFmtId="0" fontId="15" fillId="0" borderId="11" xfId="0" applyFont="1" applyBorder="1" applyAlignment="1">
      <alignment vertical="top"/>
    </xf>
    <xf numFmtId="0" fontId="15" fillId="0" borderId="11" xfId="0" applyFont="1" applyBorder="1" applyAlignment="1">
      <alignment vertical="center"/>
    </xf>
    <xf numFmtId="164" fontId="15" fillId="0" borderId="12" xfId="0" applyNumberFormat="1" applyFont="1" applyBorder="1" applyAlignment="1">
      <alignment vertical="top" wrapText="1"/>
    </xf>
    <xf numFmtId="0" fontId="15" fillId="0" borderId="12" xfId="0" applyFont="1" applyBorder="1" applyAlignment="1">
      <alignment vertical="top" wrapText="1"/>
    </xf>
    <xf numFmtId="0" fontId="15" fillId="0" borderId="12" xfId="0" applyFont="1" applyBorder="1" applyAlignment="1">
      <alignment vertical="top"/>
    </xf>
    <xf numFmtId="0" fontId="15" fillId="0" borderId="12" xfId="0" applyFont="1" applyBorder="1" applyAlignment="1">
      <alignment vertical="center"/>
    </xf>
    <xf numFmtId="0" fontId="14" fillId="0" borderId="10" xfId="0" applyFont="1" applyBorder="1" applyAlignment="1">
      <alignment vertical="center"/>
    </xf>
    <xf numFmtId="0" fontId="14" fillId="0" borderId="11" xfId="0" applyFont="1" applyBorder="1" applyAlignment="1">
      <alignment vertical="center"/>
    </xf>
    <xf numFmtId="0" fontId="14" fillId="0" borderId="12" xfId="0" applyFont="1" applyBorder="1" applyAlignment="1">
      <alignment vertical="center"/>
    </xf>
    <xf numFmtId="0" fontId="14" fillId="0" borderId="10" xfId="0" applyFont="1" applyBorder="1" applyAlignment="1">
      <alignment vertical="center" wrapText="1"/>
    </xf>
    <xf numFmtId="0" fontId="14" fillId="0" borderId="11" xfId="0" applyFont="1" applyBorder="1" applyAlignment="1">
      <alignment vertical="center" wrapText="1"/>
    </xf>
    <xf numFmtId="0" fontId="14" fillId="0" borderId="12" xfId="0" applyFont="1" applyBorder="1" applyAlignment="1">
      <alignment vertical="center" wrapText="1"/>
    </xf>
    <xf numFmtId="0" fontId="17" fillId="0" borderId="0" xfId="0" applyFont="1" applyFill="1" applyBorder="1"/>
    <xf numFmtId="0" fontId="15" fillId="0" borderId="10" xfId="0" applyFont="1" applyBorder="1" applyAlignment="1">
      <alignment horizontal="center" vertical="top" wrapText="1"/>
    </xf>
    <xf numFmtId="0" fontId="14" fillId="0" borderId="9" xfId="0" applyFont="1" applyBorder="1" applyAlignment="1">
      <alignment horizontal="center" vertical="center"/>
    </xf>
    <xf numFmtId="164" fontId="15" fillId="0" borderId="11" xfId="0" applyNumberFormat="1" applyFont="1" applyBorder="1" applyAlignment="1">
      <alignment horizontal="center" vertical="top" wrapText="1"/>
    </xf>
    <xf numFmtId="0" fontId="15" fillId="0" borderId="11" xfId="0" applyFont="1" applyBorder="1" applyAlignment="1">
      <alignment horizontal="center" vertical="top" wrapText="1"/>
    </xf>
    <xf numFmtId="164" fontId="15" fillId="0" borderId="12" xfId="0" applyNumberFormat="1" applyFont="1" applyBorder="1" applyAlignment="1">
      <alignment horizontal="center" vertical="top" wrapText="1"/>
    </xf>
    <xf numFmtId="0" fontId="17" fillId="0" borderId="0" xfId="0" applyFont="1" applyAlignment="1">
      <alignment vertical="center"/>
    </xf>
    <xf numFmtId="0" fontId="17" fillId="0" borderId="0" xfId="1" applyFont="1"/>
    <xf numFmtId="0" fontId="17" fillId="0" borderId="0" xfId="2" applyFont="1"/>
    <xf numFmtId="0" fontId="15" fillId="0" borderId="10" xfId="0" applyFont="1" applyBorder="1" applyAlignment="1">
      <alignment horizontal="right" vertical="top" wrapText="1"/>
    </xf>
    <xf numFmtId="0" fontId="17" fillId="0" borderId="0" xfId="3" applyFont="1"/>
    <xf numFmtId="0" fontId="17" fillId="0" borderId="0" xfId="4" applyFont="1"/>
    <xf numFmtId="0" fontId="17" fillId="0" borderId="4" xfId="0" applyFont="1" applyBorder="1" applyAlignment="1">
      <alignment vertical="center"/>
    </xf>
    <xf numFmtId="0" fontId="17" fillId="0" borderId="0" xfId="5" applyFont="1"/>
    <xf numFmtId="0" fontId="17" fillId="0" borderId="0" xfId="6" applyFont="1"/>
    <xf numFmtId="164" fontId="14" fillId="0" borderId="14" xfId="0" applyNumberFormat="1" applyFont="1" applyBorder="1" applyAlignment="1">
      <alignment horizontal="center" vertical="top" wrapText="1"/>
    </xf>
    <xf numFmtId="0" fontId="14" fillId="0" borderId="14" xfId="0" applyFont="1" applyFill="1" applyBorder="1" applyAlignment="1">
      <alignment horizontal="center" vertical="top" wrapText="1"/>
    </xf>
    <xf numFmtId="164" fontId="17" fillId="0" borderId="0" xfId="0" applyNumberFormat="1" applyFont="1" applyAlignment="1">
      <alignment horizontal="center"/>
    </xf>
    <xf numFmtId="164" fontId="17" fillId="0" borderId="9" xfId="0" applyNumberFormat="1" applyFont="1" applyBorder="1" applyAlignment="1">
      <alignment horizontal="center"/>
    </xf>
    <xf numFmtId="0" fontId="17" fillId="0" borderId="0" xfId="0" applyFont="1" applyBorder="1" applyAlignment="1">
      <alignment horizontal="left" vertical="center"/>
    </xf>
    <xf numFmtId="0" fontId="17" fillId="0" borderId="0" xfId="7" applyFont="1"/>
    <xf numFmtId="0" fontId="17" fillId="0" borderId="0" xfId="8" applyFont="1"/>
    <xf numFmtId="0" fontId="15" fillId="0" borderId="10" xfId="0" applyFont="1" applyBorder="1" applyAlignment="1">
      <alignment vertical="center" wrapText="1"/>
    </xf>
    <xf numFmtId="0" fontId="15" fillId="0" borderId="11" xfId="0" applyFont="1" applyBorder="1" applyAlignment="1">
      <alignment vertical="center" wrapText="1"/>
    </xf>
    <xf numFmtId="0" fontId="15" fillId="0" borderId="12" xfId="0" applyFont="1" applyBorder="1" applyAlignment="1">
      <alignment vertical="center" wrapText="1"/>
    </xf>
    <xf numFmtId="164" fontId="14" fillId="2" borderId="17" xfId="0" applyNumberFormat="1" applyFont="1" applyFill="1" applyBorder="1" applyAlignment="1"/>
    <xf numFmtId="0" fontId="15" fillId="2" borderId="17" xfId="0" applyFont="1" applyFill="1" applyBorder="1"/>
    <xf numFmtId="0" fontId="14" fillId="2" borderId="17" xfId="0" applyFont="1" applyFill="1" applyBorder="1" applyAlignment="1"/>
    <xf numFmtId="0" fontId="13" fillId="2" borderId="17" xfId="0" applyFont="1" applyFill="1" applyBorder="1" applyAlignment="1"/>
    <xf numFmtId="0" fontId="17" fillId="0" borderId="17" xfId="0" applyFont="1" applyBorder="1"/>
    <xf numFmtId="0" fontId="15" fillId="0" borderId="27" xfId="0" applyFont="1" applyBorder="1" applyAlignment="1">
      <alignment horizontal="center" vertical="center" wrapText="1"/>
    </xf>
    <xf numFmtId="164" fontId="15" fillId="0" borderId="20" xfId="0" applyNumberFormat="1" applyFont="1" applyBorder="1" applyAlignment="1">
      <alignment horizontal="center" vertical="top" wrapText="1"/>
    </xf>
    <xf numFmtId="164" fontId="15" fillId="0" borderId="21" xfId="0" applyNumberFormat="1" applyFont="1" applyBorder="1" applyAlignment="1">
      <alignment horizontal="center" vertical="top" wrapText="1"/>
    </xf>
    <xf numFmtId="0" fontId="15" fillId="0" borderId="22" xfId="0" applyFont="1" applyBorder="1" applyAlignment="1">
      <alignment horizontal="center" vertical="top" wrapText="1"/>
    </xf>
    <xf numFmtId="0" fontId="15" fillId="0" borderId="21" xfId="0" applyFont="1" applyBorder="1" applyAlignment="1">
      <alignment horizontal="center" vertical="top" wrapText="1"/>
    </xf>
    <xf numFmtId="0" fontId="15" fillId="0" borderId="24" xfId="0" applyFont="1" applyBorder="1" applyAlignment="1">
      <alignment horizontal="center" vertical="top" wrapText="1"/>
    </xf>
    <xf numFmtId="0" fontId="15" fillId="0" borderId="24" xfId="0" applyFont="1" applyBorder="1" applyAlignment="1">
      <alignment horizontal="center" vertical="top"/>
    </xf>
    <xf numFmtId="0" fontId="15" fillId="0" borderId="25" xfId="0" applyFont="1" applyBorder="1" applyAlignment="1">
      <alignment horizontal="center" vertical="top"/>
    </xf>
    <xf numFmtId="164" fontId="15" fillId="0" borderId="26" xfId="0" applyNumberFormat="1" applyFont="1" applyBorder="1" applyAlignment="1">
      <alignment horizontal="center" vertical="top" wrapText="1"/>
    </xf>
    <xf numFmtId="164" fontId="15" fillId="0" borderId="19" xfId="0" applyNumberFormat="1" applyFont="1" applyBorder="1" applyAlignment="1">
      <alignment horizontal="center" vertical="top" wrapText="1"/>
    </xf>
    <xf numFmtId="0" fontId="15" fillId="0" borderId="27" xfId="0" applyFont="1" applyBorder="1" applyAlignment="1">
      <alignment vertical="top" wrapText="1"/>
    </xf>
    <xf numFmtId="0" fontId="15" fillId="0" borderId="27" xfId="0" applyFont="1" applyBorder="1" applyAlignment="1">
      <alignment horizontal="center" vertical="top" wrapText="1"/>
    </xf>
    <xf numFmtId="0" fontId="15" fillId="0" borderId="27" xfId="0" applyFont="1" applyBorder="1" applyAlignment="1">
      <alignment horizontal="center" vertical="top"/>
    </xf>
    <xf numFmtId="0" fontId="15" fillId="0" borderId="28" xfId="0" applyFont="1" applyBorder="1" applyAlignment="1">
      <alignment horizontal="center" vertical="top"/>
    </xf>
    <xf numFmtId="0" fontId="17" fillId="0" borderId="9" xfId="0" applyFont="1" applyBorder="1" applyAlignment="1">
      <alignment horizontal="left" vertical="top"/>
    </xf>
    <xf numFmtId="0" fontId="17" fillId="0" borderId="10" xfId="0" applyFont="1" applyBorder="1" applyAlignment="1">
      <alignment vertical="top"/>
    </xf>
    <xf numFmtId="0" fontId="17" fillId="0" borderId="9" xfId="0" applyFont="1" applyBorder="1" applyAlignment="1">
      <alignment vertical="top"/>
    </xf>
    <xf numFmtId="164" fontId="15" fillId="0" borderId="17" xfId="0" applyNumberFormat="1" applyFont="1" applyBorder="1" applyAlignment="1">
      <alignment horizontal="center" vertical="top" wrapText="1"/>
    </xf>
    <xf numFmtId="0" fontId="15" fillId="0" borderId="17" xfId="0" applyFont="1" applyBorder="1" applyAlignment="1">
      <alignment horizontal="center" vertical="top" wrapText="1"/>
    </xf>
    <xf numFmtId="0" fontId="15" fillId="0" borderId="17" xfId="0" applyFont="1" applyBorder="1" applyAlignment="1">
      <alignment horizontal="center" vertical="top"/>
    </xf>
    <xf numFmtId="0" fontId="17" fillId="0" borderId="29" xfId="0" applyFont="1" applyBorder="1"/>
    <xf numFmtId="0" fontId="20" fillId="0" borderId="17" xfId="0" applyFont="1" applyFill="1" applyBorder="1" applyAlignment="1">
      <alignment horizontal="center" vertical="top" wrapText="1"/>
    </xf>
    <xf numFmtId="14" fontId="0" fillId="0" borderId="0" xfId="0" applyNumberFormat="1"/>
    <xf numFmtId="164" fontId="17" fillId="0" borderId="2" xfId="0" applyNumberFormat="1" applyFont="1" applyBorder="1" applyAlignment="1">
      <alignment horizontal="center"/>
    </xf>
    <xf numFmtId="0" fontId="13" fillId="2" borderId="1" xfId="0" applyFont="1" applyFill="1" applyBorder="1" applyAlignment="1">
      <alignment horizontal="left"/>
    </xf>
    <xf numFmtId="0" fontId="15" fillId="0" borderId="9" xfId="0" applyFont="1" applyBorder="1" applyAlignment="1">
      <alignment horizontal="center" vertical="top" wrapText="1"/>
    </xf>
    <xf numFmtId="164" fontId="0" fillId="0" borderId="0" xfId="0" applyNumberFormat="1"/>
    <xf numFmtId="164" fontId="15" fillId="0" borderId="9" xfId="0" applyNumberFormat="1" applyFont="1" applyBorder="1" applyAlignment="1">
      <alignment horizontal="center" vertical="top" wrapText="1"/>
    </xf>
    <xf numFmtId="0" fontId="14" fillId="0" borderId="0" xfId="0" applyFont="1" applyBorder="1" applyAlignment="1">
      <alignment vertical="center"/>
    </xf>
    <xf numFmtId="0" fontId="15" fillId="0" borderId="0" xfId="0" applyFont="1" applyBorder="1" applyAlignment="1">
      <alignment horizontal="right" vertical="top" wrapText="1"/>
    </xf>
    <xf numFmtId="0" fontId="15" fillId="0" borderId="4" xfId="0" applyFont="1" applyBorder="1" applyAlignment="1">
      <alignment horizontal="right" vertical="top" wrapText="1"/>
    </xf>
    <xf numFmtId="0" fontId="15" fillId="0" borderId="4" xfId="0" applyFont="1" applyBorder="1" applyAlignment="1">
      <alignment vertical="top" wrapText="1"/>
    </xf>
    <xf numFmtId="164" fontId="14" fillId="2" borderId="0" xfId="0" applyNumberFormat="1" applyFont="1" applyFill="1" applyBorder="1" applyAlignment="1">
      <alignment horizontal="center"/>
    </xf>
    <xf numFmtId="164" fontId="14" fillId="2" borderId="17" xfId="0" applyNumberFormat="1" applyFont="1" applyFill="1" applyBorder="1" applyAlignment="1">
      <alignment horizontal="center"/>
    </xf>
    <xf numFmtId="165" fontId="15" fillId="0" borderId="11" xfId="0" applyNumberFormat="1" applyFont="1" applyBorder="1" applyAlignment="1">
      <alignment horizontal="center" vertical="center" wrapText="1"/>
    </xf>
    <xf numFmtId="165" fontId="15" fillId="0" borderId="10" xfId="0" applyNumberFormat="1" applyFont="1" applyBorder="1" applyAlignment="1">
      <alignment horizontal="center" vertical="center" wrapText="1"/>
    </xf>
    <xf numFmtId="165" fontId="17" fillId="0" borderId="3" xfId="0" applyNumberFormat="1" applyFont="1" applyBorder="1" applyAlignment="1">
      <alignment horizontal="center" vertical="center"/>
    </xf>
    <xf numFmtId="165" fontId="17" fillId="0" borderId="5" xfId="0" applyNumberFormat="1" applyFont="1" applyBorder="1" applyAlignment="1">
      <alignment horizontal="center" vertical="center"/>
    </xf>
    <xf numFmtId="164" fontId="15" fillId="0" borderId="9" xfId="0" applyNumberFormat="1" applyFont="1" applyBorder="1" applyAlignment="1">
      <alignment horizontal="center" vertical="top" wrapText="1"/>
    </xf>
    <xf numFmtId="164" fontId="15" fillId="0" borderId="9" xfId="0" applyNumberFormat="1" applyFont="1" applyBorder="1" applyAlignment="1">
      <alignment horizontal="center" vertical="top" wrapText="1"/>
    </xf>
    <xf numFmtId="0" fontId="17" fillId="0" borderId="9" xfId="0" applyFont="1" applyFill="1" applyBorder="1"/>
    <xf numFmtId="164" fontId="6" fillId="0" borderId="10" xfId="0" applyNumberFormat="1" applyFont="1" applyBorder="1" applyAlignment="1">
      <alignment horizontal="center" vertical="top" wrapText="1"/>
    </xf>
    <xf numFmtId="0" fontId="6" fillId="0" borderId="9" xfId="0" applyFont="1" applyBorder="1" applyAlignment="1">
      <alignment vertical="top" wrapText="1"/>
    </xf>
    <xf numFmtId="0" fontId="6" fillId="0" borderId="10" xfId="0" applyFont="1" applyBorder="1" applyAlignment="1">
      <alignment vertical="top" wrapText="1"/>
    </xf>
    <xf numFmtId="0" fontId="6" fillId="0" borderId="10" xfId="0" applyFont="1" applyBorder="1" applyAlignment="1">
      <alignment vertical="top"/>
    </xf>
    <xf numFmtId="0" fontId="6" fillId="0" borderId="10" xfId="0" applyFont="1" applyBorder="1" applyAlignment="1">
      <alignment horizontal="right" vertical="top" wrapText="1"/>
    </xf>
    <xf numFmtId="164" fontId="6" fillId="0" borderId="11" xfId="0" applyNumberFormat="1" applyFont="1" applyBorder="1" applyAlignment="1">
      <alignment horizontal="center" vertical="top" wrapText="1"/>
    </xf>
    <xf numFmtId="0" fontId="6" fillId="0" borderId="11" xfId="0" applyFont="1" applyBorder="1" applyAlignment="1">
      <alignment vertical="top" wrapText="1"/>
    </xf>
    <xf numFmtId="0" fontId="6" fillId="0" borderId="11" xfId="0" applyFont="1" applyBorder="1" applyAlignment="1">
      <alignment vertical="top"/>
    </xf>
    <xf numFmtId="164" fontId="6" fillId="0" borderId="12" xfId="0" applyNumberFormat="1" applyFont="1" applyBorder="1" applyAlignment="1">
      <alignment horizontal="center" vertical="top" wrapText="1"/>
    </xf>
    <xf numFmtId="0" fontId="7" fillId="0" borderId="9" xfId="0" applyFont="1" applyBorder="1" applyAlignment="1">
      <alignment horizontal="center" wrapText="1"/>
    </xf>
    <xf numFmtId="0" fontId="6" fillId="0" borderId="12" xfId="0" applyFont="1" applyBorder="1" applyAlignment="1">
      <alignment vertical="top" wrapText="1"/>
    </xf>
    <xf numFmtId="0" fontId="6" fillId="0" borderId="12" xfId="0" applyFont="1" applyBorder="1" applyAlignment="1">
      <alignment vertical="top"/>
    </xf>
    <xf numFmtId="0" fontId="0" fillId="0" borderId="0" xfId="0" applyProtection="1">
      <protection locked="0"/>
    </xf>
    <xf numFmtId="0" fontId="20" fillId="0" borderId="10" xfId="0" applyFont="1" applyBorder="1" applyAlignment="1">
      <alignment horizontal="center" vertical="top" wrapText="1"/>
    </xf>
    <xf numFmtId="0" fontId="20" fillId="0" borderId="11" xfId="0" applyFont="1" applyBorder="1" applyAlignment="1">
      <alignment horizontal="center" vertical="top" wrapText="1"/>
    </xf>
    <xf numFmtId="0" fontId="20" fillId="0" borderId="12" xfId="0" applyFont="1" applyBorder="1" applyAlignment="1">
      <alignment horizontal="center" vertical="top" wrapText="1"/>
    </xf>
    <xf numFmtId="0" fontId="24" fillId="2" borderId="2" xfId="0" applyFont="1" applyFill="1" applyBorder="1" applyAlignment="1">
      <alignment horizontal="center"/>
    </xf>
    <xf numFmtId="0" fontId="20" fillId="0" borderId="0" xfId="0" applyFont="1" applyAlignment="1">
      <alignment horizontal="center"/>
    </xf>
    <xf numFmtId="0" fontId="24" fillId="2" borderId="0" xfId="0" applyFont="1" applyFill="1" applyBorder="1" applyAlignment="1">
      <alignment horizontal="center"/>
    </xf>
    <xf numFmtId="0" fontId="21" fillId="2" borderId="0" xfId="0" applyFont="1" applyFill="1" applyBorder="1" applyAlignment="1">
      <alignment horizontal="center"/>
    </xf>
    <xf numFmtId="0" fontId="20" fillId="0" borderId="17" xfId="0" applyFont="1" applyBorder="1" applyAlignment="1">
      <alignment horizontal="center"/>
    </xf>
    <xf numFmtId="0" fontId="20" fillId="0" borderId="0" xfId="0" applyFont="1" applyBorder="1" applyAlignment="1">
      <alignment horizontal="center" vertical="top"/>
    </xf>
    <xf numFmtId="0" fontId="23" fillId="0" borderId="10" xfId="0" applyFont="1" applyBorder="1" applyAlignment="1">
      <alignment horizontal="center" vertical="top" wrapText="1"/>
    </xf>
    <xf numFmtId="0" fontId="23" fillId="0" borderId="11" xfId="0" applyFont="1" applyBorder="1" applyAlignment="1">
      <alignment horizontal="center" vertical="top" wrapText="1"/>
    </xf>
    <xf numFmtId="0" fontId="0" fillId="0" borderId="0" xfId="0" applyAlignment="1">
      <alignment horizontal="center"/>
    </xf>
    <xf numFmtId="0" fontId="23" fillId="0" borderId="12" xfId="0" applyFont="1" applyBorder="1" applyAlignment="1">
      <alignment horizontal="center" vertical="top" wrapText="1"/>
    </xf>
    <xf numFmtId="0" fontId="6" fillId="0" borderId="11" xfId="0" applyFont="1" applyBorder="1" applyAlignment="1">
      <alignment vertical="center" wrapText="1"/>
    </xf>
    <xf numFmtId="0" fontId="6" fillId="0" borderId="12" xfId="0" applyFont="1" applyBorder="1" applyAlignment="1">
      <alignment vertical="center" wrapText="1"/>
    </xf>
    <xf numFmtId="165" fontId="15" fillId="0" borderId="10" xfId="0" applyNumberFormat="1" applyFont="1" applyBorder="1" applyAlignment="1">
      <alignment horizontal="center" vertical="center" wrapText="1"/>
    </xf>
    <xf numFmtId="165" fontId="15" fillId="0" borderId="11" xfId="0" applyNumberFormat="1" applyFont="1" applyBorder="1" applyAlignment="1">
      <alignment horizontal="center" vertical="center" wrapText="1"/>
    </xf>
    <xf numFmtId="165" fontId="15" fillId="0" borderId="12" xfId="0" applyNumberFormat="1" applyFont="1" applyBorder="1" applyAlignment="1">
      <alignment horizontal="center" vertical="center" wrapText="1"/>
    </xf>
    <xf numFmtId="0" fontId="6" fillId="0" borderId="10" xfId="0" applyFont="1" applyBorder="1" applyAlignment="1">
      <alignment vertical="center" wrapText="1"/>
    </xf>
    <xf numFmtId="0" fontId="0" fillId="0" borderId="4" xfId="0" applyBorder="1" applyAlignment="1">
      <alignment horizontal="center"/>
    </xf>
    <xf numFmtId="0" fontId="0" fillId="0" borderId="6" xfId="0" applyBorder="1" applyAlignment="1">
      <alignment horizontal="center"/>
    </xf>
    <xf numFmtId="0" fontId="15" fillId="0" borderId="10" xfId="0" applyFont="1" applyFill="1" applyBorder="1" applyAlignment="1">
      <alignment horizontal="center" wrapText="1"/>
    </xf>
    <xf numFmtId="0" fontId="17" fillId="0" borderId="10" xfId="0" applyFont="1" applyFill="1" applyBorder="1"/>
    <xf numFmtId="164" fontId="17" fillId="0" borderId="1" xfId="0" applyNumberFormat="1" applyFont="1" applyBorder="1" applyAlignment="1">
      <alignment horizontal="center"/>
    </xf>
    <xf numFmtId="164" fontId="17" fillId="0" borderId="6" xfId="0" applyNumberFormat="1" applyFont="1" applyBorder="1" applyAlignment="1">
      <alignment horizontal="center"/>
    </xf>
    <xf numFmtId="0" fontId="17" fillId="0" borderId="7" xfId="0" applyFont="1" applyBorder="1" applyAlignment="1">
      <alignment horizontal="center"/>
    </xf>
    <xf numFmtId="0" fontId="17" fillId="0" borderId="11" xfId="0" applyFont="1" applyBorder="1" applyAlignment="1">
      <alignment horizontal="center" vertical="center"/>
    </xf>
    <xf numFmtId="0" fontId="15" fillId="0" borderId="4" xfId="0" applyFont="1" applyBorder="1" applyAlignment="1">
      <alignment horizontal="left" vertical="top" wrapText="1"/>
    </xf>
    <xf numFmtId="164" fontId="15" fillId="0" borderId="10" xfId="0" applyNumberFormat="1" applyFont="1" applyBorder="1" applyAlignment="1">
      <alignment horizontal="center" vertical="top" wrapText="1"/>
    </xf>
    <xf numFmtId="164" fontId="15" fillId="0" borderId="11" xfId="0" applyNumberFormat="1" applyFont="1" applyBorder="1" applyAlignment="1">
      <alignment horizontal="center" vertical="top" wrapText="1"/>
    </xf>
    <xf numFmtId="164" fontId="15" fillId="0" borderId="12" xfId="0" applyNumberFormat="1" applyFont="1" applyBorder="1" applyAlignment="1">
      <alignment horizontal="center" vertical="top" wrapText="1"/>
    </xf>
    <xf numFmtId="164" fontId="15" fillId="0" borderId="10" xfId="0" applyNumberFormat="1" applyFont="1" applyBorder="1" applyAlignment="1">
      <alignment horizontal="center" vertical="top" wrapText="1"/>
    </xf>
    <xf numFmtId="164" fontId="15" fillId="0" borderId="11" xfId="0" applyNumberFormat="1" applyFont="1" applyBorder="1" applyAlignment="1">
      <alignment horizontal="center" vertical="top" wrapText="1"/>
    </xf>
    <xf numFmtId="164" fontId="15" fillId="0" borderId="12" xfId="0" applyNumberFormat="1" applyFont="1" applyBorder="1" applyAlignment="1">
      <alignment horizontal="center" vertical="top" wrapText="1"/>
    </xf>
    <xf numFmtId="0" fontId="15" fillId="0" borderId="10" xfId="0" applyFont="1" applyBorder="1" applyAlignment="1">
      <alignment horizontal="center" wrapText="1"/>
    </xf>
    <xf numFmtId="0" fontId="15" fillId="0" borderId="11" xfId="0" applyFont="1" applyBorder="1" applyAlignment="1">
      <alignment horizontal="right" vertical="top" wrapText="1"/>
    </xf>
    <xf numFmtId="164" fontId="0" fillId="0" borderId="1" xfId="0" applyNumberFormat="1" applyBorder="1"/>
    <xf numFmtId="0" fontId="0" fillId="0" borderId="4" xfId="0" applyBorder="1"/>
    <xf numFmtId="0" fontId="0" fillId="0" borderId="6" xfId="0" applyBorder="1"/>
    <xf numFmtId="164" fontId="15" fillId="0" borderId="10" xfId="0" applyNumberFormat="1" applyFont="1" applyBorder="1" applyAlignment="1">
      <alignment horizontal="center" vertical="top" wrapText="1"/>
    </xf>
    <xf numFmtId="164" fontId="15" fillId="0" borderId="11" xfId="0" applyNumberFormat="1" applyFont="1" applyBorder="1" applyAlignment="1">
      <alignment horizontal="center" vertical="top" wrapText="1"/>
    </xf>
    <xf numFmtId="164" fontId="15" fillId="0" borderId="12" xfId="0" applyNumberFormat="1" applyFont="1" applyBorder="1" applyAlignment="1">
      <alignment horizontal="center" vertical="top" wrapText="1"/>
    </xf>
    <xf numFmtId="164" fontId="15" fillId="0" borderId="10" xfId="0" applyNumberFormat="1" applyFont="1" applyBorder="1" applyAlignment="1">
      <alignment horizontal="center" vertical="top" wrapText="1"/>
    </xf>
    <xf numFmtId="164" fontId="15" fillId="0" borderId="11" xfId="0" applyNumberFormat="1" applyFont="1" applyBorder="1" applyAlignment="1">
      <alignment horizontal="center" vertical="top" wrapText="1"/>
    </xf>
    <xf numFmtId="164" fontId="15" fillId="0" borderId="12" xfId="0" applyNumberFormat="1" applyFont="1" applyBorder="1" applyAlignment="1">
      <alignment horizontal="center" vertical="top" wrapText="1"/>
    </xf>
    <xf numFmtId="164" fontId="15" fillId="0" borderId="10" xfId="0" applyNumberFormat="1" applyFont="1" applyBorder="1" applyAlignment="1">
      <alignment horizontal="center" vertical="top" wrapText="1"/>
    </xf>
    <xf numFmtId="164" fontId="15" fillId="0" borderId="11" xfId="0" applyNumberFormat="1" applyFont="1" applyBorder="1" applyAlignment="1">
      <alignment horizontal="center" vertical="top" wrapText="1"/>
    </xf>
    <xf numFmtId="164" fontId="15" fillId="0" borderId="12" xfId="0" applyNumberFormat="1" applyFont="1" applyBorder="1" applyAlignment="1">
      <alignment horizontal="center" vertical="top" wrapText="1"/>
    </xf>
    <xf numFmtId="0" fontId="17" fillId="0" borderId="10" xfId="0" applyFont="1" applyBorder="1"/>
    <xf numFmtId="0" fontId="21" fillId="0" borderId="14" xfId="0" applyFont="1" applyBorder="1" applyAlignment="1">
      <alignment horizontal="center" vertical="top" wrapText="1"/>
    </xf>
    <xf numFmtId="0" fontId="21" fillId="0" borderId="14" xfId="0" applyFont="1" applyFill="1" applyBorder="1" applyAlignment="1">
      <alignment horizontal="center" vertical="top" wrapText="1"/>
    </xf>
    <xf numFmtId="0" fontId="21" fillId="0" borderId="14" xfId="0" applyFont="1" applyFill="1" applyBorder="1" applyAlignment="1">
      <alignment horizontal="center" vertical="top"/>
    </xf>
    <xf numFmtId="0" fontId="21" fillId="0" borderId="30" xfId="0" applyFont="1" applyBorder="1" applyAlignment="1">
      <alignment horizontal="center" vertical="top"/>
    </xf>
    <xf numFmtId="0" fontId="24" fillId="2" borderId="2" xfId="0" applyFont="1" applyFill="1" applyBorder="1" applyAlignment="1"/>
    <xf numFmtId="0" fontId="24" fillId="2" borderId="0" xfId="0" applyFont="1" applyFill="1" applyAlignment="1"/>
    <xf numFmtId="0" fontId="24" fillId="2" borderId="0" xfId="0" applyFont="1" applyFill="1" applyBorder="1" applyAlignment="1"/>
    <xf numFmtId="0" fontId="20" fillId="0" borderId="0" xfId="0" applyFont="1"/>
    <xf numFmtId="0" fontId="21" fillId="2" borderId="0" xfId="0" applyFont="1" applyFill="1" applyBorder="1" applyAlignment="1"/>
    <xf numFmtId="0" fontId="21" fillId="2" borderId="17" xfId="0" applyFont="1" applyFill="1" applyBorder="1" applyAlignment="1"/>
    <xf numFmtId="0" fontId="20" fillId="0" borderId="17" xfId="0" applyFont="1" applyBorder="1"/>
    <xf numFmtId="0" fontId="21" fillId="0" borderId="15" xfId="0" applyFont="1" applyFill="1" applyBorder="1" applyAlignment="1">
      <alignment horizontal="center" vertical="top" wrapText="1"/>
    </xf>
    <xf numFmtId="0" fontId="20" fillId="0" borderId="11" xfId="0" applyFont="1" applyBorder="1" applyAlignment="1">
      <alignment vertical="center" wrapText="1"/>
    </xf>
    <xf numFmtId="0" fontId="20" fillId="0" borderId="11" xfId="0" applyFont="1" applyBorder="1" applyAlignment="1"/>
    <xf numFmtId="0" fontId="20" fillId="0" borderId="12" xfId="0" applyFont="1" applyBorder="1" applyAlignment="1">
      <alignment vertical="center" wrapText="1"/>
    </xf>
    <xf numFmtId="0" fontId="20" fillId="0" borderId="10" xfId="0" applyFont="1" applyBorder="1" applyAlignment="1">
      <alignment vertical="center" wrapText="1"/>
    </xf>
    <xf numFmtId="0" fontId="20" fillId="0" borderId="1" xfId="0" applyFont="1" applyBorder="1" applyAlignment="1">
      <alignment vertical="center" wrapText="1"/>
    </xf>
    <xf numFmtId="0" fontId="20" fillId="0" borderId="10" xfId="0" applyFont="1" applyBorder="1" applyAlignment="1"/>
    <xf numFmtId="0" fontId="20" fillId="0" borderId="4" xfId="0" applyFont="1" applyBorder="1" applyAlignment="1">
      <alignment vertical="center" wrapText="1"/>
    </xf>
    <xf numFmtId="0" fontId="20" fillId="0" borderId="6" xfId="0" applyFont="1" applyBorder="1" applyAlignment="1">
      <alignment vertical="center" wrapText="1"/>
    </xf>
    <xf numFmtId="0" fontId="20" fillId="0" borderId="12" xfId="0" applyFont="1" applyBorder="1" applyAlignment="1"/>
    <xf numFmtId="0" fontId="23" fillId="0" borderId="11" xfId="0" applyFont="1" applyBorder="1" applyAlignment="1">
      <alignment vertical="center" wrapText="1"/>
    </xf>
    <xf numFmtId="0" fontId="26" fillId="0" borderId="0" xfId="0" applyFont="1"/>
    <xf numFmtId="0" fontId="23" fillId="0" borderId="12" xfId="0" applyFont="1" applyBorder="1" applyAlignment="1">
      <alignment vertical="center" wrapText="1"/>
    </xf>
    <xf numFmtId="0" fontId="26" fillId="0" borderId="5" xfId="0" applyFont="1" applyBorder="1"/>
    <xf numFmtId="0" fontId="26" fillId="0" borderId="8" xfId="0" applyFont="1" applyBorder="1"/>
    <xf numFmtId="0" fontId="12" fillId="2" borderId="10" xfId="0" applyFont="1" applyFill="1" applyBorder="1" applyAlignment="1">
      <alignment horizontal="center" vertical="top"/>
    </xf>
    <xf numFmtId="0" fontId="12" fillId="2" borderId="11" xfId="0" applyFont="1" applyFill="1" applyBorder="1" applyAlignment="1">
      <alignment horizontal="center" vertical="top"/>
    </xf>
    <xf numFmtId="0" fontId="12" fillId="2" borderId="12" xfId="0" applyFont="1" applyFill="1" applyBorder="1" applyAlignment="1">
      <alignment horizontal="center" vertical="top"/>
    </xf>
    <xf numFmtId="0" fontId="7" fillId="0" borderId="9" xfId="0" applyFont="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5" fillId="2" borderId="0" xfId="0" applyFont="1" applyFill="1" applyBorder="1" applyAlignment="1">
      <alignment horizontal="right"/>
    </xf>
    <xf numFmtId="0" fontId="5" fillId="2" borderId="5" xfId="0" applyFont="1" applyFill="1" applyBorder="1" applyAlignment="1">
      <alignment horizontal="right"/>
    </xf>
    <xf numFmtId="0" fontId="5" fillId="2" borderId="0" xfId="0" applyFont="1" applyFill="1" applyBorder="1" applyAlignment="1">
      <alignment horizontal="center"/>
    </xf>
    <xf numFmtId="0" fontId="5" fillId="2" borderId="5" xfId="0" applyFont="1" applyFill="1" applyBorder="1" applyAlignment="1">
      <alignment horizontal="center"/>
    </xf>
    <xf numFmtId="0" fontId="15" fillId="0" borderId="10" xfId="0" applyFont="1" applyBorder="1" applyAlignment="1">
      <alignment horizontal="center" vertical="top"/>
    </xf>
    <xf numFmtId="0" fontId="17" fillId="0" borderId="4" xfId="0" applyFont="1" applyBorder="1" applyAlignment="1">
      <alignment horizontal="center" vertical="center"/>
    </xf>
    <xf numFmtId="0" fontId="14" fillId="0" borderId="18" xfId="0" applyFont="1" applyBorder="1" applyAlignment="1">
      <alignment horizontal="center" vertical="top" wrapText="1"/>
    </xf>
    <xf numFmtId="0" fontId="14" fillId="0" borderId="17" xfId="0" applyFont="1" applyBorder="1" applyAlignment="1">
      <alignment horizontal="center" vertical="top" wrapText="1"/>
    </xf>
    <xf numFmtId="0" fontId="0" fillId="0" borderId="4" xfId="0" applyBorder="1" applyAlignment="1">
      <alignment horizontal="center" vertical="center"/>
    </xf>
    <xf numFmtId="0" fontId="7" fillId="0" borderId="4" xfId="0" applyFont="1" applyBorder="1" applyAlignment="1">
      <alignment horizontal="center" vertical="center"/>
    </xf>
    <xf numFmtId="0" fontId="7" fillId="0" borderId="10" xfId="0" applyFont="1" applyBorder="1" applyAlignment="1">
      <alignment horizontal="center" vertical="center" wrapText="1"/>
    </xf>
    <xf numFmtId="0" fontId="6" fillId="0" borderId="11"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0" xfId="0" applyFont="1" applyBorder="1" applyAlignment="1">
      <alignment horizontal="center" vertical="center" wrapText="1"/>
    </xf>
    <xf numFmtId="0" fontId="6" fillId="0" borderId="10" xfId="0" applyFont="1" applyBorder="1" applyAlignment="1">
      <alignment horizontal="center" vertical="center"/>
    </xf>
    <xf numFmtId="0" fontId="6" fillId="0" borderId="11" xfId="0" applyFont="1" applyBorder="1" applyAlignment="1">
      <alignment horizontal="center" vertical="center"/>
    </xf>
    <xf numFmtId="0" fontId="6" fillId="0" borderId="12" xfId="0" applyFont="1" applyBorder="1" applyAlignment="1">
      <alignment horizontal="center" vertical="center"/>
    </xf>
    <xf numFmtId="0" fontId="15" fillId="0" borderId="10"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12" xfId="0" applyFont="1" applyBorder="1" applyAlignment="1">
      <alignment horizontal="center" vertical="center" wrapText="1"/>
    </xf>
    <xf numFmtId="0" fontId="15" fillId="0" borderId="10" xfId="0" applyFont="1" applyBorder="1" applyAlignment="1">
      <alignment horizontal="center" vertical="center"/>
    </xf>
    <xf numFmtId="0" fontId="15" fillId="0" borderId="11" xfId="0" applyFont="1" applyBorder="1" applyAlignment="1">
      <alignment horizontal="center" vertical="center"/>
    </xf>
    <xf numFmtId="0" fontId="15" fillId="0" borderId="12" xfId="0" applyFont="1" applyBorder="1" applyAlignment="1">
      <alignment horizontal="center" vertical="center"/>
    </xf>
    <xf numFmtId="0" fontId="15" fillId="0" borderId="5" xfId="0" applyFont="1" applyBorder="1" applyAlignment="1">
      <alignment horizontal="center" vertical="center" wrapText="1"/>
    </xf>
    <xf numFmtId="0" fontId="15" fillId="0" borderId="8" xfId="0" applyFont="1" applyBorder="1" applyAlignment="1">
      <alignment horizontal="center" vertical="center" wrapText="1"/>
    </xf>
    <xf numFmtId="0" fontId="25" fillId="0" borderId="4" xfId="0" applyFont="1" applyBorder="1" applyAlignment="1">
      <alignment horizontal="center" vertical="center"/>
    </xf>
    <xf numFmtId="0" fontId="15" fillId="0" borderId="22" xfId="0" applyFont="1" applyBorder="1" applyAlignment="1">
      <alignment horizontal="center" vertical="top" wrapText="1"/>
    </xf>
    <xf numFmtId="0" fontId="15" fillId="0" borderId="21" xfId="0" applyFont="1" applyBorder="1" applyAlignment="1">
      <alignment horizontal="center" vertical="top" wrapText="1"/>
    </xf>
    <xf numFmtId="0" fontId="15" fillId="0" borderId="23" xfId="0" applyFont="1" applyBorder="1" applyAlignment="1">
      <alignment horizontal="center" vertical="top" wrapText="1"/>
    </xf>
    <xf numFmtId="164" fontId="15" fillId="0" borderId="10" xfId="0" applyNumberFormat="1" applyFont="1" applyBorder="1" applyAlignment="1">
      <alignment horizontal="center" vertical="top" wrapText="1"/>
    </xf>
    <xf numFmtId="164" fontId="15" fillId="0" borderId="11" xfId="0" applyNumberFormat="1" applyFont="1" applyBorder="1" applyAlignment="1">
      <alignment horizontal="center" vertical="top" wrapText="1"/>
    </xf>
    <xf numFmtId="164" fontId="15" fillId="0" borderId="12" xfId="0" applyNumberFormat="1" applyFont="1" applyBorder="1" applyAlignment="1">
      <alignment horizontal="center" vertical="top" wrapText="1"/>
    </xf>
    <xf numFmtId="164" fontId="15" fillId="0" borderId="16" xfId="0" applyNumberFormat="1" applyFont="1" applyBorder="1" applyAlignment="1">
      <alignment horizontal="center" vertical="top" wrapText="1"/>
    </xf>
    <xf numFmtId="0" fontId="15" fillId="0" borderId="11" xfId="0" applyFont="1" applyBorder="1" applyAlignment="1">
      <alignment horizontal="center" vertical="top" wrapText="1"/>
    </xf>
    <xf numFmtId="0" fontId="15" fillId="0" borderId="12" xfId="0" applyFont="1" applyBorder="1" applyAlignment="1">
      <alignment horizontal="center" vertical="top" wrapText="1"/>
    </xf>
    <xf numFmtId="0" fontId="15" fillId="0" borderId="11" xfId="0" applyFont="1" applyBorder="1" applyAlignment="1">
      <alignment horizontal="center" vertical="top"/>
    </xf>
    <xf numFmtId="0" fontId="15" fillId="0" borderId="12" xfId="0" applyFont="1" applyBorder="1" applyAlignment="1">
      <alignment horizontal="center" vertical="top"/>
    </xf>
    <xf numFmtId="0" fontId="15" fillId="0" borderId="9" xfId="0" applyFont="1" applyBorder="1" applyAlignment="1">
      <alignment horizontal="center" vertical="top" wrapText="1"/>
    </xf>
    <xf numFmtId="0" fontId="14" fillId="0" borderId="9" xfId="0" applyFont="1" applyBorder="1" applyAlignment="1">
      <alignment horizontal="center" vertical="center"/>
    </xf>
    <xf numFmtId="164" fontId="15" fillId="0" borderId="9" xfId="0" applyNumberFormat="1" applyFont="1" applyBorder="1" applyAlignment="1">
      <alignment horizontal="center" vertical="top" wrapText="1"/>
    </xf>
    <xf numFmtId="0" fontId="15" fillId="0" borderId="10" xfId="0" applyFont="1" applyBorder="1" applyAlignment="1">
      <alignment horizontal="center" vertical="top" wrapText="1"/>
    </xf>
    <xf numFmtId="0" fontId="14" fillId="0" borderId="9" xfId="0" applyFont="1" applyBorder="1" applyAlignment="1">
      <alignment horizontal="center" vertical="center" wrapText="1"/>
    </xf>
    <xf numFmtId="0" fontId="14" fillId="0" borderId="10" xfId="0" applyFont="1" applyBorder="1" applyAlignment="1">
      <alignment horizontal="center" vertical="center" wrapText="1"/>
    </xf>
    <xf numFmtId="0" fontId="14" fillId="0" borderId="11" xfId="0" applyFont="1" applyBorder="1" applyAlignment="1">
      <alignment horizontal="center" vertical="center" wrapText="1"/>
    </xf>
    <xf numFmtId="0" fontId="14" fillId="0" borderId="12" xfId="0" applyFont="1" applyBorder="1" applyAlignment="1">
      <alignment horizontal="center" vertical="center" wrapText="1"/>
    </xf>
    <xf numFmtId="0" fontId="15" fillId="0" borderId="9" xfId="0" applyFont="1" applyBorder="1" applyAlignment="1">
      <alignment horizontal="center" vertical="top"/>
    </xf>
  </cellXfs>
  <cellStyles count="9">
    <cellStyle name="Normal" xfId="0" builtinId="0"/>
    <cellStyle name="Normal 10" xfId="6"/>
    <cellStyle name="Normal 2" xfId="1"/>
    <cellStyle name="Normal 3" xfId="7"/>
    <cellStyle name="Normal 4" xfId="2"/>
    <cellStyle name="Normal 6" xfId="8"/>
    <cellStyle name="Normal 7" xfId="3"/>
    <cellStyle name="Normal 8" xfId="4"/>
    <cellStyle name="Normal 9" xfId="5"/>
  </cellStyles>
  <dxfs count="111">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ill>
        <patternFill>
          <bgColor indexed="57"/>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006100"/>
      </font>
      <fill>
        <patternFill>
          <bgColor rgb="FFC6EF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5.8966354491848824E-2"/>
          <c:y val="0.19444444444445008"/>
          <c:w val="0.83142559833506768"/>
          <c:h val="0.54513888888888884"/>
        </c:manualLayout>
      </c:layout>
      <c:lineChart>
        <c:grouping val="standard"/>
        <c:ser>
          <c:idx val="0"/>
          <c:order val="0"/>
          <c:tx>
            <c:v>TEOS ER</c:v>
          </c:tx>
          <c:spPr>
            <a:ln w="25400">
              <a:solidFill>
                <a:schemeClr val="accent6">
                  <a:lumMod val="60000"/>
                  <a:lumOff val="40000"/>
                </a:schemeClr>
              </a:solidFill>
            </a:ln>
          </c:spPr>
          <c:marker>
            <c:symbol val="circle"/>
            <c:size val="5"/>
            <c:spPr>
              <a:solidFill>
                <a:srgbClr val="00B050"/>
              </a:solidFill>
            </c:spPr>
          </c:marker>
          <c:cat>
            <c:numRef>
              <c:f>'[2]TEOS Ch A ER'!$A$10:$A$129</c:f>
              <c:numCache>
                <c:formatCode>General</c:formatCode>
                <c:ptCount val="120"/>
                <c:pt idx="0">
                  <c:v>42572</c:v>
                </c:pt>
                <c:pt idx="3">
                  <c:v>42577</c:v>
                </c:pt>
                <c:pt idx="6">
                  <c:v>42584</c:v>
                </c:pt>
                <c:pt idx="9">
                  <c:v>42586</c:v>
                </c:pt>
                <c:pt idx="12">
                  <c:v>42586</c:v>
                </c:pt>
                <c:pt idx="18">
                  <c:v>42587</c:v>
                </c:pt>
                <c:pt idx="21">
                  <c:v>42590</c:v>
                </c:pt>
                <c:pt idx="24">
                  <c:v>42594</c:v>
                </c:pt>
                <c:pt idx="27">
                  <c:v>42615</c:v>
                </c:pt>
                <c:pt idx="30">
                  <c:v>42618</c:v>
                </c:pt>
                <c:pt idx="33">
                  <c:v>42621</c:v>
                </c:pt>
                <c:pt idx="36">
                  <c:v>42625</c:v>
                </c:pt>
                <c:pt idx="39">
                  <c:v>42628</c:v>
                </c:pt>
                <c:pt idx="42">
                  <c:v>42631</c:v>
                </c:pt>
                <c:pt idx="45">
                  <c:v>42634</c:v>
                </c:pt>
                <c:pt idx="48">
                  <c:v>42657</c:v>
                </c:pt>
                <c:pt idx="51">
                  <c:v>42660</c:v>
                </c:pt>
                <c:pt idx="54">
                  <c:v>43265</c:v>
                </c:pt>
              </c:numCache>
            </c:numRef>
          </c:cat>
          <c:val>
            <c:numRef>
              <c:f>'[2]TEOS Ch A ER'!$O$10:$O$108</c:f>
              <c:numCache>
                <c:formatCode>General</c:formatCode>
                <c:ptCount val="99"/>
                <c:pt idx="0">
                  <c:v>864.99142857142874</c:v>
                </c:pt>
                <c:pt idx="3">
                  <c:v>944.5638095238096</c:v>
                </c:pt>
                <c:pt idx="6">
                  <c:v>955.9000000000002</c:v>
                </c:pt>
                <c:pt idx="9">
                  <c:v>883.50285714285701</c:v>
                </c:pt>
                <c:pt idx="12">
                  <c:v>964.62571428571437</c:v>
                </c:pt>
                <c:pt idx="15">
                  <c:v>966.84190476190508</c:v>
                </c:pt>
                <c:pt idx="18">
                  <c:v>992.95047619047625</c:v>
                </c:pt>
                <c:pt idx="21">
                  <c:v>974.86857142857161</c:v>
                </c:pt>
                <c:pt idx="24">
                  <c:v>989.80095238095237</c:v>
                </c:pt>
                <c:pt idx="27">
                  <c:v>962.97904761904772</c:v>
                </c:pt>
                <c:pt idx="30">
                  <c:v>977.15809523809526</c:v>
                </c:pt>
                <c:pt idx="33">
                  <c:v>991.9914285714284</c:v>
                </c:pt>
                <c:pt idx="36">
                  <c:v>987.64190476190458</c:v>
                </c:pt>
                <c:pt idx="39">
                  <c:v>974.61619047619047</c:v>
                </c:pt>
                <c:pt idx="42">
                  <c:v>971.8228571428574</c:v>
                </c:pt>
                <c:pt idx="45">
                  <c:v>970.12190476190494</c:v>
                </c:pt>
                <c:pt idx="48">
                  <c:v>962.03809523809525</c:v>
                </c:pt>
                <c:pt idx="51">
                  <c:v>951.49904761904793</c:v>
                </c:pt>
                <c:pt idx="54">
                  <c:v>967.5971428571429</c:v>
                </c:pt>
                <c:pt idx="57">
                  <c:v>0</c:v>
                </c:pt>
                <c:pt idx="60">
                  <c:v>0</c:v>
                </c:pt>
                <c:pt idx="63">
                  <c:v>0</c:v>
                </c:pt>
                <c:pt idx="66">
                  <c:v>0</c:v>
                </c:pt>
                <c:pt idx="69">
                  <c:v>0</c:v>
                </c:pt>
                <c:pt idx="72">
                  <c:v>0</c:v>
                </c:pt>
                <c:pt idx="75">
                  <c:v>0</c:v>
                </c:pt>
                <c:pt idx="78">
                  <c:v>0</c:v>
                </c:pt>
                <c:pt idx="81">
                  <c:v>0</c:v>
                </c:pt>
                <c:pt idx="84">
                  <c:v>0</c:v>
                </c:pt>
                <c:pt idx="87">
                  <c:v>0</c:v>
                </c:pt>
                <c:pt idx="90">
                  <c:v>0</c:v>
                </c:pt>
                <c:pt idx="93">
                  <c:v>0</c:v>
                </c:pt>
                <c:pt idx="96">
                  <c:v>0</c:v>
                </c:pt>
              </c:numCache>
            </c:numRef>
          </c:val>
          <c:extLst xmlns:c16r2="http://schemas.microsoft.com/office/drawing/2015/06/chart">
            <c:ext xmlns:c16="http://schemas.microsoft.com/office/drawing/2014/chart" uri="{C3380CC4-5D6E-409C-BE32-E72D297353CC}">
              <c16:uniqueId val="{00000000-7431-4ECE-829E-159E3471D305}"/>
            </c:ext>
          </c:extLst>
        </c:ser>
        <c:ser>
          <c:idx val="1"/>
          <c:order val="1"/>
          <c:tx>
            <c:v>USL</c:v>
          </c:tx>
          <c:val>
            <c:numRef>
              <c:f>'[2]TEOS Ch A ER'!$Q$10:$Q$108</c:f>
              <c:numCache>
                <c:formatCode>General</c:formatCode>
                <c:ptCount val="99"/>
                <c:pt idx="0">
                  <c:v>1000</c:v>
                </c:pt>
                <c:pt idx="3">
                  <c:v>1000</c:v>
                </c:pt>
                <c:pt idx="6">
                  <c:v>1000</c:v>
                </c:pt>
                <c:pt idx="9">
                  <c:v>1000</c:v>
                </c:pt>
                <c:pt idx="12">
                  <c:v>1000</c:v>
                </c:pt>
                <c:pt idx="15">
                  <c:v>1000</c:v>
                </c:pt>
                <c:pt idx="18">
                  <c:v>1000</c:v>
                </c:pt>
                <c:pt idx="21">
                  <c:v>1000</c:v>
                </c:pt>
                <c:pt idx="24">
                  <c:v>1000</c:v>
                </c:pt>
                <c:pt idx="27">
                  <c:v>1000</c:v>
                </c:pt>
                <c:pt idx="30">
                  <c:v>1000</c:v>
                </c:pt>
                <c:pt idx="33">
                  <c:v>1000</c:v>
                </c:pt>
                <c:pt idx="36">
                  <c:v>1000</c:v>
                </c:pt>
                <c:pt idx="39">
                  <c:v>1000</c:v>
                </c:pt>
                <c:pt idx="42">
                  <c:v>1000</c:v>
                </c:pt>
                <c:pt idx="45">
                  <c:v>1000</c:v>
                </c:pt>
                <c:pt idx="48">
                  <c:v>1000</c:v>
                </c:pt>
                <c:pt idx="51">
                  <c:v>1000</c:v>
                </c:pt>
                <c:pt idx="54">
                  <c:v>1000</c:v>
                </c:pt>
                <c:pt idx="57">
                  <c:v>1000</c:v>
                </c:pt>
                <c:pt idx="60">
                  <c:v>1000</c:v>
                </c:pt>
                <c:pt idx="63">
                  <c:v>1000</c:v>
                </c:pt>
                <c:pt idx="66">
                  <c:v>1000</c:v>
                </c:pt>
                <c:pt idx="69">
                  <c:v>1000</c:v>
                </c:pt>
                <c:pt idx="72">
                  <c:v>1000</c:v>
                </c:pt>
                <c:pt idx="75">
                  <c:v>1000</c:v>
                </c:pt>
                <c:pt idx="78">
                  <c:v>1000</c:v>
                </c:pt>
                <c:pt idx="81">
                  <c:v>1000</c:v>
                </c:pt>
                <c:pt idx="84">
                  <c:v>1000</c:v>
                </c:pt>
                <c:pt idx="87">
                  <c:v>1000</c:v>
                </c:pt>
                <c:pt idx="90">
                  <c:v>1000</c:v>
                </c:pt>
                <c:pt idx="93">
                  <c:v>1000</c:v>
                </c:pt>
                <c:pt idx="96">
                  <c:v>1000</c:v>
                </c:pt>
              </c:numCache>
            </c:numRef>
          </c:val>
          <c:extLst xmlns:c16r2="http://schemas.microsoft.com/office/drawing/2015/06/chart">
            <c:ext xmlns:c16="http://schemas.microsoft.com/office/drawing/2014/chart" uri="{C3380CC4-5D6E-409C-BE32-E72D297353CC}">
              <c16:uniqueId val="{00000001-7431-4ECE-829E-159E3471D305}"/>
            </c:ext>
          </c:extLst>
        </c:ser>
        <c:ser>
          <c:idx val="2"/>
          <c:order val="2"/>
          <c:tx>
            <c:v>LSL</c:v>
          </c:tx>
          <c:val>
            <c:numRef>
              <c:f>'[2]TEOS Ch A ER'!$P$10:$P$108</c:f>
              <c:numCache>
                <c:formatCode>General</c:formatCode>
                <c:ptCount val="99"/>
                <c:pt idx="0">
                  <c:v>800</c:v>
                </c:pt>
                <c:pt idx="3">
                  <c:v>800</c:v>
                </c:pt>
                <c:pt idx="6">
                  <c:v>800</c:v>
                </c:pt>
                <c:pt idx="9">
                  <c:v>800</c:v>
                </c:pt>
                <c:pt idx="12">
                  <c:v>800</c:v>
                </c:pt>
                <c:pt idx="15">
                  <c:v>800</c:v>
                </c:pt>
                <c:pt idx="18">
                  <c:v>800</c:v>
                </c:pt>
                <c:pt idx="21">
                  <c:v>800</c:v>
                </c:pt>
                <c:pt idx="24">
                  <c:v>800</c:v>
                </c:pt>
                <c:pt idx="27">
                  <c:v>800</c:v>
                </c:pt>
                <c:pt idx="30">
                  <c:v>800</c:v>
                </c:pt>
                <c:pt idx="33">
                  <c:v>800</c:v>
                </c:pt>
                <c:pt idx="36">
                  <c:v>800</c:v>
                </c:pt>
                <c:pt idx="39">
                  <c:v>800</c:v>
                </c:pt>
                <c:pt idx="42">
                  <c:v>800</c:v>
                </c:pt>
                <c:pt idx="45">
                  <c:v>800</c:v>
                </c:pt>
                <c:pt idx="48">
                  <c:v>800</c:v>
                </c:pt>
                <c:pt idx="51">
                  <c:v>800</c:v>
                </c:pt>
                <c:pt idx="54">
                  <c:v>800</c:v>
                </c:pt>
                <c:pt idx="57">
                  <c:v>800</c:v>
                </c:pt>
                <c:pt idx="60">
                  <c:v>800</c:v>
                </c:pt>
                <c:pt idx="63">
                  <c:v>800</c:v>
                </c:pt>
                <c:pt idx="66">
                  <c:v>800</c:v>
                </c:pt>
                <c:pt idx="69">
                  <c:v>800</c:v>
                </c:pt>
                <c:pt idx="72">
                  <c:v>800</c:v>
                </c:pt>
                <c:pt idx="75">
                  <c:v>800</c:v>
                </c:pt>
                <c:pt idx="78">
                  <c:v>800</c:v>
                </c:pt>
                <c:pt idx="81">
                  <c:v>800</c:v>
                </c:pt>
                <c:pt idx="84">
                  <c:v>800</c:v>
                </c:pt>
                <c:pt idx="87">
                  <c:v>800</c:v>
                </c:pt>
                <c:pt idx="90">
                  <c:v>800</c:v>
                </c:pt>
                <c:pt idx="93">
                  <c:v>800</c:v>
                </c:pt>
                <c:pt idx="96">
                  <c:v>800</c:v>
                </c:pt>
              </c:numCache>
            </c:numRef>
          </c:val>
          <c:extLst xmlns:c16r2="http://schemas.microsoft.com/office/drawing/2015/06/chart">
            <c:ext xmlns:c16="http://schemas.microsoft.com/office/drawing/2014/chart" uri="{C3380CC4-5D6E-409C-BE32-E72D297353CC}">
              <c16:uniqueId val="{00000002-7431-4ECE-829E-159E3471D305}"/>
            </c:ext>
          </c:extLst>
        </c:ser>
        <c:marker val="1"/>
        <c:axId val="103381248"/>
        <c:axId val="103399424"/>
      </c:lineChart>
      <c:catAx>
        <c:axId val="103381248"/>
        <c:scaling>
          <c:orientation val="minMax"/>
        </c:scaling>
        <c:axPos val="b"/>
        <c:numFmt formatCode="mm\/dd\/yyyy" sourceLinked="0"/>
        <c:tickLblPos val="nextTo"/>
        <c:txPr>
          <a:bodyPr rot="-2700000" vert="horz"/>
          <a:lstStyle/>
          <a:p>
            <a:pPr>
              <a:defRPr sz="1000" b="0" i="0" u="none" strike="noStrike" baseline="0">
                <a:solidFill>
                  <a:srgbClr val="000000"/>
                </a:solidFill>
                <a:latin typeface="Calibri"/>
                <a:ea typeface="Calibri"/>
                <a:cs typeface="Calibri"/>
              </a:defRPr>
            </a:pPr>
            <a:endParaRPr lang="en-US"/>
          </a:p>
        </c:txPr>
        <c:crossAx val="103399424"/>
        <c:crosses val="autoZero"/>
        <c:auto val="1"/>
        <c:lblAlgn val="ctr"/>
        <c:lblOffset val="100"/>
      </c:catAx>
      <c:valAx>
        <c:axId val="103399424"/>
        <c:scaling>
          <c:orientation val="minMax"/>
          <c:min val="700"/>
        </c:scaling>
        <c:axPos val="l"/>
        <c:majorGridlines/>
        <c:numFmt formatCode="General"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03381248"/>
        <c:crosses val="autoZero"/>
        <c:crossBetween val="between"/>
      </c:valAx>
    </c:plotArea>
    <c:legend>
      <c:legendPos val="r"/>
      <c:layout>
        <c:manualLayout>
          <c:xMode val="edge"/>
          <c:yMode val="edge"/>
          <c:x val="0.92562377108956961"/>
          <c:y val="0.41609018393213881"/>
          <c:w val="6.4734138331827104E-2"/>
          <c:h val="0.16076211651923544"/>
        </c:manualLayout>
      </c:layout>
      <c:txPr>
        <a:bodyPr/>
        <a:lstStyle/>
        <a:p>
          <a:pPr>
            <a:defRPr sz="505" b="0" i="0" u="none" strike="noStrike" baseline="0">
              <a:solidFill>
                <a:srgbClr val="000000"/>
              </a:solidFill>
              <a:latin typeface="Calibri"/>
              <a:ea typeface="Calibri"/>
              <a:cs typeface="Calibri"/>
            </a:defRPr>
          </a:pPr>
          <a:endParaRPr lang="en-US"/>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132" l="0.70000000000000062" r="0.70000000000000062" t="0.75000000000001132"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Pr>
        <a:bodyPr/>
        <a:lstStyle/>
        <a:p>
          <a:pPr>
            <a:defRPr sz="1800" b="1" i="0" u="none" strike="noStrike" baseline="0">
              <a:solidFill>
                <a:srgbClr val="000000"/>
              </a:solidFill>
              <a:latin typeface="Calibri"/>
              <a:ea typeface="Calibri"/>
              <a:cs typeface="Calibri"/>
            </a:defRPr>
          </a:pPr>
          <a:endParaRPr lang="en-US"/>
        </a:p>
      </c:txPr>
    </c:title>
    <c:plotArea>
      <c:layout>
        <c:manualLayout>
          <c:layoutTarget val="inner"/>
          <c:xMode val="edge"/>
          <c:yMode val="edge"/>
          <c:x val="5.6468172484599455E-2"/>
          <c:y val="0.24137931034482771"/>
          <c:w val="0.82751540041067762"/>
          <c:h val="0.43534482758621368"/>
        </c:manualLayout>
      </c:layout>
      <c:lineChart>
        <c:grouping val="standard"/>
        <c:ser>
          <c:idx val="0"/>
          <c:order val="0"/>
          <c:tx>
            <c:v>TEOS UNI</c:v>
          </c:tx>
          <c:spPr>
            <a:ln w="25400">
              <a:solidFill>
                <a:srgbClr val="F79646">
                  <a:lumMod val="60000"/>
                  <a:lumOff val="40000"/>
                </a:srgbClr>
              </a:solidFill>
            </a:ln>
          </c:spPr>
          <c:marker>
            <c:symbol val="circle"/>
            <c:size val="5"/>
            <c:spPr>
              <a:solidFill>
                <a:srgbClr val="00B050"/>
              </a:solidFill>
            </c:spPr>
          </c:marker>
          <c:cat>
            <c:numRef>
              <c:f>'[2]TEOS Ch A ER'!$A$10:$A$96</c:f>
              <c:numCache>
                <c:formatCode>General</c:formatCode>
                <c:ptCount val="87"/>
                <c:pt idx="0">
                  <c:v>42572</c:v>
                </c:pt>
                <c:pt idx="3">
                  <c:v>42577</c:v>
                </c:pt>
                <c:pt idx="6">
                  <c:v>42584</c:v>
                </c:pt>
                <c:pt idx="9">
                  <c:v>42586</c:v>
                </c:pt>
                <c:pt idx="12">
                  <c:v>42586</c:v>
                </c:pt>
                <c:pt idx="18">
                  <c:v>42587</c:v>
                </c:pt>
                <c:pt idx="21">
                  <c:v>42590</c:v>
                </c:pt>
                <c:pt idx="24">
                  <c:v>42594</c:v>
                </c:pt>
                <c:pt idx="27">
                  <c:v>42615</c:v>
                </c:pt>
                <c:pt idx="30">
                  <c:v>42618</c:v>
                </c:pt>
                <c:pt idx="33">
                  <c:v>42621</c:v>
                </c:pt>
                <c:pt idx="36">
                  <c:v>42625</c:v>
                </c:pt>
                <c:pt idx="39">
                  <c:v>42628</c:v>
                </c:pt>
                <c:pt idx="42">
                  <c:v>42631</c:v>
                </c:pt>
                <c:pt idx="45">
                  <c:v>42634</c:v>
                </c:pt>
                <c:pt idx="48">
                  <c:v>42657</c:v>
                </c:pt>
                <c:pt idx="51">
                  <c:v>42660</c:v>
                </c:pt>
                <c:pt idx="54">
                  <c:v>43265</c:v>
                </c:pt>
              </c:numCache>
            </c:numRef>
          </c:cat>
          <c:val>
            <c:numRef>
              <c:f>'[2]TEOS Ch A ER'!$R$10:$R$120</c:f>
              <c:numCache>
                <c:formatCode>General</c:formatCode>
                <c:ptCount val="111"/>
                <c:pt idx="0">
                  <c:v>14.45706974933125</c:v>
                </c:pt>
                <c:pt idx="3">
                  <c:v>13.568333441585564</c:v>
                </c:pt>
                <c:pt idx="6">
                  <c:v>12.397488907509958</c:v>
                </c:pt>
                <c:pt idx="9">
                  <c:v>14.685819717947615</c:v>
                </c:pt>
                <c:pt idx="12">
                  <c:v>10.659007643945907</c:v>
                </c:pt>
                <c:pt idx="15">
                  <c:v>11.297945375851928</c:v>
                </c:pt>
                <c:pt idx="18">
                  <c:v>9.809380464760201</c:v>
                </c:pt>
                <c:pt idx="21">
                  <c:v>8.7259864717511437</c:v>
                </c:pt>
                <c:pt idx="24">
                  <c:v>9.5887309224706652</c:v>
                </c:pt>
                <c:pt idx="27">
                  <c:v>10.066154924766774</c:v>
                </c:pt>
                <c:pt idx="30">
                  <c:v>8.9123686987544506</c:v>
                </c:pt>
                <c:pt idx="33">
                  <c:v>9.6746010597635088</c:v>
                </c:pt>
                <c:pt idx="36">
                  <c:v>8.9372603709905363</c:v>
                </c:pt>
                <c:pt idx="39">
                  <c:v>10.142471878215833</c:v>
                </c:pt>
                <c:pt idx="42">
                  <c:v>8.8877850610702627</c:v>
                </c:pt>
                <c:pt idx="45">
                  <c:v>9.6057360424153853</c:v>
                </c:pt>
                <c:pt idx="48">
                  <c:v>10.276285944905201</c:v>
                </c:pt>
                <c:pt idx="51">
                  <c:v>9.170250556742678</c:v>
                </c:pt>
                <c:pt idx="54">
                  <c:v>9.8647263225701476</c:v>
                </c:pt>
                <c:pt idx="57">
                  <c:v>0</c:v>
                </c:pt>
                <c:pt idx="60">
                  <c:v>0</c:v>
                </c:pt>
                <c:pt idx="63">
                  <c:v>0</c:v>
                </c:pt>
                <c:pt idx="66">
                  <c:v>0</c:v>
                </c:pt>
                <c:pt idx="69">
                  <c:v>0</c:v>
                </c:pt>
                <c:pt idx="72">
                  <c:v>0</c:v>
                </c:pt>
                <c:pt idx="75">
                  <c:v>0</c:v>
                </c:pt>
                <c:pt idx="78">
                  <c:v>0</c:v>
                </c:pt>
                <c:pt idx="81">
                  <c:v>0</c:v>
                </c:pt>
                <c:pt idx="84">
                  <c:v>0</c:v>
                </c:pt>
                <c:pt idx="87">
                  <c:v>0</c:v>
                </c:pt>
                <c:pt idx="90">
                  <c:v>0</c:v>
                </c:pt>
                <c:pt idx="93">
                  <c:v>0</c:v>
                </c:pt>
                <c:pt idx="96">
                  <c:v>0</c:v>
                </c:pt>
                <c:pt idx="99">
                  <c:v>0</c:v>
                </c:pt>
                <c:pt idx="102">
                  <c:v>0</c:v>
                </c:pt>
                <c:pt idx="105">
                  <c:v>0</c:v>
                </c:pt>
                <c:pt idx="108">
                  <c:v>0</c:v>
                </c:pt>
              </c:numCache>
            </c:numRef>
          </c:val>
          <c:extLst xmlns:c16r2="http://schemas.microsoft.com/office/drawing/2015/06/chart">
            <c:ext xmlns:c16="http://schemas.microsoft.com/office/drawing/2014/chart" uri="{C3380CC4-5D6E-409C-BE32-E72D297353CC}">
              <c16:uniqueId val="{00000000-3BA4-46B5-AE70-7DC2681B92F4}"/>
            </c:ext>
          </c:extLst>
        </c:ser>
        <c:marker val="1"/>
        <c:axId val="103414784"/>
        <c:axId val="103552512"/>
      </c:lineChart>
      <c:catAx>
        <c:axId val="103414784"/>
        <c:scaling>
          <c:orientation val="minMax"/>
        </c:scaling>
        <c:axPos val="b"/>
        <c:numFmt formatCode="mm\/dd\/yyyy" sourceLinked="0"/>
        <c:tickLblPos val="nextTo"/>
        <c:txPr>
          <a:bodyPr rot="-2700000" vert="horz"/>
          <a:lstStyle/>
          <a:p>
            <a:pPr>
              <a:defRPr sz="1000" b="0" i="0" u="none" strike="noStrike" baseline="0">
                <a:solidFill>
                  <a:srgbClr val="000000"/>
                </a:solidFill>
                <a:latin typeface="Calibri"/>
                <a:ea typeface="Calibri"/>
                <a:cs typeface="Calibri"/>
              </a:defRPr>
            </a:pPr>
            <a:endParaRPr lang="en-US"/>
          </a:p>
        </c:txPr>
        <c:crossAx val="103552512"/>
        <c:crosses val="autoZero"/>
        <c:auto val="1"/>
        <c:lblAlgn val="ctr"/>
        <c:lblOffset val="100"/>
      </c:catAx>
      <c:valAx>
        <c:axId val="103552512"/>
        <c:scaling>
          <c:orientation val="minMax"/>
        </c:scaling>
        <c:axPos val="l"/>
        <c:majorGridlines/>
        <c:numFmt formatCode="General"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03414784"/>
        <c:crosses val="autoZero"/>
        <c:crossBetween val="between"/>
      </c:valAx>
    </c:plotArea>
    <c:legend>
      <c:legendPos val="r"/>
      <c:layout>
        <c:manualLayout>
          <c:xMode val="edge"/>
          <c:yMode val="edge"/>
          <c:x val="0.9447646079795986"/>
          <c:y val="0.57190333394844461"/>
          <c:w val="4.5557819040912703E-2"/>
          <c:h val="3.8339888309392917E-2"/>
        </c:manualLayout>
      </c:layout>
      <c:txPr>
        <a:bodyPr/>
        <a:lstStyle/>
        <a:p>
          <a:pPr>
            <a:defRPr sz="110" b="0" i="0" u="none" strike="noStrike" baseline="0">
              <a:solidFill>
                <a:srgbClr val="000000"/>
              </a:solidFill>
              <a:latin typeface="Calibri"/>
              <a:ea typeface="Calibri"/>
              <a:cs typeface="Calibri"/>
            </a:defRPr>
          </a:pPr>
          <a:endParaRPr lang="en-US"/>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132" l="0.70000000000000062" r="0.70000000000000062" t="0.750000000000011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8.6046511627906982E-2"/>
          <c:y val="7.8212290502793533E-2"/>
          <c:w val="0.57209302325582645"/>
          <c:h val="0.72625698324022347"/>
        </c:manualLayout>
      </c:layout>
      <c:scatterChart>
        <c:scatterStyle val="lineMarker"/>
        <c:ser>
          <c:idx val="0"/>
          <c:order val="0"/>
          <c:trendline>
            <c:trendlineType val="linear"/>
          </c:trendline>
          <c:xVal>
            <c:strRef>
              <c:f>'REML1-CP'!$C$2:$L$2</c:f>
              <c:strCache>
                <c:ptCount val="6"/>
                <c:pt idx="5">
                  <c:v>Tool: REML1</c:v>
                </c:pt>
              </c:strCache>
            </c:strRef>
          </c:xVal>
          <c:yVal>
            <c:numRef>
              <c:f>'REML1-CP'!$C$5:$L$5</c:f>
              <c:numCache>
                <c:formatCode>General</c:formatCode>
                <c:ptCount val="10"/>
              </c:numCache>
            </c:numRef>
          </c:yVal>
          <c:extLst xmlns:c16r2="http://schemas.microsoft.com/office/drawing/2015/06/chart">
            <c:ext xmlns:c16="http://schemas.microsoft.com/office/drawing/2014/chart" uri="{C3380CC4-5D6E-409C-BE32-E72D297353CC}">
              <c16:uniqueId val="{00000001-8187-4CB7-A045-7DFF87897C3F}"/>
            </c:ext>
          </c:extLst>
        </c:ser>
        <c:axId val="103763328"/>
        <c:axId val="103773312"/>
      </c:scatterChart>
      <c:valAx>
        <c:axId val="103763328"/>
        <c:scaling>
          <c:orientation val="minMax"/>
        </c:scaling>
        <c:axPos val="b"/>
        <c:numFmt formatCode="General"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03773312"/>
        <c:crosses val="autoZero"/>
        <c:crossBetween val="midCat"/>
      </c:valAx>
      <c:valAx>
        <c:axId val="103773312"/>
        <c:scaling>
          <c:orientation val="minMax"/>
        </c:scaling>
        <c:axPos val="l"/>
        <c:majorGridlines/>
        <c:numFmt formatCode="General"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03763328"/>
        <c:crosses val="autoZero"/>
        <c:crossBetween val="midCat"/>
      </c:valAx>
    </c:plotArea>
    <c:legend>
      <c:legendPos val="r"/>
      <c:layout>
        <c:manualLayout>
          <c:xMode val="edge"/>
          <c:yMode val="edge"/>
          <c:x val="0.86489255288035094"/>
          <c:y val="0.43803011059134517"/>
          <c:w val="0.11317929891207715"/>
          <c:h val="0.10744134788089599"/>
        </c:manualLayout>
      </c:layout>
      <c:txPr>
        <a:bodyPr/>
        <a:lstStyle/>
        <a:p>
          <a:pPr>
            <a:defRPr sz="110" b="0" i="0" u="none" strike="noStrike" baseline="0">
              <a:solidFill>
                <a:srgbClr val="000000"/>
              </a:solidFill>
              <a:latin typeface="Calibri"/>
              <a:ea typeface="Calibri"/>
              <a:cs typeface="Calibri"/>
            </a:defRPr>
          </a:pPr>
          <a:endParaRPr lang="en-US"/>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132" l="0.70000000000000062" r="0.70000000000000062" t="0.75000000000001132" header="0.30000000000000032" footer="0.30000000000000032"/>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image" Target="../media/image8.emf"/><Relationship Id="rId7" Type="http://schemas.openxmlformats.org/officeDocument/2006/relationships/image" Target="../media/image12.emf"/><Relationship Id="rId2" Type="http://schemas.openxmlformats.org/officeDocument/2006/relationships/image" Target="../media/image7.png"/><Relationship Id="rId1" Type="http://schemas.openxmlformats.org/officeDocument/2006/relationships/chart" Target="../charts/chart3.xml"/><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497412</xdr:colOff>
      <xdr:row>19</xdr:row>
      <xdr:rowOff>122368</xdr:rowOff>
    </xdr:to>
    <xdr:pic>
      <xdr:nvPicPr>
        <xdr:cNvPr id="11" name="REML1_DPS_CP_Plot" descr="xlwings_plot.png"/>
        <xdr:cNvPicPr>
          <a:picLocks/>
        </xdr:cNvPicPr>
      </xdr:nvPicPr>
      <xdr:blipFill>
        <a:blip xmlns:r="http://schemas.openxmlformats.org/officeDocument/2006/relationships" r:embed="rId1"/>
        <a:stretch>
          <a:fillRect/>
        </a:stretch>
      </xdr:blipFill>
      <xdr:spPr>
        <a:xfrm>
          <a:off x="0" y="0"/>
          <a:ext cx="13540655" cy="3872300"/>
        </a:xfrm>
        <a:prstGeom prst="rect">
          <a:avLst/>
        </a:prstGeom>
      </xdr:spPr>
    </xdr:pic>
    <xdr:clientData/>
  </xdr:twoCellAnchor>
  <xdr:twoCellAnchor editAs="oneCell">
    <xdr:from>
      <xdr:col>0</xdr:col>
      <xdr:colOff>0</xdr:colOff>
      <xdr:row>22</xdr:row>
      <xdr:rowOff>76695</xdr:rowOff>
    </xdr:from>
    <xdr:to>
      <xdr:col>19</xdr:col>
      <xdr:colOff>543166</xdr:colOff>
      <xdr:row>42</xdr:row>
      <xdr:rowOff>7498</xdr:rowOff>
    </xdr:to>
    <xdr:pic>
      <xdr:nvPicPr>
        <xdr:cNvPr id="12" name="REML1_ASP_CP_Plot" descr="xlwings_plot.png"/>
        <xdr:cNvPicPr>
          <a:picLocks/>
        </xdr:cNvPicPr>
      </xdr:nvPicPr>
      <xdr:blipFill>
        <a:blip xmlns:r="http://schemas.openxmlformats.org/officeDocument/2006/relationships" r:embed="rId2"/>
        <a:stretch>
          <a:fillRect/>
        </a:stretch>
      </xdr:blipFill>
      <xdr:spPr>
        <a:xfrm>
          <a:off x="0" y="4418722"/>
          <a:ext cx="13586409" cy="38781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24</xdr:col>
      <xdr:colOff>552656</xdr:colOff>
      <xdr:row>26</xdr:row>
      <xdr:rowOff>30144</xdr:rowOff>
    </xdr:to>
    <xdr:pic>
      <xdr:nvPicPr>
        <xdr:cNvPr id="12" name="REML1_CH_A_PR_ER_Plot" descr="xlwings_plot.png"/>
        <xdr:cNvPicPr>
          <a:picLocks/>
        </xdr:cNvPicPr>
      </xdr:nvPicPr>
      <xdr:blipFill>
        <a:blip xmlns:r="http://schemas.openxmlformats.org/officeDocument/2006/relationships" r:embed="rId1"/>
        <a:stretch>
          <a:fillRect/>
        </a:stretch>
      </xdr:blipFill>
      <xdr:spPr>
        <a:xfrm>
          <a:off x="0" y="1"/>
          <a:ext cx="17077957" cy="5102492"/>
        </a:xfrm>
        <a:prstGeom prst="rect">
          <a:avLst/>
        </a:prstGeom>
      </xdr:spPr>
    </xdr:pic>
    <xdr:clientData/>
  </xdr:twoCellAnchor>
  <xdr:twoCellAnchor editAs="oneCell">
    <xdr:from>
      <xdr:col>0</xdr:col>
      <xdr:colOff>0</xdr:colOff>
      <xdr:row>32</xdr:row>
      <xdr:rowOff>193433</xdr:rowOff>
    </xdr:from>
    <xdr:to>
      <xdr:col>24</xdr:col>
      <xdr:colOff>602901</xdr:colOff>
      <xdr:row>59</xdr:row>
      <xdr:rowOff>30147</xdr:rowOff>
    </xdr:to>
    <xdr:pic>
      <xdr:nvPicPr>
        <xdr:cNvPr id="13" name="REML1_CH_A_PR_UNIF_Plot" descr="xlwings_plot.png"/>
        <xdr:cNvPicPr>
          <a:picLocks/>
        </xdr:cNvPicPr>
      </xdr:nvPicPr>
      <xdr:blipFill>
        <a:blip xmlns:r="http://schemas.openxmlformats.org/officeDocument/2006/relationships" r:embed="rId2"/>
        <a:stretch>
          <a:fillRect/>
        </a:stretch>
      </xdr:blipFill>
      <xdr:spPr>
        <a:xfrm>
          <a:off x="0" y="6436325"/>
          <a:ext cx="17128202" cy="510415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22</xdr:col>
      <xdr:colOff>206666</xdr:colOff>
      <xdr:row>21</xdr:row>
      <xdr:rowOff>8501</xdr:rowOff>
    </xdr:to>
    <xdr:pic>
      <xdr:nvPicPr>
        <xdr:cNvPr id="12" name="REML1_CH_C_PR_ER_Plot" descr="xlwings_plot.png"/>
        <xdr:cNvPicPr>
          <a:picLocks/>
        </xdr:cNvPicPr>
      </xdr:nvPicPr>
      <xdr:blipFill>
        <a:blip xmlns:r="http://schemas.openxmlformats.org/officeDocument/2006/relationships" r:embed="rId1"/>
        <a:stretch>
          <a:fillRect/>
        </a:stretch>
      </xdr:blipFill>
      <xdr:spPr>
        <a:xfrm>
          <a:off x="0" y="3"/>
          <a:ext cx="15275430" cy="4278695"/>
        </a:xfrm>
        <a:prstGeom prst="rect">
          <a:avLst/>
        </a:prstGeom>
      </xdr:spPr>
    </xdr:pic>
    <xdr:clientData/>
  </xdr:twoCellAnchor>
  <xdr:twoCellAnchor editAs="oneCell">
    <xdr:from>
      <xdr:col>0</xdr:col>
      <xdr:colOff>0</xdr:colOff>
      <xdr:row>24</xdr:row>
      <xdr:rowOff>49803</xdr:rowOff>
    </xdr:from>
    <xdr:to>
      <xdr:col>22</xdr:col>
      <xdr:colOff>212312</xdr:colOff>
      <xdr:row>46</xdr:row>
      <xdr:rowOff>82550</xdr:rowOff>
    </xdr:to>
    <xdr:pic>
      <xdr:nvPicPr>
        <xdr:cNvPr id="13" name="REML1_CH_C_PR_UNIF_Plot" descr="xlwings_plot.png"/>
        <xdr:cNvPicPr>
          <a:picLocks/>
        </xdr:cNvPicPr>
      </xdr:nvPicPr>
      <xdr:blipFill>
        <a:blip xmlns:r="http://schemas.openxmlformats.org/officeDocument/2006/relationships" r:embed="rId2"/>
        <a:stretch>
          <a:fillRect/>
        </a:stretch>
      </xdr:blipFill>
      <xdr:spPr>
        <a:xfrm>
          <a:off x="0" y="4930028"/>
          <a:ext cx="15281076" cy="450628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0</xdr:colOff>
      <xdr:row>14</xdr:row>
      <xdr:rowOff>119576</xdr:rowOff>
    </xdr:to>
    <xdr:graphicFrame macro="">
      <xdr:nvGraphicFramePr>
        <xdr:cNvPr id="2" name="Chart 3">
          <a:extLst>
            <a:ext uri="{FF2B5EF4-FFF2-40B4-BE49-F238E27FC236}">
              <a16:creationId xmlns:a16="http://schemas.microsoft.com/office/drawing/2014/main" xmlns=""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14068</xdr:colOff>
      <xdr:row>15</xdr:row>
      <xdr:rowOff>140677</xdr:rowOff>
    </xdr:from>
    <xdr:to>
      <xdr:col>13</xdr:col>
      <xdr:colOff>654148</xdr:colOff>
      <xdr:row>26</xdr:row>
      <xdr:rowOff>98475</xdr:rowOff>
    </xdr:to>
    <xdr:graphicFrame macro="">
      <xdr:nvGraphicFramePr>
        <xdr:cNvPr id="3" name="Chart 4">
          <a:extLst>
            <a:ext uri="{FF2B5EF4-FFF2-40B4-BE49-F238E27FC236}">
              <a16:creationId xmlns:a16="http://schemas.microsoft.com/office/drawing/2014/main" xmlns=""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56271</xdr:colOff>
      <xdr:row>0</xdr:row>
      <xdr:rowOff>84406</xdr:rowOff>
    </xdr:from>
    <xdr:to>
      <xdr:col>7</xdr:col>
      <xdr:colOff>506437</xdr:colOff>
      <xdr:row>11</xdr:row>
      <xdr:rowOff>7034</xdr:rowOff>
    </xdr:to>
    <xdr:graphicFrame macro="">
      <xdr:nvGraphicFramePr>
        <xdr:cNvPr id="2" name="Chart 2">
          <a:extLst>
            <a:ext uri="{FF2B5EF4-FFF2-40B4-BE49-F238E27FC236}">
              <a16:creationId xmlns:a16="http://schemas.microsoft.com/office/drawing/2014/main" xmlns=""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597877</xdr:colOff>
      <xdr:row>9</xdr:row>
      <xdr:rowOff>105508</xdr:rowOff>
    </xdr:from>
    <xdr:to>
      <xdr:col>15</xdr:col>
      <xdr:colOff>393896</xdr:colOff>
      <xdr:row>24</xdr:row>
      <xdr:rowOff>175846</xdr:rowOff>
    </xdr:to>
    <xdr:pic>
      <xdr:nvPicPr>
        <xdr:cNvPr id="3" name="Picture 3">
          <a:extLst>
            <a:ext uri="{FF2B5EF4-FFF2-40B4-BE49-F238E27FC236}">
              <a16:creationId xmlns:a16="http://schemas.microsoft.com/office/drawing/2014/main" xmlns="" id="{00000000-0008-0000-0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xmlns="" val="0"/>
            </a:ext>
          </a:extLst>
        </a:blip>
        <a:srcRect/>
        <a:stretch>
          <a:fillRect/>
        </a:stretch>
      </xdr:blipFill>
      <xdr:spPr bwMode="auto">
        <a:xfrm>
          <a:off x="4930726" y="1561514"/>
          <a:ext cx="5198012" cy="313006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105508</xdr:colOff>
      <xdr:row>13</xdr:row>
      <xdr:rowOff>105508</xdr:rowOff>
    </xdr:from>
    <xdr:to>
      <xdr:col>6</xdr:col>
      <xdr:colOff>267287</xdr:colOff>
      <xdr:row>27</xdr:row>
      <xdr:rowOff>91439</xdr:rowOff>
    </xdr:to>
    <xdr:pic>
      <xdr:nvPicPr>
        <xdr:cNvPr id="4" name="Picture 29">
          <a:extLst>
            <a:ext uri="{FF2B5EF4-FFF2-40B4-BE49-F238E27FC236}">
              <a16:creationId xmlns:a16="http://schemas.microsoft.com/office/drawing/2014/main" xmlns=""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xmlns="" val="0"/>
            </a:ext>
          </a:extLst>
        </a:blip>
        <a:srcRect/>
        <a:stretch>
          <a:fillRect/>
        </a:stretch>
      </xdr:blipFill>
      <xdr:spPr bwMode="auto">
        <a:xfrm>
          <a:off x="724486" y="2208628"/>
          <a:ext cx="3538025" cy="284167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12</xdr:col>
      <xdr:colOff>274320</xdr:colOff>
      <xdr:row>29</xdr:row>
      <xdr:rowOff>98474</xdr:rowOff>
    </xdr:from>
    <xdr:to>
      <xdr:col>16</xdr:col>
      <xdr:colOff>506437</xdr:colOff>
      <xdr:row>46</xdr:row>
      <xdr:rowOff>126610</xdr:rowOff>
    </xdr:to>
    <xdr:pic>
      <xdr:nvPicPr>
        <xdr:cNvPr id="5" name="Picture 95">
          <a:extLst>
            <a:ext uri="{FF2B5EF4-FFF2-40B4-BE49-F238E27FC236}">
              <a16:creationId xmlns:a16="http://schemas.microsoft.com/office/drawing/2014/main" xmlns=""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xmlns="" val="0"/>
            </a:ext>
          </a:extLst>
        </a:blip>
        <a:srcRect/>
        <a:stretch>
          <a:fillRect/>
        </a:stretch>
      </xdr:blipFill>
      <xdr:spPr bwMode="auto">
        <a:xfrm rot="5400000">
          <a:off x="7723163" y="5071403"/>
          <a:ext cx="3495822" cy="2933114"/>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27</xdr:col>
      <xdr:colOff>302455</xdr:colOff>
      <xdr:row>59</xdr:row>
      <xdr:rowOff>154745</xdr:rowOff>
    </xdr:from>
    <xdr:to>
      <xdr:col>32</xdr:col>
      <xdr:colOff>478302</xdr:colOff>
      <xdr:row>73</xdr:row>
      <xdr:rowOff>161780</xdr:rowOff>
    </xdr:to>
    <xdr:pic>
      <xdr:nvPicPr>
        <xdr:cNvPr id="6" name="Picture 95">
          <a:extLst>
            <a:ext uri="{FF2B5EF4-FFF2-40B4-BE49-F238E27FC236}">
              <a16:creationId xmlns:a16="http://schemas.microsoft.com/office/drawing/2014/main" xmlns="" id="{00000000-0008-0000-0A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xmlns="" val="0"/>
            </a:ext>
          </a:extLst>
        </a:blip>
        <a:srcRect/>
        <a:stretch>
          <a:fillRect/>
        </a:stretch>
      </xdr:blipFill>
      <xdr:spPr bwMode="auto">
        <a:xfrm>
          <a:off x="17683089" y="9699674"/>
          <a:ext cx="3552093" cy="286277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35</xdr:col>
      <xdr:colOff>429065</xdr:colOff>
      <xdr:row>57</xdr:row>
      <xdr:rowOff>56271</xdr:rowOff>
    </xdr:from>
    <xdr:to>
      <xdr:col>39</xdr:col>
      <xdr:colOff>618978</xdr:colOff>
      <xdr:row>75</xdr:row>
      <xdr:rowOff>77373</xdr:rowOff>
    </xdr:to>
    <xdr:pic>
      <xdr:nvPicPr>
        <xdr:cNvPr id="7" name="Picture 131">
          <a:extLst>
            <a:ext uri="{FF2B5EF4-FFF2-40B4-BE49-F238E27FC236}">
              <a16:creationId xmlns:a16="http://schemas.microsoft.com/office/drawing/2014/main" xmlns="" id="{00000000-0008-0000-0A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xmlns="" val="0"/>
            </a:ext>
          </a:extLst>
        </a:blip>
        <a:srcRect/>
        <a:stretch>
          <a:fillRect/>
        </a:stretch>
      </xdr:blipFill>
      <xdr:spPr bwMode="auto">
        <a:xfrm rot="5400000">
          <a:off x="22381698" y="9678573"/>
          <a:ext cx="3692769" cy="289091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43</xdr:col>
      <xdr:colOff>429065</xdr:colOff>
      <xdr:row>57</xdr:row>
      <xdr:rowOff>56271</xdr:rowOff>
    </xdr:from>
    <xdr:to>
      <xdr:col>47</xdr:col>
      <xdr:colOff>618978</xdr:colOff>
      <xdr:row>75</xdr:row>
      <xdr:rowOff>77373</xdr:rowOff>
    </xdr:to>
    <xdr:pic>
      <xdr:nvPicPr>
        <xdr:cNvPr id="8" name="Picture 172">
          <a:extLst>
            <a:ext uri="{FF2B5EF4-FFF2-40B4-BE49-F238E27FC236}">
              <a16:creationId xmlns:a16="http://schemas.microsoft.com/office/drawing/2014/main" xmlns="" id="{00000000-0008-0000-0A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xmlns="" val="0"/>
            </a:ext>
          </a:extLst>
        </a:blip>
        <a:srcRect/>
        <a:stretch>
          <a:fillRect/>
        </a:stretch>
      </xdr:blipFill>
      <xdr:spPr bwMode="auto">
        <a:xfrm rot="5400000">
          <a:off x="27333526" y="9678573"/>
          <a:ext cx="3692769" cy="289091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20</xdr:col>
      <xdr:colOff>126609</xdr:colOff>
      <xdr:row>61</xdr:row>
      <xdr:rowOff>28135</xdr:rowOff>
    </xdr:from>
    <xdr:to>
      <xdr:col>26</xdr:col>
      <xdr:colOff>281354</xdr:colOff>
      <xdr:row>76</xdr:row>
      <xdr:rowOff>147711</xdr:rowOff>
    </xdr:to>
    <xdr:pic>
      <xdr:nvPicPr>
        <xdr:cNvPr id="9" name="Picture 38">
          <a:extLst>
            <a:ext uri="{FF2B5EF4-FFF2-40B4-BE49-F238E27FC236}">
              <a16:creationId xmlns:a16="http://schemas.microsoft.com/office/drawing/2014/main" xmlns="" id="{00000000-0008-0000-0A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xmlns="" val="0"/>
            </a:ext>
          </a:extLst>
        </a:blip>
        <a:srcRect/>
        <a:stretch>
          <a:fillRect/>
        </a:stretch>
      </xdr:blipFill>
      <xdr:spPr bwMode="auto">
        <a:xfrm>
          <a:off x="13174394" y="9896621"/>
          <a:ext cx="4206240" cy="317929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vmfg\VFD%20FILE%20SERVER\SECTIONS\DRY%20ETCH\QC%20Log%20Book\Final%20QC%20Log%20Book\CNT_02_LOG_BOOK\CNT02_%20QC%20LOG%20BOOK_.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vmfg\VFD%20FILE%20SERVER\excel\dryetch\originals\CNT02_QC_LOG_BOOK_orig.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REML1-WSA"/>
      <sheetName val="REML1-CP"/>
      <sheetName val="PR Ch A ER"/>
      <sheetName val="PR Ch C ER"/>
      <sheetName val="CP Graph"/>
      <sheetName val="PR Ch C graph"/>
      <sheetName val="PR Ch A graph"/>
      <sheetName val="TEOS Ch A ER"/>
      <sheetName val="TEOS Ch A graph"/>
      <sheetName val="Sheet3"/>
      <sheetName val="Sheet1"/>
    </sheetNames>
    <sheetDataSet>
      <sheetData sheetId="0" refreshError="1"/>
      <sheetData sheetId="1" refreshError="1"/>
      <sheetData sheetId="2">
        <row r="488">
          <cell r="D488">
            <v>27125.14</v>
          </cell>
        </row>
        <row r="489">
          <cell r="D489">
            <v>1969.4900000000016</v>
          </cell>
        </row>
        <row r="490">
          <cell r="D490">
            <v>29060.3</v>
          </cell>
        </row>
        <row r="491">
          <cell r="D491">
            <v>27154.52</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REML1-WSA"/>
      <sheetName val="REML1-CP"/>
      <sheetName val="PR Ch A ER"/>
      <sheetName val="PR Ch C ER"/>
      <sheetName val="CP Graph"/>
      <sheetName val="PR Ch C graph"/>
      <sheetName val="PR Ch A graph"/>
      <sheetName val="TEOS Ch A ER"/>
      <sheetName val="TEOS Ch A graph"/>
      <sheetName val="Sheet3"/>
      <sheetName val="Sheet1"/>
    </sheetNames>
    <sheetDataSet>
      <sheetData sheetId="0"/>
      <sheetData sheetId="1"/>
      <sheetData sheetId="2"/>
      <sheetData sheetId="3"/>
      <sheetData sheetId="4"/>
      <sheetData sheetId="5"/>
      <sheetData sheetId="6"/>
      <sheetData sheetId="7">
        <row r="10">
          <cell r="A10">
            <v>42572</v>
          </cell>
          <cell r="O10">
            <v>864.99142857142874</v>
          </cell>
          <cell r="P10">
            <v>800</v>
          </cell>
          <cell r="Q10">
            <v>1000</v>
          </cell>
          <cell r="R10">
            <v>14.45706974933125</v>
          </cell>
        </row>
        <row r="13">
          <cell r="A13">
            <v>42577</v>
          </cell>
          <cell r="O13">
            <v>944.5638095238096</v>
          </cell>
          <cell r="P13">
            <v>800</v>
          </cell>
          <cell r="Q13">
            <v>1000</v>
          </cell>
          <cell r="R13">
            <v>13.568333441585564</v>
          </cell>
        </row>
        <row r="16">
          <cell r="A16">
            <v>42584</v>
          </cell>
          <cell r="O16">
            <v>955.9000000000002</v>
          </cell>
          <cell r="P16">
            <v>800</v>
          </cell>
          <cell r="Q16">
            <v>1000</v>
          </cell>
          <cell r="R16">
            <v>12.397488907509958</v>
          </cell>
        </row>
        <row r="19">
          <cell r="A19">
            <v>42586</v>
          </cell>
          <cell r="O19">
            <v>883.50285714285701</v>
          </cell>
          <cell r="P19">
            <v>800</v>
          </cell>
          <cell r="Q19">
            <v>1000</v>
          </cell>
          <cell r="R19">
            <v>14.685819717947615</v>
          </cell>
        </row>
        <row r="22">
          <cell r="A22">
            <v>42586</v>
          </cell>
          <cell r="O22">
            <v>964.62571428571437</v>
          </cell>
          <cell r="P22">
            <v>800</v>
          </cell>
          <cell r="Q22">
            <v>1000</v>
          </cell>
          <cell r="R22">
            <v>10.659007643945907</v>
          </cell>
        </row>
        <row r="25">
          <cell r="O25">
            <v>966.84190476190508</v>
          </cell>
          <cell r="P25">
            <v>800</v>
          </cell>
          <cell r="Q25">
            <v>1000</v>
          </cell>
          <cell r="R25">
            <v>11.297945375851928</v>
          </cell>
        </row>
        <row r="28">
          <cell r="A28">
            <v>42587</v>
          </cell>
          <cell r="O28">
            <v>992.95047619047625</v>
          </cell>
          <cell r="P28">
            <v>800</v>
          </cell>
          <cell r="Q28">
            <v>1000</v>
          </cell>
          <cell r="R28">
            <v>9.809380464760201</v>
          </cell>
        </row>
        <row r="31">
          <cell r="A31">
            <v>42590</v>
          </cell>
          <cell r="O31">
            <v>974.86857142857161</v>
          </cell>
          <cell r="P31">
            <v>800</v>
          </cell>
          <cell r="Q31">
            <v>1000</v>
          </cell>
          <cell r="R31">
            <v>8.7259864717511437</v>
          </cell>
        </row>
        <row r="34">
          <cell r="A34">
            <v>42594</v>
          </cell>
          <cell r="O34">
            <v>989.80095238095237</v>
          </cell>
          <cell r="P34">
            <v>800</v>
          </cell>
          <cell r="Q34">
            <v>1000</v>
          </cell>
          <cell r="R34">
            <v>9.5887309224706652</v>
          </cell>
        </row>
        <row r="37">
          <cell r="A37">
            <v>42615</v>
          </cell>
          <cell r="O37">
            <v>962.97904761904772</v>
          </cell>
          <cell r="P37">
            <v>800</v>
          </cell>
          <cell r="Q37">
            <v>1000</v>
          </cell>
          <cell r="R37">
            <v>10.066154924766774</v>
          </cell>
        </row>
        <row r="40">
          <cell r="A40">
            <v>42618</v>
          </cell>
          <cell r="O40">
            <v>977.15809523809526</v>
          </cell>
          <cell r="P40">
            <v>800</v>
          </cell>
          <cell r="Q40">
            <v>1000</v>
          </cell>
          <cell r="R40">
            <v>8.9123686987544506</v>
          </cell>
        </row>
        <row r="43">
          <cell r="A43">
            <v>42621</v>
          </cell>
          <cell r="O43">
            <v>991.9914285714284</v>
          </cell>
          <cell r="P43">
            <v>800</v>
          </cell>
          <cell r="Q43">
            <v>1000</v>
          </cell>
          <cell r="R43">
            <v>9.6746010597635088</v>
          </cell>
        </row>
        <row r="46">
          <cell r="A46">
            <v>42625</v>
          </cell>
          <cell r="O46">
            <v>987.64190476190458</v>
          </cell>
          <cell r="P46">
            <v>800</v>
          </cell>
          <cell r="Q46">
            <v>1000</v>
          </cell>
          <cell r="R46">
            <v>8.9372603709905363</v>
          </cell>
        </row>
        <row r="49">
          <cell r="A49">
            <v>42628</v>
          </cell>
          <cell r="O49">
            <v>974.61619047619047</v>
          </cell>
          <cell r="P49">
            <v>800</v>
          </cell>
          <cell r="Q49">
            <v>1000</v>
          </cell>
          <cell r="R49">
            <v>10.142471878215833</v>
          </cell>
        </row>
        <row r="52">
          <cell r="A52">
            <v>42631</v>
          </cell>
          <cell r="O52">
            <v>971.8228571428574</v>
          </cell>
          <cell r="P52">
            <v>800</v>
          </cell>
          <cell r="Q52">
            <v>1000</v>
          </cell>
          <cell r="R52">
            <v>8.8877850610702627</v>
          </cell>
        </row>
        <row r="55">
          <cell r="A55">
            <v>42634</v>
          </cell>
          <cell r="O55">
            <v>970.12190476190494</v>
          </cell>
          <cell r="P55">
            <v>800</v>
          </cell>
          <cell r="Q55">
            <v>1000</v>
          </cell>
          <cell r="R55">
            <v>9.6057360424153853</v>
          </cell>
        </row>
        <row r="58">
          <cell r="A58">
            <v>42657</v>
          </cell>
          <cell r="O58">
            <v>962.03809523809525</v>
          </cell>
          <cell r="P58">
            <v>800</v>
          </cell>
          <cell r="Q58">
            <v>1000</v>
          </cell>
          <cell r="R58">
            <v>10.276285944905201</v>
          </cell>
        </row>
        <row r="61">
          <cell r="A61">
            <v>42660</v>
          </cell>
          <cell r="O61">
            <v>951.49904761904793</v>
          </cell>
          <cell r="P61">
            <v>800</v>
          </cell>
          <cell r="Q61">
            <v>1000</v>
          </cell>
          <cell r="R61">
            <v>9.170250556742678</v>
          </cell>
        </row>
        <row r="64">
          <cell r="A64">
            <v>43265</v>
          </cell>
          <cell r="O64">
            <v>967.5971428571429</v>
          </cell>
          <cell r="P64">
            <v>800</v>
          </cell>
          <cell r="Q64">
            <v>1000</v>
          </cell>
          <cell r="R64">
            <v>9.8647263225701476</v>
          </cell>
        </row>
        <row r="67">
          <cell r="O67" t="str">
            <v/>
          </cell>
          <cell r="P67">
            <v>800</v>
          </cell>
          <cell r="Q67">
            <v>1000</v>
          </cell>
          <cell r="R67" t="str">
            <v/>
          </cell>
        </row>
        <row r="70">
          <cell r="O70" t="str">
            <v/>
          </cell>
          <cell r="P70">
            <v>800</v>
          </cell>
          <cell r="Q70">
            <v>1000</v>
          </cell>
          <cell r="R70" t="str">
            <v/>
          </cell>
        </row>
        <row r="73">
          <cell r="O73" t="str">
            <v/>
          </cell>
          <cell r="P73">
            <v>800</v>
          </cell>
          <cell r="Q73">
            <v>1000</v>
          </cell>
          <cell r="R73" t="str">
            <v/>
          </cell>
        </row>
        <row r="76">
          <cell r="O76" t="str">
            <v/>
          </cell>
          <cell r="P76">
            <v>800</v>
          </cell>
          <cell r="Q76">
            <v>1000</v>
          </cell>
          <cell r="R76" t="str">
            <v/>
          </cell>
        </row>
        <row r="79">
          <cell r="O79" t="str">
            <v/>
          </cell>
          <cell r="P79">
            <v>800</v>
          </cell>
          <cell r="Q79">
            <v>1000</v>
          </cell>
          <cell r="R79" t="str">
            <v/>
          </cell>
        </row>
        <row r="82">
          <cell r="O82" t="str">
            <v/>
          </cell>
          <cell r="P82">
            <v>800</v>
          </cell>
          <cell r="Q82">
            <v>1000</v>
          </cell>
          <cell r="R82" t="str">
            <v/>
          </cell>
        </row>
        <row r="85">
          <cell r="O85" t="str">
            <v/>
          </cell>
          <cell r="P85">
            <v>800</v>
          </cell>
          <cell r="Q85">
            <v>1000</v>
          </cell>
          <cell r="R85" t="str">
            <v/>
          </cell>
        </row>
        <row r="88">
          <cell r="O88" t="str">
            <v/>
          </cell>
          <cell r="P88">
            <v>800</v>
          </cell>
          <cell r="Q88">
            <v>1000</v>
          </cell>
          <cell r="R88" t="str">
            <v/>
          </cell>
        </row>
        <row r="91">
          <cell r="O91" t="str">
            <v/>
          </cell>
          <cell r="P91">
            <v>800</v>
          </cell>
          <cell r="Q91">
            <v>1000</v>
          </cell>
          <cell r="R91" t="str">
            <v/>
          </cell>
        </row>
        <row r="94">
          <cell r="O94" t="str">
            <v/>
          </cell>
          <cell r="P94">
            <v>800</v>
          </cell>
          <cell r="Q94">
            <v>1000</v>
          </cell>
          <cell r="R94" t="str">
            <v/>
          </cell>
        </row>
        <row r="97">
          <cell r="O97" t="str">
            <v/>
          </cell>
          <cell r="P97">
            <v>800</v>
          </cell>
          <cell r="Q97">
            <v>1000</v>
          </cell>
          <cell r="R97" t="str">
            <v/>
          </cell>
        </row>
        <row r="100">
          <cell r="O100" t="str">
            <v/>
          </cell>
          <cell r="P100">
            <v>800</v>
          </cell>
          <cell r="Q100">
            <v>1000</v>
          </cell>
          <cell r="R100" t="str">
            <v/>
          </cell>
        </row>
        <row r="103">
          <cell r="O103" t="str">
            <v/>
          </cell>
          <cell r="P103">
            <v>800</v>
          </cell>
          <cell r="Q103">
            <v>1000</v>
          </cell>
          <cell r="R103" t="str">
            <v/>
          </cell>
        </row>
        <row r="106">
          <cell r="O106" t="str">
            <v/>
          </cell>
          <cell r="P106">
            <v>800</v>
          </cell>
          <cell r="Q106">
            <v>1000</v>
          </cell>
          <cell r="R106" t="str">
            <v/>
          </cell>
        </row>
        <row r="109">
          <cell r="R109" t="str">
            <v/>
          </cell>
        </row>
        <row r="112">
          <cell r="R112" t="str">
            <v/>
          </cell>
        </row>
        <row r="115">
          <cell r="R115" t="str">
            <v/>
          </cell>
        </row>
        <row r="118">
          <cell r="R118" t="str">
            <v/>
          </cell>
        </row>
      </sheetData>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sheetPr codeName="Sheet3"/>
  <dimension ref="A1:T52"/>
  <sheetViews>
    <sheetView workbookViewId="0">
      <selection activeCell="E19" sqref="E19"/>
    </sheetView>
  </sheetViews>
  <sheetFormatPr defaultRowHeight="15.75"/>
  <cols>
    <col min="1" max="1" width="9.75" customWidth="1"/>
    <col min="2" max="2" width="10.625" customWidth="1"/>
    <col min="3" max="3" width="6.75" customWidth="1"/>
    <col min="4" max="4" width="13" customWidth="1"/>
    <col min="5" max="5" width="6.25" customWidth="1"/>
    <col min="6" max="6" width="9.625" customWidth="1"/>
    <col min="7" max="7" width="30.875" customWidth="1"/>
    <col min="257" max="257" width="9.75" customWidth="1"/>
    <col min="258" max="258" width="10.625" customWidth="1"/>
    <col min="259" max="259" width="6.75" customWidth="1"/>
    <col min="260" max="260" width="13" customWidth="1"/>
    <col min="261" max="261" width="6.25" customWidth="1"/>
    <col min="262" max="262" width="9.625" customWidth="1"/>
    <col min="263" max="263" width="30.875" customWidth="1"/>
    <col min="513" max="513" width="9.75" customWidth="1"/>
    <col min="514" max="514" width="10.625" customWidth="1"/>
    <col min="515" max="515" width="6.75" customWidth="1"/>
    <col min="516" max="516" width="13" customWidth="1"/>
    <col min="517" max="517" width="6.25" customWidth="1"/>
    <col min="518" max="518" width="9.625" customWidth="1"/>
    <col min="519" max="519" width="30.875" customWidth="1"/>
    <col min="769" max="769" width="9.75" customWidth="1"/>
    <col min="770" max="770" width="10.625" customWidth="1"/>
    <col min="771" max="771" width="6.75" customWidth="1"/>
    <col min="772" max="772" width="13" customWidth="1"/>
    <col min="773" max="773" width="6.25" customWidth="1"/>
    <col min="774" max="774" width="9.625" customWidth="1"/>
    <col min="775" max="775" width="30.875" customWidth="1"/>
    <col min="1025" max="1025" width="9.75" customWidth="1"/>
    <col min="1026" max="1026" width="10.625" customWidth="1"/>
    <col min="1027" max="1027" width="6.75" customWidth="1"/>
    <col min="1028" max="1028" width="13" customWidth="1"/>
    <col min="1029" max="1029" width="6.25" customWidth="1"/>
    <col min="1030" max="1030" width="9.625" customWidth="1"/>
    <col min="1031" max="1031" width="30.875" customWidth="1"/>
    <col min="1281" max="1281" width="9.75" customWidth="1"/>
    <col min="1282" max="1282" width="10.625" customWidth="1"/>
    <col min="1283" max="1283" width="6.75" customWidth="1"/>
    <col min="1284" max="1284" width="13" customWidth="1"/>
    <col min="1285" max="1285" width="6.25" customWidth="1"/>
    <col min="1286" max="1286" width="9.625" customWidth="1"/>
    <col min="1287" max="1287" width="30.875" customWidth="1"/>
    <col min="1537" max="1537" width="9.75" customWidth="1"/>
    <col min="1538" max="1538" width="10.625" customWidth="1"/>
    <col min="1539" max="1539" width="6.75" customWidth="1"/>
    <col min="1540" max="1540" width="13" customWidth="1"/>
    <col min="1541" max="1541" width="6.25" customWidth="1"/>
    <col min="1542" max="1542" width="9.625" customWidth="1"/>
    <col min="1543" max="1543" width="30.875" customWidth="1"/>
    <col min="1793" max="1793" width="9.75" customWidth="1"/>
    <col min="1794" max="1794" width="10.625" customWidth="1"/>
    <col min="1795" max="1795" width="6.75" customWidth="1"/>
    <col min="1796" max="1796" width="13" customWidth="1"/>
    <col min="1797" max="1797" width="6.25" customWidth="1"/>
    <col min="1798" max="1798" width="9.625" customWidth="1"/>
    <col min="1799" max="1799" width="30.875" customWidth="1"/>
    <col min="2049" max="2049" width="9.75" customWidth="1"/>
    <col min="2050" max="2050" width="10.625" customWidth="1"/>
    <col min="2051" max="2051" width="6.75" customWidth="1"/>
    <col min="2052" max="2052" width="13" customWidth="1"/>
    <col min="2053" max="2053" width="6.25" customWidth="1"/>
    <col min="2054" max="2054" width="9.625" customWidth="1"/>
    <col min="2055" max="2055" width="30.875" customWidth="1"/>
    <col min="2305" max="2305" width="9.75" customWidth="1"/>
    <col min="2306" max="2306" width="10.625" customWidth="1"/>
    <col min="2307" max="2307" width="6.75" customWidth="1"/>
    <col min="2308" max="2308" width="13" customWidth="1"/>
    <col min="2309" max="2309" width="6.25" customWidth="1"/>
    <col min="2310" max="2310" width="9.625" customWidth="1"/>
    <col min="2311" max="2311" width="30.875" customWidth="1"/>
    <col min="2561" max="2561" width="9.75" customWidth="1"/>
    <col min="2562" max="2562" width="10.625" customWidth="1"/>
    <col min="2563" max="2563" width="6.75" customWidth="1"/>
    <col min="2564" max="2564" width="13" customWidth="1"/>
    <col min="2565" max="2565" width="6.25" customWidth="1"/>
    <col min="2566" max="2566" width="9.625" customWidth="1"/>
    <col min="2567" max="2567" width="30.875" customWidth="1"/>
    <col min="2817" max="2817" width="9.75" customWidth="1"/>
    <col min="2818" max="2818" width="10.625" customWidth="1"/>
    <col min="2819" max="2819" width="6.75" customWidth="1"/>
    <col min="2820" max="2820" width="13" customWidth="1"/>
    <col min="2821" max="2821" width="6.25" customWidth="1"/>
    <col min="2822" max="2822" width="9.625" customWidth="1"/>
    <col min="2823" max="2823" width="30.875" customWidth="1"/>
    <col min="3073" max="3073" width="9.75" customWidth="1"/>
    <col min="3074" max="3074" width="10.625" customWidth="1"/>
    <col min="3075" max="3075" width="6.75" customWidth="1"/>
    <col min="3076" max="3076" width="13" customWidth="1"/>
    <col min="3077" max="3077" width="6.25" customWidth="1"/>
    <col min="3078" max="3078" width="9.625" customWidth="1"/>
    <col min="3079" max="3079" width="30.875" customWidth="1"/>
    <col min="3329" max="3329" width="9.75" customWidth="1"/>
    <col min="3330" max="3330" width="10.625" customWidth="1"/>
    <col min="3331" max="3331" width="6.75" customWidth="1"/>
    <col min="3332" max="3332" width="13" customWidth="1"/>
    <col min="3333" max="3333" width="6.25" customWidth="1"/>
    <col min="3334" max="3334" width="9.625" customWidth="1"/>
    <col min="3335" max="3335" width="30.875" customWidth="1"/>
    <col min="3585" max="3585" width="9.75" customWidth="1"/>
    <col min="3586" max="3586" width="10.625" customWidth="1"/>
    <col min="3587" max="3587" width="6.75" customWidth="1"/>
    <col min="3588" max="3588" width="13" customWidth="1"/>
    <col min="3589" max="3589" width="6.25" customWidth="1"/>
    <col min="3590" max="3590" width="9.625" customWidth="1"/>
    <col min="3591" max="3591" width="30.875" customWidth="1"/>
    <col min="3841" max="3841" width="9.75" customWidth="1"/>
    <col min="3842" max="3842" width="10.625" customWidth="1"/>
    <col min="3843" max="3843" width="6.75" customWidth="1"/>
    <col min="3844" max="3844" width="13" customWidth="1"/>
    <col min="3845" max="3845" width="6.25" customWidth="1"/>
    <col min="3846" max="3846" width="9.625" customWidth="1"/>
    <col min="3847" max="3847" width="30.875" customWidth="1"/>
    <col min="4097" max="4097" width="9.75" customWidth="1"/>
    <col min="4098" max="4098" width="10.625" customWidth="1"/>
    <col min="4099" max="4099" width="6.75" customWidth="1"/>
    <col min="4100" max="4100" width="13" customWidth="1"/>
    <col min="4101" max="4101" width="6.25" customWidth="1"/>
    <col min="4102" max="4102" width="9.625" customWidth="1"/>
    <col min="4103" max="4103" width="30.875" customWidth="1"/>
    <col min="4353" max="4353" width="9.75" customWidth="1"/>
    <col min="4354" max="4354" width="10.625" customWidth="1"/>
    <col min="4355" max="4355" width="6.75" customWidth="1"/>
    <col min="4356" max="4356" width="13" customWidth="1"/>
    <col min="4357" max="4357" width="6.25" customWidth="1"/>
    <col min="4358" max="4358" width="9.625" customWidth="1"/>
    <col min="4359" max="4359" width="30.875" customWidth="1"/>
    <col min="4609" max="4609" width="9.75" customWidth="1"/>
    <col min="4610" max="4610" width="10.625" customWidth="1"/>
    <col min="4611" max="4611" width="6.75" customWidth="1"/>
    <col min="4612" max="4612" width="13" customWidth="1"/>
    <col min="4613" max="4613" width="6.25" customWidth="1"/>
    <col min="4614" max="4614" width="9.625" customWidth="1"/>
    <col min="4615" max="4615" width="30.875" customWidth="1"/>
    <col min="4865" max="4865" width="9.75" customWidth="1"/>
    <col min="4866" max="4866" width="10.625" customWidth="1"/>
    <col min="4867" max="4867" width="6.75" customWidth="1"/>
    <col min="4868" max="4868" width="13" customWidth="1"/>
    <col min="4869" max="4869" width="6.25" customWidth="1"/>
    <col min="4870" max="4870" width="9.625" customWidth="1"/>
    <col min="4871" max="4871" width="30.875" customWidth="1"/>
    <col min="5121" max="5121" width="9.75" customWidth="1"/>
    <col min="5122" max="5122" width="10.625" customWidth="1"/>
    <col min="5123" max="5123" width="6.75" customWidth="1"/>
    <col min="5124" max="5124" width="13" customWidth="1"/>
    <col min="5125" max="5125" width="6.25" customWidth="1"/>
    <col min="5126" max="5126" width="9.625" customWidth="1"/>
    <col min="5127" max="5127" width="30.875" customWidth="1"/>
    <col min="5377" max="5377" width="9.75" customWidth="1"/>
    <col min="5378" max="5378" width="10.625" customWidth="1"/>
    <col min="5379" max="5379" width="6.75" customWidth="1"/>
    <col min="5380" max="5380" width="13" customWidth="1"/>
    <col min="5381" max="5381" width="6.25" customWidth="1"/>
    <col min="5382" max="5382" width="9.625" customWidth="1"/>
    <col min="5383" max="5383" width="30.875" customWidth="1"/>
    <col min="5633" max="5633" width="9.75" customWidth="1"/>
    <col min="5634" max="5634" width="10.625" customWidth="1"/>
    <col min="5635" max="5635" width="6.75" customWidth="1"/>
    <col min="5636" max="5636" width="13" customWidth="1"/>
    <col min="5637" max="5637" width="6.25" customWidth="1"/>
    <col min="5638" max="5638" width="9.625" customWidth="1"/>
    <col min="5639" max="5639" width="30.875" customWidth="1"/>
    <col min="5889" max="5889" width="9.75" customWidth="1"/>
    <col min="5890" max="5890" width="10.625" customWidth="1"/>
    <col min="5891" max="5891" width="6.75" customWidth="1"/>
    <col min="5892" max="5892" width="13" customWidth="1"/>
    <col min="5893" max="5893" width="6.25" customWidth="1"/>
    <col min="5894" max="5894" width="9.625" customWidth="1"/>
    <col min="5895" max="5895" width="30.875" customWidth="1"/>
    <col min="6145" max="6145" width="9.75" customWidth="1"/>
    <col min="6146" max="6146" width="10.625" customWidth="1"/>
    <col min="6147" max="6147" width="6.75" customWidth="1"/>
    <col min="6148" max="6148" width="13" customWidth="1"/>
    <col min="6149" max="6149" width="6.25" customWidth="1"/>
    <col min="6150" max="6150" width="9.625" customWidth="1"/>
    <col min="6151" max="6151" width="30.875" customWidth="1"/>
    <col min="6401" max="6401" width="9.75" customWidth="1"/>
    <col min="6402" max="6402" width="10.625" customWidth="1"/>
    <col min="6403" max="6403" width="6.75" customWidth="1"/>
    <col min="6404" max="6404" width="13" customWidth="1"/>
    <col min="6405" max="6405" width="6.25" customWidth="1"/>
    <col min="6406" max="6406" width="9.625" customWidth="1"/>
    <col min="6407" max="6407" width="30.875" customWidth="1"/>
    <col min="6657" max="6657" width="9.75" customWidth="1"/>
    <col min="6658" max="6658" width="10.625" customWidth="1"/>
    <col min="6659" max="6659" width="6.75" customWidth="1"/>
    <col min="6660" max="6660" width="13" customWidth="1"/>
    <col min="6661" max="6661" width="6.25" customWidth="1"/>
    <col min="6662" max="6662" width="9.625" customWidth="1"/>
    <col min="6663" max="6663" width="30.875" customWidth="1"/>
    <col min="6913" max="6913" width="9.75" customWidth="1"/>
    <col min="6914" max="6914" width="10.625" customWidth="1"/>
    <col min="6915" max="6915" width="6.75" customWidth="1"/>
    <col min="6916" max="6916" width="13" customWidth="1"/>
    <col min="6917" max="6917" width="6.25" customWidth="1"/>
    <col min="6918" max="6918" width="9.625" customWidth="1"/>
    <col min="6919" max="6919" width="30.875" customWidth="1"/>
    <col min="7169" max="7169" width="9.75" customWidth="1"/>
    <col min="7170" max="7170" width="10.625" customWidth="1"/>
    <col min="7171" max="7171" width="6.75" customWidth="1"/>
    <col min="7172" max="7172" width="13" customWidth="1"/>
    <col min="7173" max="7173" width="6.25" customWidth="1"/>
    <col min="7174" max="7174" width="9.625" customWidth="1"/>
    <col min="7175" max="7175" width="30.875" customWidth="1"/>
    <col min="7425" max="7425" width="9.75" customWidth="1"/>
    <col min="7426" max="7426" width="10.625" customWidth="1"/>
    <col min="7427" max="7427" width="6.75" customWidth="1"/>
    <col min="7428" max="7428" width="13" customWidth="1"/>
    <col min="7429" max="7429" width="6.25" customWidth="1"/>
    <col min="7430" max="7430" width="9.625" customWidth="1"/>
    <col min="7431" max="7431" width="30.875" customWidth="1"/>
    <col min="7681" max="7681" width="9.75" customWidth="1"/>
    <col min="7682" max="7682" width="10.625" customWidth="1"/>
    <col min="7683" max="7683" width="6.75" customWidth="1"/>
    <col min="7684" max="7684" width="13" customWidth="1"/>
    <col min="7685" max="7685" width="6.25" customWidth="1"/>
    <col min="7686" max="7686" width="9.625" customWidth="1"/>
    <col min="7687" max="7687" width="30.875" customWidth="1"/>
    <col min="7937" max="7937" width="9.75" customWidth="1"/>
    <col min="7938" max="7938" width="10.625" customWidth="1"/>
    <col min="7939" max="7939" width="6.75" customWidth="1"/>
    <col min="7940" max="7940" width="13" customWidth="1"/>
    <col min="7941" max="7941" width="6.25" customWidth="1"/>
    <col min="7942" max="7942" width="9.625" customWidth="1"/>
    <col min="7943" max="7943" width="30.875" customWidth="1"/>
    <col min="8193" max="8193" width="9.75" customWidth="1"/>
    <col min="8194" max="8194" width="10.625" customWidth="1"/>
    <col min="8195" max="8195" width="6.75" customWidth="1"/>
    <col min="8196" max="8196" width="13" customWidth="1"/>
    <col min="8197" max="8197" width="6.25" customWidth="1"/>
    <col min="8198" max="8198" width="9.625" customWidth="1"/>
    <col min="8199" max="8199" width="30.875" customWidth="1"/>
    <col min="8449" max="8449" width="9.75" customWidth="1"/>
    <col min="8450" max="8450" width="10.625" customWidth="1"/>
    <col min="8451" max="8451" width="6.75" customWidth="1"/>
    <col min="8452" max="8452" width="13" customWidth="1"/>
    <col min="8453" max="8453" width="6.25" customWidth="1"/>
    <col min="8454" max="8454" width="9.625" customWidth="1"/>
    <col min="8455" max="8455" width="30.875" customWidth="1"/>
    <col min="8705" max="8705" width="9.75" customWidth="1"/>
    <col min="8706" max="8706" width="10.625" customWidth="1"/>
    <col min="8707" max="8707" width="6.75" customWidth="1"/>
    <col min="8708" max="8708" width="13" customWidth="1"/>
    <col min="8709" max="8709" width="6.25" customWidth="1"/>
    <col min="8710" max="8710" width="9.625" customWidth="1"/>
    <col min="8711" max="8711" width="30.875" customWidth="1"/>
    <col min="8961" max="8961" width="9.75" customWidth="1"/>
    <col min="8962" max="8962" width="10.625" customWidth="1"/>
    <col min="8963" max="8963" width="6.75" customWidth="1"/>
    <col min="8964" max="8964" width="13" customWidth="1"/>
    <col min="8965" max="8965" width="6.25" customWidth="1"/>
    <col min="8966" max="8966" width="9.625" customWidth="1"/>
    <col min="8967" max="8967" width="30.875" customWidth="1"/>
    <col min="9217" max="9217" width="9.75" customWidth="1"/>
    <col min="9218" max="9218" width="10.625" customWidth="1"/>
    <col min="9219" max="9219" width="6.75" customWidth="1"/>
    <col min="9220" max="9220" width="13" customWidth="1"/>
    <col min="9221" max="9221" width="6.25" customWidth="1"/>
    <col min="9222" max="9222" width="9.625" customWidth="1"/>
    <col min="9223" max="9223" width="30.875" customWidth="1"/>
    <col min="9473" max="9473" width="9.75" customWidth="1"/>
    <col min="9474" max="9474" width="10.625" customWidth="1"/>
    <col min="9475" max="9475" width="6.75" customWidth="1"/>
    <col min="9476" max="9476" width="13" customWidth="1"/>
    <col min="9477" max="9477" width="6.25" customWidth="1"/>
    <col min="9478" max="9478" width="9.625" customWidth="1"/>
    <col min="9479" max="9479" width="30.875" customWidth="1"/>
    <col min="9729" max="9729" width="9.75" customWidth="1"/>
    <col min="9730" max="9730" width="10.625" customWidth="1"/>
    <col min="9731" max="9731" width="6.75" customWidth="1"/>
    <col min="9732" max="9732" width="13" customWidth="1"/>
    <col min="9733" max="9733" width="6.25" customWidth="1"/>
    <col min="9734" max="9734" width="9.625" customWidth="1"/>
    <col min="9735" max="9735" width="30.875" customWidth="1"/>
    <col min="9985" max="9985" width="9.75" customWidth="1"/>
    <col min="9986" max="9986" width="10.625" customWidth="1"/>
    <col min="9987" max="9987" width="6.75" customWidth="1"/>
    <col min="9988" max="9988" width="13" customWidth="1"/>
    <col min="9989" max="9989" width="6.25" customWidth="1"/>
    <col min="9990" max="9990" width="9.625" customWidth="1"/>
    <col min="9991" max="9991" width="30.875" customWidth="1"/>
    <col min="10241" max="10241" width="9.75" customWidth="1"/>
    <col min="10242" max="10242" width="10.625" customWidth="1"/>
    <col min="10243" max="10243" width="6.75" customWidth="1"/>
    <col min="10244" max="10244" width="13" customWidth="1"/>
    <col min="10245" max="10245" width="6.25" customWidth="1"/>
    <col min="10246" max="10246" width="9.625" customWidth="1"/>
    <col min="10247" max="10247" width="30.875" customWidth="1"/>
    <col min="10497" max="10497" width="9.75" customWidth="1"/>
    <col min="10498" max="10498" width="10.625" customWidth="1"/>
    <col min="10499" max="10499" width="6.75" customWidth="1"/>
    <col min="10500" max="10500" width="13" customWidth="1"/>
    <col min="10501" max="10501" width="6.25" customWidth="1"/>
    <col min="10502" max="10502" width="9.625" customWidth="1"/>
    <col min="10503" max="10503" width="30.875" customWidth="1"/>
    <col min="10753" max="10753" width="9.75" customWidth="1"/>
    <col min="10754" max="10754" width="10.625" customWidth="1"/>
    <col min="10755" max="10755" width="6.75" customWidth="1"/>
    <col min="10756" max="10756" width="13" customWidth="1"/>
    <col min="10757" max="10757" width="6.25" customWidth="1"/>
    <col min="10758" max="10758" width="9.625" customWidth="1"/>
    <col min="10759" max="10759" width="30.875" customWidth="1"/>
    <col min="11009" max="11009" width="9.75" customWidth="1"/>
    <col min="11010" max="11010" width="10.625" customWidth="1"/>
    <col min="11011" max="11011" width="6.75" customWidth="1"/>
    <col min="11012" max="11012" width="13" customWidth="1"/>
    <col min="11013" max="11013" width="6.25" customWidth="1"/>
    <col min="11014" max="11014" width="9.625" customWidth="1"/>
    <col min="11015" max="11015" width="30.875" customWidth="1"/>
    <col min="11265" max="11265" width="9.75" customWidth="1"/>
    <col min="11266" max="11266" width="10.625" customWidth="1"/>
    <col min="11267" max="11267" width="6.75" customWidth="1"/>
    <col min="11268" max="11268" width="13" customWidth="1"/>
    <col min="11269" max="11269" width="6.25" customWidth="1"/>
    <col min="11270" max="11270" width="9.625" customWidth="1"/>
    <col min="11271" max="11271" width="30.875" customWidth="1"/>
    <col min="11521" max="11521" width="9.75" customWidth="1"/>
    <col min="11522" max="11522" width="10.625" customWidth="1"/>
    <col min="11523" max="11523" width="6.75" customWidth="1"/>
    <col min="11524" max="11524" width="13" customWidth="1"/>
    <col min="11525" max="11525" width="6.25" customWidth="1"/>
    <col min="11526" max="11526" width="9.625" customWidth="1"/>
    <col min="11527" max="11527" width="30.875" customWidth="1"/>
    <col min="11777" max="11777" width="9.75" customWidth="1"/>
    <col min="11778" max="11778" width="10.625" customWidth="1"/>
    <col min="11779" max="11779" width="6.75" customWidth="1"/>
    <col min="11780" max="11780" width="13" customWidth="1"/>
    <col min="11781" max="11781" width="6.25" customWidth="1"/>
    <col min="11782" max="11782" width="9.625" customWidth="1"/>
    <col min="11783" max="11783" width="30.875" customWidth="1"/>
    <col min="12033" max="12033" width="9.75" customWidth="1"/>
    <col min="12034" max="12034" width="10.625" customWidth="1"/>
    <col min="12035" max="12035" width="6.75" customWidth="1"/>
    <col min="12036" max="12036" width="13" customWidth="1"/>
    <col min="12037" max="12037" width="6.25" customWidth="1"/>
    <col min="12038" max="12038" width="9.625" customWidth="1"/>
    <col min="12039" max="12039" width="30.875" customWidth="1"/>
    <col min="12289" max="12289" width="9.75" customWidth="1"/>
    <col min="12290" max="12290" width="10.625" customWidth="1"/>
    <col min="12291" max="12291" width="6.75" customWidth="1"/>
    <col min="12292" max="12292" width="13" customWidth="1"/>
    <col min="12293" max="12293" width="6.25" customWidth="1"/>
    <col min="12294" max="12294" width="9.625" customWidth="1"/>
    <col min="12295" max="12295" width="30.875" customWidth="1"/>
    <col min="12545" max="12545" width="9.75" customWidth="1"/>
    <col min="12546" max="12546" width="10.625" customWidth="1"/>
    <col min="12547" max="12547" width="6.75" customWidth="1"/>
    <col min="12548" max="12548" width="13" customWidth="1"/>
    <col min="12549" max="12549" width="6.25" customWidth="1"/>
    <col min="12550" max="12550" width="9.625" customWidth="1"/>
    <col min="12551" max="12551" width="30.875" customWidth="1"/>
    <col min="12801" max="12801" width="9.75" customWidth="1"/>
    <col min="12802" max="12802" width="10.625" customWidth="1"/>
    <col min="12803" max="12803" width="6.75" customWidth="1"/>
    <col min="12804" max="12804" width="13" customWidth="1"/>
    <col min="12805" max="12805" width="6.25" customWidth="1"/>
    <col min="12806" max="12806" width="9.625" customWidth="1"/>
    <col min="12807" max="12807" width="30.875" customWidth="1"/>
    <col min="13057" max="13057" width="9.75" customWidth="1"/>
    <col min="13058" max="13058" width="10.625" customWidth="1"/>
    <col min="13059" max="13059" width="6.75" customWidth="1"/>
    <col min="13060" max="13060" width="13" customWidth="1"/>
    <col min="13061" max="13061" width="6.25" customWidth="1"/>
    <col min="13062" max="13062" width="9.625" customWidth="1"/>
    <col min="13063" max="13063" width="30.875" customWidth="1"/>
    <col min="13313" max="13313" width="9.75" customWidth="1"/>
    <col min="13314" max="13314" width="10.625" customWidth="1"/>
    <col min="13315" max="13315" width="6.75" customWidth="1"/>
    <col min="13316" max="13316" width="13" customWidth="1"/>
    <col min="13317" max="13317" width="6.25" customWidth="1"/>
    <col min="13318" max="13318" width="9.625" customWidth="1"/>
    <col min="13319" max="13319" width="30.875" customWidth="1"/>
    <col min="13569" max="13569" width="9.75" customWidth="1"/>
    <col min="13570" max="13570" width="10.625" customWidth="1"/>
    <col min="13571" max="13571" width="6.75" customWidth="1"/>
    <col min="13572" max="13572" width="13" customWidth="1"/>
    <col min="13573" max="13573" width="6.25" customWidth="1"/>
    <col min="13574" max="13574" width="9.625" customWidth="1"/>
    <col min="13575" max="13575" width="30.875" customWidth="1"/>
    <col min="13825" max="13825" width="9.75" customWidth="1"/>
    <col min="13826" max="13826" width="10.625" customWidth="1"/>
    <col min="13827" max="13827" width="6.75" customWidth="1"/>
    <col min="13828" max="13828" width="13" customWidth="1"/>
    <col min="13829" max="13829" width="6.25" customWidth="1"/>
    <col min="13830" max="13830" width="9.625" customWidth="1"/>
    <col min="13831" max="13831" width="30.875" customWidth="1"/>
    <col min="14081" max="14081" width="9.75" customWidth="1"/>
    <col min="14082" max="14082" width="10.625" customWidth="1"/>
    <col min="14083" max="14083" width="6.75" customWidth="1"/>
    <col min="14084" max="14084" width="13" customWidth="1"/>
    <col min="14085" max="14085" width="6.25" customWidth="1"/>
    <col min="14086" max="14086" width="9.625" customWidth="1"/>
    <col min="14087" max="14087" width="30.875" customWidth="1"/>
    <col min="14337" max="14337" width="9.75" customWidth="1"/>
    <col min="14338" max="14338" width="10.625" customWidth="1"/>
    <col min="14339" max="14339" width="6.75" customWidth="1"/>
    <col min="14340" max="14340" width="13" customWidth="1"/>
    <col min="14341" max="14341" width="6.25" customWidth="1"/>
    <col min="14342" max="14342" width="9.625" customWidth="1"/>
    <col min="14343" max="14343" width="30.875" customWidth="1"/>
    <col min="14593" max="14593" width="9.75" customWidth="1"/>
    <col min="14594" max="14594" width="10.625" customWidth="1"/>
    <col min="14595" max="14595" width="6.75" customWidth="1"/>
    <col min="14596" max="14596" width="13" customWidth="1"/>
    <col min="14597" max="14597" width="6.25" customWidth="1"/>
    <col min="14598" max="14598" width="9.625" customWidth="1"/>
    <col min="14599" max="14599" width="30.875" customWidth="1"/>
    <col min="14849" max="14849" width="9.75" customWidth="1"/>
    <col min="14850" max="14850" width="10.625" customWidth="1"/>
    <col min="14851" max="14851" width="6.75" customWidth="1"/>
    <col min="14852" max="14852" width="13" customWidth="1"/>
    <col min="14853" max="14853" width="6.25" customWidth="1"/>
    <col min="14854" max="14854" width="9.625" customWidth="1"/>
    <col min="14855" max="14855" width="30.875" customWidth="1"/>
    <col min="15105" max="15105" width="9.75" customWidth="1"/>
    <col min="15106" max="15106" width="10.625" customWidth="1"/>
    <col min="15107" max="15107" width="6.75" customWidth="1"/>
    <col min="15108" max="15108" width="13" customWidth="1"/>
    <col min="15109" max="15109" width="6.25" customWidth="1"/>
    <col min="15110" max="15110" width="9.625" customWidth="1"/>
    <col min="15111" max="15111" width="30.875" customWidth="1"/>
    <col min="15361" max="15361" width="9.75" customWidth="1"/>
    <col min="15362" max="15362" width="10.625" customWidth="1"/>
    <col min="15363" max="15363" width="6.75" customWidth="1"/>
    <col min="15364" max="15364" width="13" customWidth="1"/>
    <col min="15365" max="15365" width="6.25" customWidth="1"/>
    <col min="15366" max="15366" width="9.625" customWidth="1"/>
    <col min="15367" max="15367" width="30.875" customWidth="1"/>
    <col min="15617" max="15617" width="9.75" customWidth="1"/>
    <col min="15618" max="15618" width="10.625" customWidth="1"/>
    <col min="15619" max="15619" width="6.75" customWidth="1"/>
    <col min="15620" max="15620" width="13" customWidth="1"/>
    <col min="15621" max="15621" width="6.25" customWidth="1"/>
    <col min="15622" max="15622" width="9.625" customWidth="1"/>
    <col min="15623" max="15623" width="30.875" customWidth="1"/>
    <col min="15873" max="15873" width="9.75" customWidth="1"/>
    <col min="15874" max="15874" width="10.625" customWidth="1"/>
    <col min="15875" max="15875" width="6.75" customWidth="1"/>
    <col min="15876" max="15876" width="13" customWidth="1"/>
    <col min="15877" max="15877" width="6.25" customWidth="1"/>
    <col min="15878" max="15878" width="9.625" customWidth="1"/>
    <col min="15879" max="15879" width="30.875" customWidth="1"/>
    <col min="16129" max="16129" width="9.75" customWidth="1"/>
    <col min="16130" max="16130" width="10.625" customWidth="1"/>
    <col min="16131" max="16131" width="6.75" customWidth="1"/>
    <col min="16132" max="16132" width="13" customWidth="1"/>
    <col min="16133" max="16133" width="6.25" customWidth="1"/>
    <col min="16134" max="16134" width="9.625" customWidth="1"/>
    <col min="16135" max="16135" width="30.875" customWidth="1"/>
  </cols>
  <sheetData>
    <row r="1" spans="1:20" s="2" customFormat="1" ht="12.75" customHeight="1">
      <c r="A1" s="299" t="s">
        <v>11</v>
      </c>
      <c r="B1" s="300"/>
      <c r="C1" s="300"/>
      <c r="D1" s="300"/>
      <c r="E1" s="300"/>
      <c r="F1" s="300"/>
      <c r="G1" s="301"/>
    </row>
    <row r="2" spans="1:20" ht="12.75" customHeight="1">
      <c r="A2" s="3" t="s">
        <v>12</v>
      </c>
      <c r="B2" s="4"/>
      <c r="C2" s="5"/>
      <c r="D2" s="6"/>
      <c r="E2" s="6"/>
      <c r="F2" s="4"/>
      <c r="G2" s="7" t="s">
        <v>13</v>
      </c>
      <c r="H2" s="8"/>
      <c r="I2" s="8"/>
      <c r="J2" s="8"/>
      <c r="K2" s="9"/>
      <c r="L2" s="9"/>
      <c r="M2" s="9"/>
      <c r="N2" s="8"/>
      <c r="O2" s="8"/>
      <c r="P2" s="8"/>
      <c r="Q2" s="8"/>
      <c r="R2" s="8"/>
      <c r="S2" s="8"/>
      <c r="T2" s="8"/>
    </row>
    <row r="3" spans="1:20" ht="12.75" customHeight="1">
      <c r="A3" s="10" t="s">
        <v>14</v>
      </c>
      <c r="B3" s="11"/>
      <c r="C3" s="6"/>
      <c r="D3" s="6"/>
      <c r="E3" s="6"/>
      <c r="F3" s="302" t="s">
        <v>15</v>
      </c>
      <c r="G3" s="303"/>
      <c r="H3" s="12"/>
      <c r="I3" s="12"/>
      <c r="J3" s="12"/>
      <c r="K3" s="12"/>
      <c r="L3" s="12"/>
      <c r="M3" s="12"/>
      <c r="N3" s="12"/>
      <c r="O3" s="12"/>
      <c r="P3" s="12"/>
      <c r="Q3" s="12"/>
      <c r="R3" s="12"/>
      <c r="S3" s="12"/>
      <c r="T3" s="13"/>
    </row>
    <row r="4" spans="1:20" ht="12.75" customHeight="1">
      <c r="A4" s="10" t="s">
        <v>16</v>
      </c>
      <c r="B4" s="11"/>
      <c r="C4" s="6"/>
      <c r="D4" s="304" t="s">
        <v>17</v>
      </c>
      <c r="E4" s="304"/>
      <c r="F4" s="304"/>
      <c r="G4" s="305"/>
      <c r="H4" s="12"/>
      <c r="I4" s="12"/>
      <c r="J4" s="12"/>
      <c r="K4" s="12"/>
      <c r="L4" s="12"/>
      <c r="M4" s="12"/>
      <c r="N4" s="12"/>
      <c r="O4" s="12"/>
      <c r="P4" s="12"/>
      <c r="Q4" s="12"/>
      <c r="R4" s="12"/>
      <c r="S4" s="12"/>
      <c r="T4" s="13"/>
    </row>
    <row r="5" spans="1:20" ht="17.45" customHeight="1">
      <c r="A5" s="3" t="s">
        <v>18</v>
      </c>
      <c r="B5" s="11"/>
      <c r="C5" s="6"/>
      <c r="D5" s="6"/>
      <c r="E5" s="6"/>
      <c r="F5" s="6"/>
      <c r="G5" s="14"/>
      <c r="H5" s="12"/>
      <c r="I5" s="12"/>
      <c r="J5" s="12"/>
      <c r="K5" s="12"/>
      <c r="L5" s="12"/>
      <c r="M5" s="12"/>
      <c r="N5" s="12"/>
      <c r="O5" s="12"/>
      <c r="P5" s="12"/>
      <c r="Q5" s="12"/>
      <c r="R5" s="12"/>
      <c r="S5" s="12"/>
      <c r="T5" s="13"/>
    </row>
    <row r="6" spans="1:20" ht="12.75" customHeight="1">
      <c r="A6" s="3" t="s">
        <v>19</v>
      </c>
      <c r="B6" s="11"/>
      <c r="C6" s="6"/>
      <c r="D6" s="6"/>
      <c r="E6" s="6"/>
      <c r="F6" s="6"/>
      <c r="G6" s="14"/>
      <c r="H6" s="12"/>
      <c r="I6" s="12"/>
      <c r="J6" s="12"/>
      <c r="K6" s="12"/>
      <c r="L6" s="12"/>
      <c r="M6" s="12"/>
      <c r="N6" s="12"/>
      <c r="O6" s="12"/>
      <c r="P6" s="12"/>
      <c r="Q6" s="12"/>
      <c r="R6" s="12"/>
      <c r="S6" s="12"/>
      <c r="T6" s="13"/>
    </row>
    <row r="7" spans="1:20" ht="12.75" customHeight="1">
      <c r="A7" s="15"/>
      <c r="B7" s="16" t="s">
        <v>20</v>
      </c>
      <c r="C7" s="6"/>
      <c r="D7" s="6"/>
      <c r="E7" s="6"/>
      <c r="F7" s="6"/>
      <c r="G7" s="14"/>
      <c r="H7" s="12"/>
      <c r="I7" s="12"/>
      <c r="J7" s="12"/>
      <c r="K7" s="12"/>
      <c r="L7" s="12"/>
      <c r="M7" s="12"/>
      <c r="N7" s="12"/>
      <c r="O7" s="12"/>
      <c r="P7" s="12"/>
      <c r="Q7" s="12"/>
      <c r="R7" s="12"/>
      <c r="S7" s="12"/>
      <c r="T7" s="13"/>
    </row>
    <row r="8" spans="1:20" ht="12.75" customHeight="1">
      <c r="A8" s="15"/>
      <c r="B8" s="16" t="s">
        <v>21</v>
      </c>
      <c r="C8" s="6"/>
      <c r="D8" s="6"/>
      <c r="E8" s="6"/>
      <c r="F8" s="6"/>
      <c r="G8" s="14"/>
      <c r="H8" s="12"/>
      <c r="I8" s="12"/>
      <c r="J8" s="12"/>
      <c r="K8" s="12"/>
      <c r="L8" s="12"/>
      <c r="M8" s="12"/>
      <c r="N8" s="12"/>
      <c r="O8" s="12"/>
      <c r="P8" s="12"/>
      <c r="Q8" s="12"/>
      <c r="R8" s="12"/>
      <c r="S8" s="12"/>
      <c r="T8" s="13"/>
    </row>
    <row r="9" spans="1:20" ht="12.75" customHeight="1">
      <c r="A9" s="15"/>
      <c r="B9" s="16" t="s">
        <v>22</v>
      </c>
      <c r="C9" s="6"/>
      <c r="D9" s="6"/>
      <c r="E9" s="6"/>
      <c r="F9" s="6"/>
      <c r="G9" s="14"/>
      <c r="H9" s="12"/>
      <c r="I9" s="12"/>
      <c r="J9" s="12"/>
      <c r="K9" s="12"/>
      <c r="L9" s="12"/>
      <c r="M9" s="12"/>
      <c r="N9" s="12"/>
      <c r="O9" s="12"/>
      <c r="P9" s="12"/>
      <c r="Q9" s="12"/>
      <c r="R9" s="12"/>
      <c r="S9" s="12"/>
      <c r="T9" s="13"/>
    </row>
    <row r="10" spans="1:20" ht="12.75" customHeight="1">
      <c r="A10" s="15"/>
      <c r="B10" s="16" t="s">
        <v>23</v>
      </c>
      <c r="C10" s="6"/>
      <c r="D10" s="6"/>
      <c r="E10" s="6"/>
      <c r="F10" s="6"/>
      <c r="G10" s="14"/>
      <c r="H10" s="12"/>
      <c r="I10" s="12"/>
      <c r="J10" s="12"/>
      <c r="K10" s="12"/>
      <c r="L10" s="12"/>
      <c r="M10" s="12"/>
      <c r="N10" s="12"/>
      <c r="O10" s="12"/>
      <c r="P10" s="12"/>
      <c r="Q10" s="12"/>
      <c r="R10" s="12"/>
      <c r="S10" s="12"/>
      <c r="T10" s="13"/>
    </row>
    <row r="11" spans="1:20">
      <c r="A11" s="17"/>
      <c r="B11" s="18" t="s">
        <v>24</v>
      </c>
      <c r="C11" s="19"/>
      <c r="D11" s="19"/>
      <c r="E11" s="19"/>
      <c r="F11" s="19"/>
      <c r="G11" s="20"/>
      <c r="H11" s="12"/>
      <c r="I11" s="12"/>
      <c r="J11" s="12"/>
      <c r="K11" s="12"/>
      <c r="L11" s="12"/>
      <c r="M11" s="12"/>
      <c r="N11" s="12"/>
      <c r="O11" s="12"/>
      <c r="P11" s="12"/>
      <c r="Q11" s="12"/>
      <c r="R11" s="12"/>
      <c r="S11" s="12"/>
      <c r="T11" s="13"/>
    </row>
    <row r="12" spans="1:20" ht="24">
      <c r="A12" s="21" t="s">
        <v>25</v>
      </c>
      <c r="B12" s="22" t="s">
        <v>26</v>
      </c>
      <c r="C12" s="23" t="s">
        <v>27</v>
      </c>
      <c r="D12" s="23" t="s">
        <v>28</v>
      </c>
      <c r="E12" s="23" t="s">
        <v>29</v>
      </c>
      <c r="F12" s="22" t="s">
        <v>30</v>
      </c>
      <c r="G12" s="23" t="s">
        <v>31</v>
      </c>
      <c r="H12" s="12"/>
      <c r="I12" s="24"/>
      <c r="K12" s="12"/>
      <c r="L12" s="12"/>
      <c r="M12" s="12"/>
      <c r="N12" s="12"/>
      <c r="O12" s="12"/>
      <c r="Q12" s="12"/>
      <c r="R12" s="12"/>
      <c r="S12" s="12"/>
      <c r="T12" s="13"/>
    </row>
    <row r="13" spans="1:20" ht="15" customHeight="1">
      <c r="A13" s="295"/>
      <c r="B13" s="25" t="s">
        <v>32</v>
      </c>
      <c r="C13" s="26"/>
      <c r="D13" s="25" t="s">
        <v>33</v>
      </c>
      <c r="E13" s="27"/>
      <c r="F13" s="298"/>
      <c r="G13" s="28"/>
      <c r="H13" s="29"/>
      <c r="I13" s="30"/>
      <c r="J13" s="29"/>
      <c r="K13" s="29"/>
      <c r="L13" s="29"/>
      <c r="M13" s="29"/>
      <c r="N13" s="29"/>
      <c r="O13" s="29"/>
      <c r="P13" s="29"/>
      <c r="Q13" s="29"/>
      <c r="R13" s="29"/>
      <c r="S13" s="29"/>
      <c r="T13" s="13"/>
    </row>
    <row r="14" spans="1:20" ht="15" customHeight="1">
      <c r="A14" s="296"/>
      <c r="B14" s="25" t="s">
        <v>34</v>
      </c>
      <c r="C14" s="26"/>
      <c r="D14" s="25" t="s">
        <v>33</v>
      </c>
      <c r="E14" s="27"/>
      <c r="F14" s="298"/>
      <c r="G14" s="28"/>
      <c r="H14" s="29"/>
      <c r="I14" s="30"/>
      <c r="J14" s="29"/>
      <c r="K14" s="29"/>
      <c r="L14" s="29"/>
      <c r="M14" s="29"/>
      <c r="N14" s="29"/>
      <c r="O14" s="29"/>
      <c r="P14" s="29"/>
      <c r="Q14" s="29"/>
      <c r="R14" s="29"/>
      <c r="S14" s="29"/>
      <c r="T14" s="13"/>
    </row>
    <row r="15" spans="1:20" ht="15" customHeight="1">
      <c r="A15" s="296"/>
      <c r="B15" s="25" t="s">
        <v>35</v>
      </c>
      <c r="C15" s="26"/>
      <c r="D15" s="25" t="s">
        <v>33</v>
      </c>
      <c r="E15" s="27"/>
      <c r="F15" s="298"/>
      <c r="G15" s="28"/>
      <c r="H15" s="29"/>
      <c r="I15" s="30"/>
      <c r="J15" s="29"/>
      <c r="K15" s="29"/>
      <c r="L15" s="29"/>
      <c r="M15" s="29"/>
      <c r="N15" s="29"/>
      <c r="O15" s="29"/>
      <c r="P15" s="29"/>
      <c r="Q15" s="29"/>
      <c r="R15" s="29"/>
      <c r="S15" s="29"/>
      <c r="T15" s="13"/>
    </row>
    <row r="16" spans="1:20" ht="15" customHeight="1">
      <c r="A16" s="296"/>
      <c r="B16" s="25" t="s">
        <v>36</v>
      </c>
      <c r="C16" s="26"/>
      <c r="D16" s="25" t="s">
        <v>33</v>
      </c>
      <c r="E16" s="27"/>
      <c r="F16" s="298"/>
      <c r="G16" s="28"/>
      <c r="H16" s="29"/>
      <c r="I16" s="30"/>
      <c r="J16" s="29"/>
      <c r="K16" s="29"/>
      <c r="L16" s="29"/>
      <c r="M16" s="29"/>
      <c r="N16" s="29"/>
      <c r="O16" s="29"/>
      <c r="P16" s="29"/>
      <c r="Q16" s="29"/>
      <c r="R16" s="29"/>
      <c r="S16" s="29"/>
      <c r="T16" s="13"/>
    </row>
    <row r="17" spans="1:20" ht="14.25" customHeight="1">
      <c r="A17" s="297"/>
      <c r="B17" s="25" t="s">
        <v>37</v>
      </c>
      <c r="C17" s="26"/>
      <c r="D17" s="25" t="s">
        <v>33</v>
      </c>
      <c r="E17" s="27"/>
      <c r="F17" s="298"/>
      <c r="G17" s="28"/>
      <c r="H17" s="29"/>
      <c r="I17" s="30"/>
      <c r="J17" s="29"/>
      <c r="K17" s="29"/>
      <c r="L17" s="29"/>
      <c r="M17" s="29"/>
      <c r="N17" s="29"/>
      <c r="O17" s="29"/>
      <c r="P17" s="29"/>
      <c r="Q17" s="29"/>
      <c r="R17" s="29"/>
      <c r="S17" s="29"/>
      <c r="T17" s="13"/>
    </row>
    <row r="18" spans="1:20" ht="12.75" customHeight="1">
      <c r="A18" s="295"/>
      <c r="B18" s="25" t="s">
        <v>32</v>
      </c>
      <c r="C18" s="26"/>
      <c r="D18" s="25" t="s">
        <v>33</v>
      </c>
      <c r="E18" s="27"/>
      <c r="F18" s="298"/>
      <c r="G18" s="28"/>
    </row>
    <row r="19" spans="1:20" ht="12.75" customHeight="1">
      <c r="A19" s="296"/>
      <c r="B19" s="25" t="s">
        <v>34</v>
      </c>
      <c r="C19" s="26"/>
      <c r="D19" s="25" t="s">
        <v>33</v>
      </c>
      <c r="E19" s="27"/>
      <c r="F19" s="298"/>
      <c r="G19" s="28"/>
    </row>
    <row r="20" spans="1:20" ht="12.75" customHeight="1">
      <c r="A20" s="296"/>
      <c r="B20" s="25" t="s">
        <v>35</v>
      </c>
      <c r="C20" s="26"/>
      <c r="D20" s="25" t="s">
        <v>33</v>
      </c>
      <c r="E20" s="27"/>
      <c r="F20" s="298"/>
      <c r="G20" s="28"/>
    </row>
    <row r="21" spans="1:20" ht="12.75" customHeight="1">
      <c r="A21" s="296"/>
      <c r="B21" s="25" t="s">
        <v>36</v>
      </c>
      <c r="C21" s="26"/>
      <c r="D21" s="25" t="s">
        <v>33</v>
      </c>
      <c r="E21" s="27"/>
      <c r="F21" s="298"/>
      <c r="G21" s="28"/>
    </row>
    <row r="22" spans="1:20" ht="12.75" customHeight="1">
      <c r="A22" s="297"/>
      <c r="B22" s="25" t="s">
        <v>37</v>
      </c>
      <c r="C22" s="26"/>
      <c r="D22" s="25" t="s">
        <v>33</v>
      </c>
      <c r="E22" s="27"/>
      <c r="F22" s="298"/>
      <c r="G22" s="28"/>
    </row>
    <row r="23" spans="1:20" ht="12.75" customHeight="1">
      <c r="A23" s="295"/>
      <c r="B23" s="25" t="s">
        <v>32</v>
      </c>
      <c r="C23" s="26"/>
      <c r="D23" s="25" t="s">
        <v>33</v>
      </c>
      <c r="E23" s="27"/>
      <c r="F23" s="298"/>
      <c r="G23" s="28"/>
    </row>
    <row r="24" spans="1:20" ht="12.75" customHeight="1">
      <c r="A24" s="296"/>
      <c r="B24" s="25" t="s">
        <v>34</v>
      </c>
      <c r="C24" s="26"/>
      <c r="D24" s="25" t="s">
        <v>33</v>
      </c>
      <c r="E24" s="27"/>
      <c r="F24" s="298"/>
      <c r="G24" s="28"/>
    </row>
    <row r="25" spans="1:20" ht="12.75" customHeight="1">
      <c r="A25" s="296"/>
      <c r="B25" s="25" t="s">
        <v>35</v>
      </c>
      <c r="C25" s="26"/>
      <c r="D25" s="25" t="s">
        <v>33</v>
      </c>
      <c r="E25" s="27"/>
      <c r="F25" s="298"/>
      <c r="G25" s="28"/>
    </row>
    <row r="26" spans="1:20" ht="12.75" customHeight="1">
      <c r="A26" s="296"/>
      <c r="B26" s="25" t="s">
        <v>36</v>
      </c>
      <c r="C26" s="26"/>
      <c r="D26" s="25" t="s">
        <v>33</v>
      </c>
      <c r="E26" s="27"/>
      <c r="F26" s="298"/>
      <c r="G26" s="28"/>
    </row>
    <row r="27" spans="1:20" ht="12.75" customHeight="1">
      <c r="A27" s="297"/>
      <c r="B27" s="25" t="s">
        <v>37</v>
      </c>
      <c r="C27" s="26"/>
      <c r="D27" s="25" t="s">
        <v>33</v>
      </c>
      <c r="E27" s="27"/>
      <c r="F27" s="298"/>
      <c r="G27" s="28"/>
    </row>
    <row r="28" spans="1:20" ht="12.75" customHeight="1">
      <c r="A28" s="295"/>
      <c r="B28" s="25" t="s">
        <v>32</v>
      </c>
      <c r="C28" s="26"/>
      <c r="D28" s="25" t="s">
        <v>33</v>
      </c>
      <c r="E28" s="27"/>
      <c r="F28" s="298"/>
      <c r="G28" s="28"/>
    </row>
    <row r="29" spans="1:20" ht="12.75" customHeight="1">
      <c r="A29" s="296"/>
      <c r="B29" s="25" t="s">
        <v>34</v>
      </c>
      <c r="C29" s="26"/>
      <c r="D29" s="25" t="s">
        <v>33</v>
      </c>
      <c r="E29" s="27"/>
      <c r="F29" s="298"/>
      <c r="G29" s="28"/>
    </row>
    <row r="30" spans="1:20" ht="12.75" customHeight="1">
      <c r="A30" s="296"/>
      <c r="B30" s="25" t="s">
        <v>35</v>
      </c>
      <c r="C30" s="26"/>
      <c r="D30" s="25" t="s">
        <v>33</v>
      </c>
      <c r="E30" s="27"/>
      <c r="F30" s="298"/>
      <c r="G30" s="28"/>
    </row>
    <row r="31" spans="1:20" ht="12.75" customHeight="1">
      <c r="A31" s="296"/>
      <c r="B31" s="25" t="s">
        <v>36</v>
      </c>
      <c r="C31" s="26"/>
      <c r="D31" s="25" t="s">
        <v>33</v>
      </c>
      <c r="E31" s="27"/>
      <c r="F31" s="298"/>
      <c r="G31" s="28"/>
    </row>
    <row r="32" spans="1:20" ht="12.75" customHeight="1">
      <c r="A32" s="297"/>
      <c r="B32" s="25" t="s">
        <v>37</v>
      </c>
      <c r="C32" s="26"/>
      <c r="D32" s="25" t="s">
        <v>33</v>
      </c>
      <c r="E32" s="27"/>
      <c r="F32" s="298"/>
      <c r="G32" s="28"/>
    </row>
    <row r="33" spans="1:7" ht="12.75" customHeight="1">
      <c r="A33" s="295"/>
      <c r="B33" s="25" t="s">
        <v>32</v>
      </c>
      <c r="C33" s="26"/>
      <c r="D33" s="25" t="s">
        <v>33</v>
      </c>
      <c r="E33" s="27"/>
      <c r="F33" s="298"/>
      <c r="G33" s="28"/>
    </row>
    <row r="34" spans="1:7" ht="12.75" customHeight="1">
      <c r="A34" s="296"/>
      <c r="B34" s="25" t="s">
        <v>34</v>
      </c>
      <c r="C34" s="26"/>
      <c r="D34" s="25" t="s">
        <v>33</v>
      </c>
      <c r="E34" s="27"/>
      <c r="F34" s="298"/>
      <c r="G34" s="28"/>
    </row>
    <row r="35" spans="1:7" ht="12.75" customHeight="1">
      <c r="A35" s="296"/>
      <c r="B35" s="25" t="s">
        <v>35</v>
      </c>
      <c r="C35" s="26"/>
      <c r="D35" s="25" t="s">
        <v>33</v>
      </c>
      <c r="E35" s="27"/>
      <c r="F35" s="298"/>
      <c r="G35" s="28"/>
    </row>
    <row r="36" spans="1:7" ht="12.75" customHeight="1">
      <c r="A36" s="296"/>
      <c r="B36" s="25" t="s">
        <v>36</v>
      </c>
      <c r="C36" s="26"/>
      <c r="D36" s="25" t="s">
        <v>33</v>
      </c>
      <c r="E36" s="27"/>
      <c r="F36" s="298"/>
      <c r="G36" s="28"/>
    </row>
    <row r="37" spans="1:7" ht="12.75" customHeight="1">
      <c r="A37" s="297"/>
      <c r="B37" s="25" t="s">
        <v>37</v>
      </c>
      <c r="C37" s="26"/>
      <c r="D37" s="25" t="s">
        <v>33</v>
      </c>
      <c r="E37" s="27"/>
      <c r="F37" s="298"/>
      <c r="G37" s="28"/>
    </row>
    <row r="38" spans="1:7" ht="12.75" customHeight="1">
      <c r="A38" s="295"/>
      <c r="B38" s="25" t="s">
        <v>32</v>
      </c>
      <c r="C38" s="26"/>
      <c r="D38" s="25" t="s">
        <v>33</v>
      </c>
      <c r="E38" s="27"/>
      <c r="F38" s="298"/>
      <c r="G38" s="28"/>
    </row>
    <row r="39" spans="1:7" ht="12.75" customHeight="1">
      <c r="A39" s="296"/>
      <c r="B39" s="25" t="s">
        <v>34</v>
      </c>
      <c r="C39" s="26"/>
      <c r="D39" s="25" t="s">
        <v>33</v>
      </c>
      <c r="E39" s="27"/>
      <c r="F39" s="298"/>
      <c r="G39" s="28"/>
    </row>
    <row r="40" spans="1:7" ht="12.75" customHeight="1">
      <c r="A40" s="296"/>
      <c r="B40" s="25" t="s">
        <v>35</v>
      </c>
      <c r="C40" s="26"/>
      <c r="D40" s="25" t="s">
        <v>33</v>
      </c>
      <c r="E40" s="27"/>
      <c r="F40" s="298"/>
      <c r="G40" s="28"/>
    </row>
    <row r="41" spans="1:7" ht="12.75" customHeight="1">
      <c r="A41" s="296"/>
      <c r="B41" s="25" t="s">
        <v>36</v>
      </c>
      <c r="C41" s="26"/>
      <c r="D41" s="25" t="s">
        <v>33</v>
      </c>
      <c r="E41" s="27"/>
      <c r="F41" s="298"/>
      <c r="G41" s="28"/>
    </row>
    <row r="42" spans="1:7" ht="12.75" customHeight="1">
      <c r="A42" s="297"/>
      <c r="B42" s="25" t="s">
        <v>37</v>
      </c>
      <c r="C42" s="26"/>
      <c r="D42" s="25" t="s">
        <v>33</v>
      </c>
      <c r="E42" s="27"/>
      <c r="F42" s="298"/>
      <c r="G42" s="28"/>
    </row>
    <row r="43" spans="1:7" ht="12.75" customHeight="1">
      <c r="A43" s="295"/>
      <c r="B43" s="25" t="s">
        <v>32</v>
      </c>
      <c r="C43" s="26"/>
      <c r="D43" s="25" t="s">
        <v>33</v>
      </c>
      <c r="E43" s="27"/>
      <c r="F43" s="298"/>
      <c r="G43" s="28"/>
    </row>
    <row r="44" spans="1:7" ht="12.75" customHeight="1">
      <c r="A44" s="296"/>
      <c r="B44" s="25" t="s">
        <v>34</v>
      </c>
      <c r="C44" s="26"/>
      <c r="D44" s="25" t="s">
        <v>33</v>
      </c>
      <c r="E44" s="27"/>
      <c r="F44" s="298"/>
      <c r="G44" s="28"/>
    </row>
    <row r="45" spans="1:7" ht="12.75" customHeight="1">
      <c r="A45" s="296"/>
      <c r="B45" s="25" t="s">
        <v>35</v>
      </c>
      <c r="C45" s="26"/>
      <c r="D45" s="25" t="s">
        <v>33</v>
      </c>
      <c r="E45" s="27"/>
      <c r="F45" s="298"/>
      <c r="G45" s="28"/>
    </row>
    <row r="46" spans="1:7" ht="12.75" customHeight="1">
      <c r="A46" s="296"/>
      <c r="B46" s="25" t="s">
        <v>36</v>
      </c>
      <c r="C46" s="26"/>
      <c r="D46" s="25" t="s">
        <v>33</v>
      </c>
      <c r="E46" s="27"/>
      <c r="F46" s="298"/>
      <c r="G46" s="28"/>
    </row>
    <row r="47" spans="1:7" ht="12.75" customHeight="1">
      <c r="A47" s="297"/>
      <c r="B47" s="25" t="s">
        <v>37</v>
      </c>
      <c r="C47" s="26"/>
      <c r="D47" s="25" t="s">
        <v>33</v>
      </c>
      <c r="E47" s="27"/>
      <c r="F47" s="298"/>
      <c r="G47" s="28"/>
    </row>
    <row r="48" spans="1:7" ht="12.75" customHeight="1">
      <c r="A48" s="295"/>
      <c r="B48" s="25" t="s">
        <v>32</v>
      </c>
      <c r="C48" s="26"/>
      <c r="D48" s="25" t="s">
        <v>33</v>
      </c>
      <c r="E48" s="27"/>
      <c r="F48" s="298"/>
      <c r="G48" s="28"/>
    </row>
    <row r="49" spans="1:7" ht="12.75" customHeight="1">
      <c r="A49" s="296"/>
      <c r="B49" s="25" t="s">
        <v>34</v>
      </c>
      <c r="C49" s="26"/>
      <c r="D49" s="25" t="s">
        <v>33</v>
      </c>
      <c r="E49" s="27"/>
      <c r="F49" s="298"/>
      <c r="G49" s="28"/>
    </row>
    <row r="50" spans="1:7" ht="12.75" customHeight="1">
      <c r="A50" s="296"/>
      <c r="B50" s="25" t="s">
        <v>35</v>
      </c>
      <c r="C50" s="26"/>
      <c r="D50" s="25" t="s">
        <v>33</v>
      </c>
      <c r="E50" s="27"/>
      <c r="F50" s="298"/>
      <c r="G50" s="28"/>
    </row>
    <row r="51" spans="1:7" ht="12.75" customHeight="1">
      <c r="A51" s="296"/>
      <c r="B51" s="25" t="s">
        <v>36</v>
      </c>
      <c r="C51" s="26"/>
      <c r="D51" s="25" t="s">
        <v>33</v>
      </c>
      <c r="E51" s="27"/>
      <c r="F51" s="298"/>
      <c r="G51" s="28"/>
    </row>
    <row r="52" spans="1:7" ht="12.75" customHeight="1">
      <c r="A52" s="297"/>
      <c r="B52" s="25" t="s">
        <v>37</v>
      </c>
      <c r="C52" s="26"/>
      <c r="D52" s="25" t="s">
        <v>33</v>
      </c>
      <c r="E52" s="27"/>
      <c r="F52" s="298"/>
      <c r="G52" s="28"/>
    </row>
  </sheetData>
  <mergeCells count="18">
    <mergeCell ref="A48:A52"/>
    <mergeCell ref="F48:F52"/>
    <mergeCell ref="F30:F35"/>
    <mergeCell ref="A33:A37"/>
    <mergeCell ref="F36:F41"/>
    <mergeCell ref="A38:A42"/>
    <mergeCell ref="F42:F47"/>
    <mergeCell ref="A43:A47"/>
    <mergeCell ref="A1:G1"/>
    <mergeCell ref="F3:G3"/>
    <mergeCell ref="D4:G4"/>
    <mergeCell ref="A13:A17"/>
    <mergeCell ref="F13:F17"/>
    <mergeCell ref="A18:A22"/>
    <mergeCell ref="F18:F23"/>
    <mergeCell ref="A23:A27"/>
    <mergeCell ref="F24:F29"/>
    <mergeCell ref="A28:A32"/>
  </mergeCells>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4"/>
  <dimension ref="A1:L632"/>
  <sheetViews>
    <sheetView zoomScale="85" zoomScaleNormal="85" workbookViewId="0">
      <pane ySplit="9" topLeftCell="A612" activePane="bottomLeft" state="frozen"/>
      <selection pane="bottomLeft" activeCell="J9" sqref="J9"/>
    </sheetView>
  </sheetViews>
  <sheetFormatPr defaultRowHeight="12.75"/>
  <cols>
    <col min="1" max="1" width="11.875" style="153" customWidth="1"/>
    <col min="2" max="2" width="8.5" style="54" customWidth="1"/>
    <col min="3" max="3" width="7.125" style="60" customWidth="1"/>
    <col min="4" max="4" width="7.375" style="60" customWidth="1"/>
    <col min="5" max="5" width="6.375" style="60" bestFit="1" customWidth="1"/>
    <col min="6" max="6" width="9.75" style="54" customWidth="1"/>
    <col min="7" max="7" width="12.125" style="60" bestFit="1" customWidth="1"/>
    <col min="8" max="8" width="30.125" style="54" customWidth="1"/>
    <col min="9" max="10" width="8.25" style="53" customWidth="1"/>
    <col min="11" max="11" width="32.125" style="84" customWidth="1"/>
    <col min="12" max="69" width="8.75" style="54"/>
    <col min="70" max="70" width="9.875" style="54" customWidth="1"/>
    <col min="71" max="71" width="8.5" style="54" customWidth="1"/>
    <col min="72" max="72" width="7.125" style="54" customWidth="1"/>
    <col min="73" max="73" width="7.375" style="54" customWidth="1"/>
    <col min="74" max="74" width="5.5" style="54" customWidth="1"/>
    <col min="75" max="75" width="9.75" style="54" customWidth="1"/>
    <col min="76" max="76" width="12.125" style="54" bestFit="1" customWidth="1"/>
    <col min="77" max="77" width="26.625" style="54" customWidth="1"/>
    <col min="78" max="78" width="8.25" style="54" customWidth="1"/>
    <col min="79" max="79" width="32.125" style="54" customWidth="1"/>
    <col min="80" max="325" width="8.75" style="54"/>
    <col min="326" max="326" width="9.875" style="54" customWidth="1"/>
    <col min="327" max="327" width="8.5" style="54" customWidth="1"/>
    <col min="328" max="328" width="7.125" style="54" customWidth="1"/>
    <col min="329" max="329" width="7.375" style="54" customWidth="1"/>
    <col min="330" max="330" width="5.5" style="54" customWidth="1"/>
    <col min="331" max="331" width="9.75" style="54" customWidth="1"/>
    <col min="332" max="332" width="12.125" style="54" bestFit="1" customWidth="1"/>
    <col min="333" max="333" width="26.625" style="54" customWidth="1"/>
    <col min="334" max="334" width="8.25" style="54" customWidth="1"/>
    <col min="335" max="335" width="32.125" style="54" customWidth="1"/>
    <col min="336" max="581" width="8.75" style="54"/>
    <col min="582" max="582" width="9.875" style="54" customWidth="1"/>
    <col min="583" max="583" width="8.5" style="54" customWidth="1"/>
    <col min="584" max="584" width="7.125" style="54" customWidth="1"/>
    <col min="585" max="585" width="7.375" style="54" customWidth="1"/>
    <col min="586" max="586" width="5.5" style="54" customWidth="1"/>
    <col min="587" max="587" width="9.75" style="54" customWidth="1"/>
    <col min="588" max="588" width="12.125" style="54" bestFit="1" customWidth="1"/>
    <col min="589" max="589" width="26.625" style="54" customWidth="1"/>
    <col min="590" max="590" width="8.25" style="54" customWidth="1"/>
    <col min="591" max="591" width="32.125" style="54" customWidth="1"/>
    <col min="592" max="837" width="8.75" style="54"/>
    <col min="838" max="838" width="9.875" style="54" customWidth="1"/>
    <col min="839" max="839" width="8.5" style="54" customWidth="1"/>
    <col min="840" max="840" width="7.125" style="54" customWidth="1"/>
    <col min="841" max="841" width="7.375" style="54" customWidth="1"/>
    <col min="842" max="842" width="5.5" style="54" customWidth="1"/>
    <col min="843" max="843" width="9.75" style="54" customWidth="1"/>
    <col min="844" max="844" width="12.125" style="54" bestFit="1" customWidth="1"/>
    <col min="845" max="845" width="26.625" style="54" customWidth="1"/>
    <col min="846" max="846" width="8.25" style="54" customWidth="1"/>
    <col min="847" max="847" width="32.125" style="54" customWidth="1"/>
    <col min="848" max="1093" width="8.75" style="54"/>
    <col min="1094" max="1094" width="9.875" style="54" customWidth="1"/>
    <col min="1095" max="1095" width="8.5" style="54" customWidth="1"/>
    <col min="1096" max="1096" width="7.125" style="54" customWidth="1"/>
    <col min="1097" max="1097" width="7.375" style="54" customWidth="1"/>
    <col min="1098" max="1098" width="5.5" style="54" customWidth="1"/>
    <col min="1099" max="1099" width="9.75" style="54" customWidth="1"/>
    <col min="1100" max="1100" width="12.125" style="54" bestFit="1" customWidth="1"/>
    <col min="1101" max="1101" width="26.625" style="54" customWidth="1"/>
    <col min="1102" max="1102" width="8.25" style="54" customWidth="1"/>
    <col min="1103" max="1103" width="32.125" style="54" customWidth="1"/>
    <col min="1104" max="1349" width="8.75" style="54"/>
    <col min="1350" max="1350" width="9.875" style="54" customWidth="1"/>
    <col min="1351" max="1351" width="8.5" style="54" customWidth="1"/>
    <col min="1352" max="1352" width="7.125" style="54" customWidth="1"/>
    <col min="1353" max="1353" width="7.375" style="54" customWidth="1"/>
    <col min="1354" max="1354" width="5.5" style="54" customWidth="1"/>
    <col min="1355" max="1355" width="9.75" style="54" customWidth="1"/>
    <col min="1356" max="1356" width="12.125" style="54" bestFit="1" customWidth="1"/>
    <col min="1357" max="1357" width="26.625" style="54" customWidth="1"/>
    <col min="1358" max="1358" width="8.25" style="54" customWidth="1"/>
    <col min="1359" max="1359" width="32.125" style="54" customWidth="1"/>
    <col min="1360" max="1605" width="8.75" style="54"/>
    <col min="1606" max="1606" width="9.875" style="54" customWidth="1"/>
    <col min="1607" max="1607" width="8.5" style="54" customWidth="1"/>
    <col min="1608" max="1608" width="7.125" style="54" customWidth="1"/>
    <col min="1609" max="1609" width="7.375" style="54" customWidth="1"/>
    <col min="1610" max="1610" width="5.5" style="54" customWidth="1"/>
    <col min="1611" max="1611" width="9.75" style="54" customWidth="1"/>
    <col min="1612" max="1612" width="12.125" style="54" bestFit="1" customWidth="1"/>
    <col min="1613" max="1613" width="26.625" style="54" customWidth="1"/>
    <col min="1614" max="1614" width="8.25" style="54" customWidth="1"/>
    <col min="1615" max="1615" width="32.125" style="54" customWidth="1"/>
    <col min="1616" max="1861" width="8.75" style="54"/>
    <col min="1862" max="1862" width="9.875" style="54" customWidth="1"/>
    <col min="1863" max="1863" width="8.5" style="54" customWidth="1"/>
    <col min="1864" max="1864" width="7.125" style="54" customWidth="1"/>
    <col min="1865" max="1865" width="7.375" style="54" customWidth="1"/>
    <col min="1866" max="1866" width="5.5" style="54" customWidth="1"/>
    <col min="1867" max="1867" width="9.75" style="54" customWidth="1"/>
    <col min="1868" max="1868" width="12.125" style="54" bestFit="1" customWidth="1"/>
    <col min="1869" max="1869" width="26.625" style="54" customWidth="1"/>
    <col min="1870" max="1870" width="8.25" style="54" customWidth="1"/>
    <col min="1871" max="1871" width="32.125" style="54" customWidth="1"/>
    <col min="1872" max="2117" width="8.75" style="54"/>
    <col min="2118" max="2118" width="9.875" style="54" customWidth="1"/>
    <col min="2119" max="2119" width="8.5" style="54" customWidth="1"/>
    <col min="2120" max="2120" width="7.125" style="54" customWidth="1"/>
    <col min="2121" max="2121" width="7.375" style="54" customWidth="1"/>
    <col min="2122" max="2122" width="5.5" style="54" customWidth="1"/>
    <col min="2123" max="2123" width="9.75" style="54" customWidth="1"/>
    <col min="2124" max="2124" width="12.125" style="54" bestFit="1" customWidth="1"/>
    <col min="2125" max="2125" width="26.625" style="54" customWidth="1"/>
    <col min="2126" max="2126" width="8.25" style="54" customWidth="1"/>
    <col min="2127" max="2127" width="32.125" style="54" customWidth="1"/>
    <col min="2128" max="2373" width="8.75" style="54"/>
    <col min="2374" max="2374" width="9.875" style="54" customWidth="1"/>
    <col min="2375" max="2375" width="8.5" style="54" customWidth="1"/>
    <col min="2376" max="2376" width="7.125" style="54" customWidth="1"/>
    <col min="2377" max="2377" width="7.375" style="54" customWidth="1"/>
    <col min="2378" max="2378" width="5.5" style="54" customWidth="1"/>
    <col min="2379" max="2379" width="9.75" style="54" customWidth="1"/>
    <col min="2380" max="2380" width="12.125" style="54" bestFit="1" customWidth="1"/>
    <col min="2381" max="2381" width="26.625" style="54" customWidth="1"/>
    <col min="2382" max="2382" width="8.25" style="54" customWidth="1"/>
    <col min="2383" max="2383" width="32.125" style="54" customWidth="1"/>
    <col min="2384" max="2629" width="8.75" style="54"/>
    <col min="2630" max="2630" width="9.875" style="54" customWidth="1"/>
    <col min="2631" max="2631" width="8.5" style="54" customWidth="1"/>
    <col min="2632" max="2632" width="7.125" style="54" customWidth="1"/>
    <col min="2633" max="2633" width="7.375" style="54" customWidth="1"/>
    <col min="2634" max="2634" width="5.5" style="54" customWidth="1"/>
    <col min="2635" max="2635" width="9.75" style="54" customWidth="1"/>
    <col min="2636" max="2636" width="12.125" style="54" bestFit="1" customWidth="1"/>
    <col min="2637" max="2637" width="26.625" style="54" customWidth="1"/>
    <col min="2638" max="2638" width="8.25" style="54" customWidth="1"/>
    <col min="2639" max="2639" width="32.125" style="54" customWidth="1"/>
    <col min="2640" max="2885" width="8.75" style="54"/>
    <col min="2886" max="2886" width="9.875" style="54" customWidth="1"/>
    <col min="2887" max="2887" width="8.5" style="54" customWidth="1"/>
    <col min="2888" max="2888" width="7.125" style="54" customWidth="1"/>
    <col min="2889" max="2889" width="7.375" style="54" customWidth="1"/>
    <col min="2890" max="2890" width="5.5" style="54" customWidth="1"/>
    <col min="2891" max="2891" width="9.75" style="54" customWidth="1"/>
    <col min="2892" max="2892" width="12.125" style="54" bestFit="1" customWidth="1"/>
    <col min="2893" max="2893" width="26.625" style="54" customWidth="1"/>
    <col min="2894" max="2894" width="8.25" style="54" customWidth="1"/>
    <col min="2895" max="2895" width="32.125" style="54" customWidth="1"/>
    <col min="2896" max="3141" width="8.75" style="54"/>
    <col min="3142" max="3142" width="9.875" style="54" customWidth="1"/>
    <col min="3143" max="3143" width="8.5" style="54" customWidth="1"/>
    <col min="3144" max="3144" width="7.125" style="54" customWidth="1"/>
    <col min="3145" max="3145" width="7.375" style="54" customWidth="1"/>
    <col min="3146" max="3146" width="5.5" style="54" customWidth="1"/>
    <col min="3147" max="3147" width="9.75" style="54" customWidth="1"/>
    <col min="3148" max="3148" width="12.125" style="54" bestFit="1" customWidth="1"/>
    <col min="3149" max="3149" width="26.625" style="54" customWidth="1"/>
    <col min="3150" max="3150" width="8.25" style="54" customWidth="1"/>
    <col min="3151" max="3151" width="32.125" style="54" customWidth="1"/>
    <col min="3152" max="3397" width="8.75" style="54"/>
    <col min="3398" max="3398" width="9.875" style="54" customWidth="1"/>
    <col min="3399" max="3399" width="8.5" style="54" customWidth="1"/>
    <col min="3400" max="3400" width="7.125" style="54" customWidth="1"/>
    <col min="3401" max="3401" width="7.375" style="54" customWidth="1"/>
    <col min="3402" max="3402" width="5.5" style="54" customWidth="1"/>
    <col min="3403" max="3403" width="9.75" style="54" customWidth="1"/>
    <col min="3404" max="3404" width="12.125" style="54" bestFit="1" customWidth="1"/>
    <col min="3405" max="3405" width="26.625" style="54" customWidth="1"/>
    <col min="3406" max="3406" width="8.25" style="54" customWidth="1"/>
    <col min="3407" max="3407" width="32.125" style="54" customWidth="1"/>
    <col min="3408" max="3653" width="8.75" style="54"/>
    <col min="3654" max="3654" width="9.875" style="54" customWidth="1"/>
    <col min="3655" max="3655" width="8.5" style="54" customWidth="1"/>
    <col min="3656" max="3656" width="7.125" style="54" customWidth="1"/>
    <col min="3657" max="3657" width="7.375" style="54" customWidth="1"/>
    <col min="3658" max="3658" width="5.5" style="54" customWidth="1"/>
    <col min="3659" max="3659" width="9.75" style="54" customWidth="1"/>
    <col min="3660" max="3660" width="12.125" style="54" bestFit="1" customWidth="1"/>
    <col min="3661" max="3661" width="26.625" style="54" customWidth="1"/>
    <col min="3662" max="3662" width="8.25" style="54" customWidth="1"/>
    <col min="3663" max="3663" width="32.125" style="54" customWidth="1"/>
    <col min="3664" max="3909" width="8.75" style="54"/>
    <col min="3910" max="3910" width="9.875" style="54" customWidth="1"/>
    <col min="3911" max="3911" width="8.5" style="54" customWidth="1"/>
    <col min="3912" max="3912" width="7.125" style="54" customWidth="1"/>
    <col min="3913" max="3913" width="7.375" style="54" customWidth="1"/>
    <col min="3914" max="3914" width="5.5" style="54" customWidth="1"/>
    <col min="3915" max="3915" width="9.75" style="54" customWidth="1"/>
    <col min="3916" max="3916" width="12.125" style="54" bestFit="1" customWidth="1"/>
    <col min="3917" max="3917" width="26.625" style="54" customWidth="1"/>
    <col min="3918" max="3918" width="8.25" style="54" customWidth="1"/>
    <col min="3919" max="3919" width="32.125" style="54" customWidth="1"/>
    <col min="3920" max="4165" width="8.75" style="54"/>
    <col min="4166" max="4166" width="9.875" style="54" customWidth="1"/>
    <col min="4167" max="4167" width="8.5" style="54" customWidth="1"/>
    <col min="4168" max="4168" width="7.125" style="54" customWidth="1"/>
    <col min="4169" max="4169" width="7.375" style="54" customWidth="1"/>
    <col min="4170" max="4170" width="5.5" style="54" customWidth="1"/>
    <col min="4171" max="4171" width="9.75" style="54" customWidth="1"/>
    <col min="4172" max="4172" width="12.125" style="54" bestFit="1" customWidth="1"/>
    <col min="4173" max="4173" width="26.625" style="54" customWidth="1"/>
    <col min="4174" max="4174" width="8.25" style="54" customWidth="1"/>
    <col min="4175" max="4175" width="32.125" style="54" customWidth="1"/>
    <col min="4176" max="4421" width="8.75" style="54"/>
    <col min="4422" max="4422" width="9.875" style="54" customWidth="1"/>
    <col min="4423" max="4423" width="8.5" style="54" customWidth="1"/>
    <col min="4424" max="4424" width="7.125" style="54" customWidth="1"/>
    <col min="4425" max="4425" width="7.375" style="54" customWidth="1"/>
    <col min="4426" max="4426" width="5.5" style="54" customWidth="1"/>
    <col min="4427" max="4427" width="9.75" style="54" customWidth="1"/>
    <col min="4428" max="4428" width="12.125" style="54" bestFit="1" customWidth="1"/>
    <col min="4429" max="4429" width="26.625" style="54" customWidth="1"/>
    <col min="4430" max="4430" width="8.25" style="54" customWidth="1"/>
    <col min="4431" max="4431" width="32.125" style="54" customWidth="1"/>
    <col min="4432" max="4677" width="8.75" style="54"/>
    <col min="4678" max="4678" width="9.875" style="54" customWidth="1"/>
    <col min="4679" max="4679" width="8.5" style="54" customWidth="1"/>
    <col min="4680" max="4680" width="7.125" style="54" customWidth="1"/>
    <col min="4681" max="4681" width="7.375" style="54" customWidth="1"/>
    <col min="4682" max="4682" width="5.5" style="54" customWidth="1"/>
    <col min="4683" max="4683" width="9.75" style="54" customWidth="1"/>
    <col min="4684" max="4684" width="12.125" style="54" bestFit="1" customWidth="1"/>
    <col min="4685" max="4685" width="26.625" style="54" customWidth="1"/>
    <col min="4686" max="4686" width="8.25" style="54" customWidth="1"/>
    <col min="4687" max="4687" width="32.125" style="54" customWidth="1"/>
    <col min="4688" max="4933" width="8.75" style="54"/>
    <col min="4934" max="4934" width="9.875" style="54" customWidth="1"/>
    <col min="4935" max="4935" width="8.5" style="54" customWidth="1"/>
    <col min="4936" max="4936" width="7.125" style="54" customWidth="1"/>
    <col min="4937" max="4937" width="7.375" style="54" customWidth="1"/>
    <col min="4938" max="4938" width="5.5" style="54" customWidth="1"/>
    <col min="4939" max="4939" width="9.75" style="54" customWidth="1"/>
    <col min="4940" max="4940" width="12.125" style="54" bestFit="1" customWidth="1"/>
    <col min="4941" max="4941" width="26.625" style="54" customWidth="1"/>
    <col min="4942" max="4942" width="8.25" style="54" customWidth="1"/>
    <col min="4943" max="4943" width="32.125" style="54" customWidth="1"/>
    <col min="4944" max="5189" width="8.75" style="54"/>
    <col min="5190" max="5190" width="9.875" style="54" customWidth="1"/>
    <col min="5191" max="5191" width="8.5" style="54" customWidth="1"/>
    <col min="5192" max="5192" width="7.125" style="54" customWidth="1"/>
    <col min="5193" max="5193" width="7.375" style="54" customWidth="1"/>
    <col min="5194" max="5194" width="5.5" style="54" customWidth="1"/>
    <col min="5195" max="5195" width="9.75" style="54" customWidth="1"/>
    <col min="5196" max="5196" width="12.125" style="54" bestFit="1" customWidth="1"/>
    <col min="5197" max="5197" width="26.625" style="54" customWidth="1"/>
    <col min="5198" max="5198" width="8.25" style="54" customWidth="1"/>
    <col min="5199" max="5199" width="32.125" style="54" customWidth="1"/>
    <col min="5200" max="5445" width="8.75" style="54"/>
    <col min="5446" max="5446" width="9.875" style="54" customWidth="1"/>
    <col min="5447" max="5447" width="8.5" style="54" customWidth="1"/>
    <col min="5448" max="5448" width="7.125" style="54" customWidth="1"/>
    <col min="5449" max="5449" width="7.375" style="54" customWidth="1"/>
    <col min="5450" max="5450" width="5.5" style="54" customWidth="1"/>
    <col min="5451" max="5451" width="9.75" style="54" customWidth="1"/>
    <col min="5452" max="5452" width="12.125" style="54" bestFit="1" customWidth="1"/>
    <col min="5453" max="5453" width="26.625" style="54" customWidth="1"/>
    <col min="5454" max="5454" width="8.25" style="54" customWidth="1"/>
    <col min="5455" max="5455" width="32.125" style="54" customWidth="1"/>
    <col min="5456" max="5701" width="8.75" style="54"/>
    <col min="5702" max="5702" width="9.875" style="54" customWidth="1"/>
    <col min="5703" max="5703" width="8.5" style="54" customWidth="1"/>
    <col min="5704" max="5704" width="7.125" style="54" customWidth="1"/>
    <col min="5705" max="5705" width="7.375" style="54" customWidth="1"/>
    <col min="5706" max="5706" width="5.5" style="54" customWidth="1"/>
    <col min="5707" max="5707" width="9.75" style="54" customWidth="1"/>
    <col min="5708" max="5708" width="12.125" style="54" bestFit="1" customWidth="1"/>
    <col min="5709" max="5709" width="26.625" style="54" customWidth="1"/>
    <col min="5710" max="5710" width="8.25" style="54" customWidth="1"/>
    <col min="5711" max="5711" width="32.125" style="54" customWidth="1"/>
    <col min="5712" max="5957" width="8.75" style="54"/>
    <col min="5958" max="5958" width="9.875" style="54" customWidth="1"/>
    <col min="5959" max="5959" width="8.5" style="54" customWidth="1"/>
    <col min="5960" max="5960" width="7.125" style="54" customWidth="1"/>
    <col min="5961" max="5961" width="7.375" style="54" customWidth="1"/>
    <col min="5962" max="5962" width="5.5" style="54" customWidth="1"/>
    <col min="5963" max="5963" width="9.75" style="54" customWidth="1"/>
    <col min="5964" max="5964" width="12.125" style="54" bestFit="1" customWidth="1"/>
    <col min="5965" max="5965" width="26.625" style="54" customWidth="1"/>
    <col min="5966" max="5966" width="8.25" style="54" customWidth="1"/>
    <col min="5967" max="5967" width="32.125" style="54" customWidth="1"/>
    <col min="5968" max="6213" width="8.75" style="54"/>
    <col min="6214" max="6214" width="9.875" style="54" customWidth="1"/>
    <col min="6215" max="6215" width="8.5" style="54" customWidth="1"/>
    <col min="6216" max="6216" width="7.125" style="54" customWidth="1"/>
    <col min="6217" max="6217" width="7.375" style="54" customWidth="1"/>
    <col min="6218" max="6218" width="5.5" style="54" customWidth="1"/>
    <col min="6219" max="6219" width="9.75" style="54" customWidth="1"/>
    <col min="6220" max="6220" width="12.125" style="54" bestFit="1" customWidth="1"/>
    <col min="6221" max="6221" width="26.625" style="54" customWidth="1"/>
    <col min="6222" max="6222" width="8.25" style="54" customWidth="1"/>
    <col min="6223" max="6223" width="32.125" style="54" customWidth="1"/>
    <col min="6224" max="6469" width="8.75" style="54"/>
    <col min="6470" max="6470" width="9.875" style="54" customWidth="1"/>
    <col min="6471" max="6471" width="8.5" style="54" customWidth="1"/>
    <col min="6472" max="6472" width="7.125" style="54" customWidth="1"/>
    <col min="6473" max="6473" width="7.375" style="54" customWidth="1"/>
    <col min="6474" max="6474" width="5.5" style="54" customWidth="1"/>
    <col min="6475" max="6475" width="9.75" style="54" customWidth="1"/>
    <col min="6476" max="6476" width="12.125" style="54" bestFit="1" customWidth="1"/>
    <col min="6477" max="6477" width="26.625" style="54" customWidth="1"/>
    <col min="6478" max="6478" width="8.25" style="54" customWidth="1"/>
    <col min="6479" max="6479" width="32.125" style="54" customWidth="1"/>
    <col min="6480" max="6725" width="8.75" style="54"/>
    <col min="6726" max="6726" width="9.875" style="54" customWidth="1"/>
    <col min="6727" max="6727" width="8.5" style="54" customWidth="1"/>
    <col min="6728" max="6728" width="7.125" style="54" customWidth="1"/>
    <col min="6729" max="6729" width="7.375" style="54" customWidth="1"/>
    <col min="6730" max="6730" width="5.5" style="54" customWidth="1"/>
    <col min="6731" max="6731" width="9.75" style="54" customWidth="1"/>
    <col min="6732" max="6732" width="12.125" style="54" bestFit="1" customWidth="1"/>
    <col min="6733" max="6733" width="26.625" style="54" customWidth="1"/>
    <col min="6734" max="6734" width="8.25" style="54" customWidth="1"/>
    <col min="6735" max="6735" width="32.125" style="54" customWidth="1"/>
    <col min="6736" max="6981" width="8.75" style="54"/>
    <col min="6982" max="6982" width="9.875" style="54" customWidth="1"/>
    <col min="6983" max="6983" width="8.5" style="54" customWidth="1"/>
    <col min="6984" max="6984" width="7.125" style="54" customWidth="1"/>
    <col min="6985" max="6985" width="7.375" style="54" customWidth="1"/>
    <col min="6986" max="6986" width="5.5" style="54" customWidth="1"/>
    <col min="6987" max="6987" width="9.75" style="54" customWidth="1"/>
    <col min="6988" max="6988" width="12.125" style="54" bestFit="1" customWidth="1"/>
    <col min="6989" max="6989" width="26.625" style="54" customWidth="1"/>
    <col min="6990" max="6990" width="8.25" style="54" customWidth="1"/>
    <col min="6991" max="6991" width="32.125" style="54" customWidth="1"/>
    <col min="6992" max="7237" width="8.75" style="54"/>
    <col min="7238" max="7238" width="9.875" style="54" customWidth="1"/>
    <col min="7239" max="7239" width="8.5" style="54" customWidth="1"/>
    <col min="7240" max="7240" width="7.125" style="54" customWidth="1"/>
    <col min="7241" max="7241" width="7.375" style="54" customWidth="1"/>
    <col min="7242" max="7242" width="5.5" style="54" customWidth="1"/>
    <col min="7243" max="7243" width="9.75" style="54" customWidth="1"/>
    <col min="7244" max="7244" width="12.125" style="54" bestFit="1" customWidth="1"/>
    <col min="7245" max="7245" width="26.625" style="54" customWidth="1"/>
    <col min="7246" max="7246" width="8.25" style="54" customWidth="1"/>
    <col min="7247" max="7247" width="32.125" style="54" customWidth="1"/>
    <col min="7248" max="7493" width="8.75" style="54"/>
    <col min="7494" max="7494" width="9.875" style="54" customWidth="1"/>
    <col min="7495" max="7495" width="8.5" style="54" customWidth="1"/>
    <col min="7496" max="7496" width="7.125" style="54" customWidth="1"/>
    <col min="7497" max="7497" width="7.375" style="54" customWidth="1"/>
    <col min="7498" max="7498" width="5.5" style="54" customWidth="1"/>
    <col min="7499" max="7499" width="9.75" style="54" customWidth="1"/>
    <col min="7500" max="7500" width="12.125" style="54" bestFit="1" customWidth="1"/>
    <col min="7501" max="7501" width="26.625" style="54" customWidth="1"/>
    <col min="7502" max="7502" width="8.25" style="54" customWidth="1"/>
    <col min="7503" max="7503" width="32.125" style="54" customWidth="1"/>
    <col min="7504" max="7749" width="8.75" style="54"/>
    <col min="7750" max="7750" width="9.875" style="54" customWidth="1"/>
    <col min="7751" max="7751" width="8.5" style="54" customWidth="1"/>
    <col min="7752" max="7752" width="7.125" style="54" customWidth="1"/>
    <col min="7753" max="7753" width="7.375" style="54" customWidth="1"/>
    <col min="7754" max="7754" width="5.5" style="54" customWidth="1"/>
    <col min="7755" max="7755" width="9.75" style="54" customWidth="1"/>
    <col min="7756" max="7756" width="12.125" style="54" bestFit="1" customWidth="1"/>
    <col min="7757" max="7757" width="26.625" style="54" customWidth="1"/>
    <col min="7758" max="7758" width="8.25" style="54" customWidth="1"/>
    <col min="7759" max="7759" width="32.125" style="54" customWidth="1"/>
    <col min="7760" max="8005" width="8.75" style="54"/>
    <col min="8006" max="8006" width="9.875" style="54" customWidth="1"/>
    <col min="8007" max="8007" width="8.5" style="54" customWidth="1"/>
    <col min="8008" max="8008" width="7.125" style="54" customWidth="1"/>
    <col min="8009" max="8009" width="7.375" style="54" customWidth="1"/>
    <col min="8010" max="8010" width="5.5" style="54" customWidth="1"/>
    <col min="8011" max="8011" width="9.75" style="54" customWidth="1"/>
    <col min="8012" max="8012" width="12.125" style="54" bestFit="1" customWidth="1"/>
    <col min="8013" max="8013" width="26.625" style="54" customWidth="1"/>
    <col min="8014" max="8014" width="8.25" style="54" customWidth="1"/>
    <col min="8015" max="8015" width="32.125" style="54" customWidth="1"/>
    <col min="8016" max="8261" width="8.75" style="54"/>
    <col min="8262" max="8262" width="9.875" style="54" customWidth="1"/>
    <col min="8263" max="8263" width="8.5" style="54" customWidth="1"/>
    <col min="8264" max="8264" width="7.125" style="54" customWidth="1"/>
    <col min="8265" max="8265" width="7.375" style="54" customWidth="1"/>
    <col min="8266" max="8266" width="5.5" style="54" customWidth="1"/>
    <col min="8267" max="8267" width="9.75" style="54" customWidth="1"/>
    <col min="8268" max="8268" width="12.125" style="54" bestFit="1" customWidth="1"/>
    <col min="8269" max="8269" width="26.625" style="54" customWidth="1"/>
    <col min="8270" max="8270" width="8.25" style="54" customWidth="1"/>
    <col min="8271" max="8271" width="32.125" style="54" customWidth="1"/>
    <col min="8272" max="8517" width="8.75" style="54"/>
    <col min="8518" max="8518" width="9.875" style="54" customWidth="1"/>
    <col min="8519" max="8519" width="8.5" style="54" customWidth="1"/>
    <col min="8520" max="8520" width="7.125" style="54" customWidth="1"/>
    <col min="8521" max="8521" width="7.375" style="54" customWidth="1"/>
    <col min="8522" max="8522" width="5.5" style="54" customWidth="1"/>
    <col min="8523" max="8523" width="9.75" style="54" customWidth="1"/>
    <col min="8524" max="8524" width="12.125" style="54" bestFit="1" customWidth="1"/>
    <col min="8525" max="8525" width="26.625" style="54" customWidth="1"/>
    <col min="8526" max="8526" width="8.25" style="54" customWidth="1"/>
    <col min="8527" max="8527" width="32.125" style="54" customWidth="1"/>
    <col min="8528" max="8773" width="8.75" style="54"/>
    <col min="8774" max="8774" width="9.875" style="54" customWidth="1"/>
    <col min="8775" max="8775" width="8.5" style="54" customWidth="1"/>
    <col min="8776" max="8776" width="7.125" style="54" customWidth="1"/>
    <col min="8777" max="8777" width="7.375" style="54" customWidth="1"/>
    <col min="8778" max="8778" width="5.5" style="54" customWidth="1"/>
    <col min="8779" max="8779" width="9.75" style="54" customWidth="1"/>
    <col min="8780" max="8780" width="12.125" style="54" bestFit="1" customWidth="1"/>
    <col min="8781" max="8781" width="26.625" style="54" customWidth="1"/>
    <col min="8782" max="8782" width="8.25" style="54" customWidth="1"/>
    <col min="8783" max="8783" width="32.125" style="54" customWidth="1"/>
    <col min="8784" max="9029" width="8.75" style="54"/>
    <col min="9030" max="9030" width="9.875" style="54" customWidth="1"/>
    <col min="9031" max="9031" width="8.5" style="54" customWidth="1"/>
    <col min="9032" max="9032" width="7.125" style="54" customWidth="1"/>
    <col min="9033" max="9033" width="7.375" style="54" customWidth="1"/>
    <col min="9034" max="9034" width="5.5" style="54" customWidth="1"/>
    <col min="9035" max="9035" width="9.75" style="54" customWidth="1"/>
    <col min="9036" max="9036" width="12.125" style="54" bestFit="1" customWidth="1"/>
    <col min="9037" max="9037" width="26.625" style="54" customWidth="1"/>
    <col min="9038" max="9038" width="8.25" style="54" customWidth="1"/>
    <col min="9039" max="9039" width="32.125" style="54" customWidth="1"/>
    <col min="9040" max="9285" width="8.75" style="54"/>
    <col min="9286" max="9286" width="9.875" style="54" customWidth="1"/>
    <col min="9287" max="9287" width="8.5" style="54" customWidth="1"/>
    <col min="9288" max="9288" width="7.125" style="54" customWidth="1"/>
    <col min="9289" max="9289" width="7.375" style="54" customWidth="1"/>
    <col min="9290" max="9290" width="5.5" style="54" customWidth="1"/>
    <col min="9291" max="9291" width="9.75" style="54" customWidth="1"/>
    <col min="9292" max="9292" width="12.125" style="54" bestFit="1" customWidth="1"/>
    <col min="9293" max="9293" width="26.625" style="54" customWidth="1"/>
    <col min="9294" max="9294" width="8.25" style="54" customWidth="1"/>
    <col min="9295" max="9295" width="32.125" style="54" customWidth="1"/>
    <col min="9296" max="9541" width="8.75" style="54"/>
    <col min="9542" max="9542" width="9.875" style="54" customWidth="1"/>
    <col min="9543" max="9543" width="8.5" style="54" customWidth="1"/>
    <col min="9544" max="9544" width="7.125" style="54" customWidth="1"/>
    <col min="9545" max="9545" width="7.375" style="54" customWidth="1"/>
    <col min="9546" max="9546" width="5.5" style="54" customWidth="1"/>
    <col min="9547" max="9547" width="9.75" style="54" customWidth="1"/>
    <col min="9548" max="9548" width="12.125" style="54" bestFit="1" customWidth="1"/>
    <col min="9549" max="9549" width="26.625" style="54" customWidth="1"/>
    <col min="9550" max="9550" width="8.25" style="54" customWidth="1"/>
    <col min="9551" max="9551" width="32.125" style="54" customWidth="1"/>
    <col min="9552" max="9797" width="8.75" style="54"/>
    <col min="9798" max="9798" width="9.875" style="54" customWidth="1"/>
    <col min="9799" max="9799" width="8.5" style="54" customWidth="1"/>
    <col min="9800" max="9800" width="7.125" style="54" customWidth="1"/>
    <col min="9801" max="9801" width="7.375" style="54" customWidth="1"/>
    <col min="9802" max="9802" width="5.5" style="54" customWidth="1"/>
    <col min="9803" max="9803" width="9.75" style="54" customWidth="1"/>
    <col min="9804" max="9804" width="12.125" style="54" bestFit="1" customWidth="1"/>
    <col min="9805" max="9805" width="26.625" style="54" customWidth="1"/>
    <col min="9806" max="9806" width="8.25" style="54" customWidth="1"/>
    <col min="9807" max="9807" width="32.125" style="54" customWidth="1"/>
    <col min="9808" max="10053" width="8.75" style="54"/>
    <col min="10054" max="10054" width="9.875" style="54" customWidth="1"/>
    <col min="10055" max="10055" width="8.5" style="54" customWidth="1"/>
    <col min="10056" max="10056" width="7.125" style="54" customWidth="1"/>
    <col min="10057" max="10057" width="7.375" style="54" customWidth="1"/>
    <col min="10058" max="10058" width="5.5" style="54" customWidth="1"/>
    <col min="10059" max="10059" width="9.75" style="54" customWidth="1"/>
    <col min="10060" max="10060" width="12.125" style="54" bestFit="1" customWidth="1"/>
    <col min="10061" max="10061" width="26.625" style="54" customWidth="1"/>
    <col min="10062" max="10062" width="8.25" style="54" customWidth="1"/>
    <col min="10063" max="10063" width="32.125" style="54" customWidth="1"/>
    <col min="10064" max="10309" width="8.75" style="54"/>
    <col min="10310" max="10310" width="9.875" style="54" customWidth="1"/>
    <col min="10311" max="10311" width="8.5" style="54" customWidth="1"/>
    <col min="10312" max="10312" width="7.125" style="54" customWidth="1"/>
    <col min="10313" max="10313" width="7.375" style="54" customWidth="1"/>
    <col min="10314" max="10314" width="5.5" style="54" customWidth="1"/>
    <col min="10315" max="10315" width="9.75" style="54" customWidth="1"/>
    <col min="10316" max="10316" width="12.125" style="54" bestFit="1" customWidth="1"/>
    <col min="10317" max="10317" width="26.625" style="54" customWidth="1"/>
    <col min="10318" max="10318" width="8.25" style="54" customWidth="1"/>
    <col min="10319" max="10319" width="32.125" style="54" customWidth="1"/>
    <col min="10320" max="10565" width="8.75" style="54"/>
    <col min="10566" max="10566" width="9.875" style="54" customWidth="1"/>
    <col min="10567" max="10567" width="8.5" style="54" customWidth="1"/>
    <col min="10568" max="10568" width="7.125" style="54" customWidth="1"/>
    <col min="10569" max="10569" width="7.375" style="54" customWidth="1"/>
    <col min="10570" max="10570" width="5.5" style="54" customWidth="1"/>
    <col min="10571" max="10571" width="9.75" style="54" customWidth="1"/>
    <col min="10572" max="10572" width="12.125" style="54" bestFit="1" customWidth="1"/>
    <col min="10573" max="10573" width="26.625" style="54" customWidth="1"/>
    <col min="10574" max="10574" width="8.25" style="54" customWidth="1"/>
    <col min="10575" max="10575" width="32.125" style="54" customWidth="1"/>
    <col min="10576" max="10821" width="8.75" style="54"/>
    <col min="10822" max="10822" width="9.875" style="54" customWidth="1"/>
    <col min="10823" max="10823" width="8.5" style="54" customWidth="1"/>
    <col min="10824" max="10824" width="7.125" style="54" customWidth="1"/>
    <col min="10825" max="10825" width="7.375" style="54" customWidth="1"/>
    <col min="10826" max="10826" width="5.5" style="54" customWidth="1"/>
    <col min="10827" max="10827" width="9.75" style="54" customWidth="1"/>
    <col min="10828" max="10828" width="12.125" style="54" bestFit="1" customWidth="1"/>
    <col min="10829" max="10829" width="26.625" style="54" customWidth="1"/>
    <col min="10830" max="10830" width="8.25" style="54" customWidth="1"/>
    <col min="10831" max="10831" width="32.125" style="54" customWidth="1"/>
    <col min="10832" max="11077" width="8.75" style="54"/>
    <col min="11078" max="11078" width="9.875" style="54" customWidth="1"/>
    <col min="11079" max="11079" width="8.5" style="54" customWidth="1"/>
    <col min="11080" max="11080" width="7.125" style="54" customWidth="1"/>
    <col min="11081" max="11081" width="7.375" style="54" customWidth="1"/>
    <col min="11082" max="11082" width="5.5" style="54" customWidth="1"/>
    <col min="11083" max="11083" width="9.75" style="54" customWidth="1"/>
    <col min="11084" max="11084" width="12.125" style="54" bestFit="1" customWidth="1"/>
    <col min="11085" max="11085" width="26.625" style="54" customWidth="1"/>
    <col min="11086" max="11086" width="8.25" style="54" customWidth="1"/>
    <col min="11087" max="11087" width="32.125" style="54" customWidth="1"/>
    <col min="11088" max="11333" width="8.75" style="54"/>
    <col min="11334" max="11334" width="9.875" style="54" customWidth="1"/>
    <col min="11335" max="11335" width="8.5" style="54" customWidth="1"/>
    <col min="11336" max="11336" width="7.125" style="54" customWidth="1"/>
    <col min="11337" max="11337" width="7.375" style="54" customWidth="1"/>
    <col min="11338" max="11338" width="5.5" style="54" customWidth="1"/>
    <col min="11339" max="11339" width="9.75" style="54" customWidth="1"/>
    <col min="11340" max="11340" width="12.125" style="54" bestFit="1" customWidth="1"/>
    <col min="11341" max="11341" width="26.625" style="54" customWidth="1"/>
    <col min="11342" max="11342" width="8.25" style="54" customWidth="1"/>
    <col min="11343" max="11343" width="32.125" style="54" customWidth="1"/>
    <col min="11344" max="11589" width="8.75" style="54"/>
    <col min="11590" max="11590" width="9.875" style="54" customWidth="1"/>
    <col min="11591" max="11591" width="8.5" style="54" customWidth="1"/>
    <col min="11592" max="11592" width="7.125" style="54" customWidth="1"/>
    <col min="11593" max="11593" width="7.375" style="54" customWidth="1"/>
    <col min="11594" max="11594" width="5.5" style="54" customWidth="1"/>
    <col min="11595" max="11595" width="9.75" style="54" customWidth="1"/>
    <col min="11596" max="11596" width="12.125" style="54" bestFit="1" customWidth="1"/>
    <col min="11597" max="11597" width="26.625" style="54" customWidth="1"/>
    <col min="11598" max="11598" width="8.25" style="54" customWidth="1"/>
    <col min="11599" max="11599" width="32.125" style="54" customWidth="1"/>
    <col min="11600" max="11845" width="8.75" style="54"/>
    <col min="11846" max="11846" width="9.875" style="54" customWidth="1"/>
    <col min="11847" max="11847" width="8.5" style="54" customWidth="1"/>
    <col min="11848" max="11848" width="7.125" style="54" customWidth="1"/>
    <col min="11849" max="11849" width="7.375" style="54" customWidth="1"/>
    <col min="11850" max="11850" width="5.5" style="54" customWidth="1"/>
    <col min="11851" max="11851" width="9.75" style="54" customWidth="1"/>
    <col min="11852" max="11852" width="12.125" style="54" bestFit="1" customWidth="1"/>
    <col min="11853" max="11853" width="26.625" style="54" customWidth="1"/>
    <col min="11854" max="11854" width="8.25" style="54" customWidth="1"/>
    <col min="11855" max="11855" width="32.125" style="54" customWidth="1"/>
    <col min="11856" max="12101" width="8.75" style="54"/>
    <col min="12102" max="12102" width="9.875" style="54" customWidth="1"/>
    <col min="12103" max="12103" width="8.5" style="54" customWidth="1"/>
    <col min="12104" max="12104" width="7.125" style="54" customWidth="1"/>
    <col min="12105" max="12105" width="7.375" style="54" customWidth="1"/>
    <col min="12106" max="12106" width="5.5" style="54" customWidth="1"/>
    <col min="12107" max="12107" width="9.75" style="54" customWidth="1"/>
    <col min="12108" max="12108" width="12.125" style="54" bestFit="1" customWidth="1"/>
    <col min="12109" max="12109" width="26.625" style="54" customWidth="1"/>
    <col min="12110" max="12110" width="8.25" style="54" customWidth="1"/>
    <col min="12111" max="12111" width="32.125" style="54" customWidth="1"/>
    <col min="12112" max="12357" width="8.75" style="54"/>
    <col min="12358" max="12358" width="9.875" style="54" customWidth="1"/>
    <col min="12359" max="12359" width="8.5" style="54" customWidth="1"/>
    <col min="12360" max="12360" width="7.125" style="54" customWidth="1"/>
    <col min="12361" max="12361" width="7.375" style="54" customWidth="1"/>
    <col min="12362" max="12362" width="5.5" style="54" customWidth="1"/>
    <col min="12363" max="12363" width="9.75" style="54" customWidth="1"/>
    <col min="12364" max="12364" width="12.125" style="54" bestFit="1" customWidth="1"/>
    <col min="12365" max="12365" width="26.625" style="54" customWidth="1"/>
    <col min="12366" max="12366" width="8.25" style="54" customWidth="1"/>
    <col min="12367" max="12367" width="32.125" style="54" customWidth="1"/>
    <col min="12368" max="12613" width="8.75" style="54"/>
    <col min="12614" max="12614" width="9.875" style="54" customWidth="1"/>
    <col min="12615" max="12615" width="8.5" style="54" customWidth="1"/>
    <col min="12616" max="12616" width="7.125" style="54" customWidth="1"/>
    <col min="12617" max="12617" width="7.375" style="54" customWidth="1"/>
    <col min="12618" max="12618" width="5.5" style="54" customWidth="1"/>
    <col min="12619" max="12619" width="9.75" style="54" customWidth="1"/>
    <col min="12620" max="12620" width="12.125" style="54" bestFit="1" customWidth="1"/>
    <col min="12621" max="12621" width="26.625" style="54" customWidth="1"/>
    <col min="12622" max="12622" width="8.25" style="54" customWidth="1"/>
    <col min="12623" max="12623" width="32.125" style="54" customWidth="1"/>
    <col min="12624" max="12869" width="8.75" style="54"/>
    <col min="12870" max="12870" width="9.875" style="54" customWidth="1"/>
    <col min="12871" max="12871" width="8.5" style="54" customWidth="1"/>
    <col min="12872" max="12872" width="7.125" style="54" customWidth="1"/>
    <col min="12873" max="12873" width="7.375" style="54" customWidth="1"/>
    <col min="12874" max="12874" width="5.5" style="54" customWidth="1"/>
    <col min="12875" max="12875" width="9.75" style="54" customWidth="1"/>
    <col min="12876" max="12876" width="12.125" style="54" bestFit="1" customWidth="1"/>
    <col min="12877" max="12877" width="26.625" style="54" customWidth="1"/>
    <col min="12878" max="12878" width="8.25" style="54" customWidth="1"/>
    <col min="12879" max="12879" width="32.125" style="54" customWidth="1"/>
    <col min="12880" max="13125" width="8.75" style="54"/>
    <col min="13126" max="13126" width="9.875" style="54" customWidth="1"/>
    <col min="13127" max="13127" width="8.5" style="54" customWidth="1"/>
    <col min="13128" max="13128" width="7.125" style="54" customWidth="1"/>
    <col min="13129" max="13129" width="7.375" style="54" customWidth="1"/>
    <col min="13130" max="13130" width="5.5" style="54" customWidth="1"/>
    <col min="13131" max="13131" width="9.75" style="54" customWidth="1"/>
    <col min="13132" max="13132" width="12.125" style="54" bestFit="1" customWidth="1"/>
    <col min="13133" max="13133" width="26.625" style="54" customWidth="1"/>
    <col min="13134" max="13134" width="8.25" style="54" customWidth="1"/>
    <col min="13135" max="13135" width="32.125" style="54" customWidth="1"/>
    <col min="13136" max="13381" width="8.75" style="54"/>
    <col min="13382" max="13382" width="9.875" style="54" customWidth="1"/>
    <col min="13383" max="13383" width="8.5" style="54" customWidth="1"/>
    <col min="13384" max="13384" width="7.125" style="54" customWidth="1"/>
    <col min="13385" max="13385" width="7.375" style="54" customWidth="1"/>
    <col min="13386" max="13386" width="5.5" style="54" customWidth="1"/>
    <col min="13387" max="13387" width="9.75" style="54" customWidth="1"/>
    <col min="13388" max="13388" width="12.125" style="54" bestFit="1" customWidth="1"/>
    <col min="13389" max="13389" width="26.625" style="54" customWidth="1"/>
    <col min="13390" max="13390" width="8.25" style="54" customWidth="1"/>
    <col min="13391" max="13391" width="32.125" style="54" customWidth="1"/>
    <col min="13392" max="13637" width="8.75" style="54"/>
    <col min="13638" max="13638" width="9.875" style="54" customWidth="1"/>
    <col min="13639" max="13639" width="8.5" style="54" customWidth="1"/>
    <col min="13640" max="13640" width="7.125" style="54" customWidth="1"/>
    <col min="13641" max="13641" width="7.375" style="54" customWidth="1"/>
    <col min="13642" max="13642" width="5.5" style="54" customWidth="1"/>
    <col min="13643" max="13643" width="9.75" style="54" customWidth="1"/>
    <col min="13644" max="13644" width="12.125" style="54" bestFit="1" customWidth="1"/>
    <col min="13645" max="13645" width="26.625" style="54" customWidth="1"/>
    <col min="13646" max="13646" width="8.25" style="54" customWidth="1"/>
    <col min="13647" max="13647" width="32.125" style="54" customWidth="1"/>
    <col min="13648" max="13893" width="8.75" style="54"/>
    <col min="13894" max="13894" width="9.875" style="54" customWidth="1"/>
    <col min="13895" max="13895" width="8.5" style="54" customWidth="1"/>
    <col min="13896" max="13896" width="7.125" style="54" customWidth="1"/>
    <col min="13897" max="13897" width="7.375" style="54" customWidth="1"/>
    <col min="13898" max="13898" width="5.5" style="54" customWidth="1"/>
    <col min="13899" max="13899" width="9.75" style="54" customWidth="1"/>
    <col min="13900" max="13900" width="12.125" style="54" bestFit="1" customWidth="1"/>
    <col min="13901" max="13901" width="26.625" style="54" customWidth="1"/>
    <col min="13902" max="13902" width="8.25" style="54" customWidth="1"/>
    <col min="13903" max="13903" width="32.125" style="54" customWidth="1"/>
    <col min="13904" max="14149" width="8.75" style="54"/>
    <col min="14150" max="16384" width="8.75" style="54" customWidth="1"/>
  </cols>
  <sheetData>
    <row r="1" spans="1:11" s="33" customFormat="1" ht="12.75" customHeight="1">
      <c r="A1" s="190" t="s">
        <v>11</v>
      </c>
      <c r="B1" s="45"/>
      <c r="C1" s="45"/>
      <c r="D1" s="45"/>
      <c r="E1" s="45"/>
      <c r="F1" s="45"/>
      <c r="G1" s="46"/>
      <c r="H1" s="47"/>
      <c r="I1" s="32"/>
      <c r="J1" s="32"/>
      <c r="K1" s="83"/>
    </row>
    <row r="2" spans="1:11" ht="12.75" customHeight="1">
      <c r="A2" s="55" t="s">
        <v>75</v>
      </c>
      <c r="B2" s="48"/>
      <c r="C2" s="49"/>
      <c r="D2" s="49"/>
      <c r="E2" s="49"/>
      <c r="F2" s="50"/>
      <c r="G2" s="51"/>
      <c r="H2" s="52" t="s">
        <v>76</v>
      </c>
    </row>
    <row r="3" spans="1:11" ht="13.7" customHeight="1">
      <c r="A3" s="55" t="s">
        <v>77</v>
      </c>
      <c r="B3" s="56"/>
      <c r="C3" s="57"/>
      <c r="D3" s="57"/>
      <c r="E3" s="57"/>
      <c r="F3" s="50" t="s">
        <v>38</v>
      </c>
      <c r="G3" s="57"/>
      <c r="H3" s="58"/>
    </row>
    <row r="4" spans="1:11" ht="18" customHeight="1">
      <c r="A4" s="59" t="s">
        <v>78</v>
      </c>
      <c r="B4" s="50"/>
      <c r="D4" s="61"/>
      <c r="E4" s="61"/>
      <c r="F4" s="34" t="s">
        <v>39</v>
      </c>
      <c r="G4" s="35"/>
      <c r="H4" s="36"/>
    </row>
    <row r="5" spans="1:11" ht="12.75" customHeight="1">
      <c r="A5" s="55" t="s">
        <v>79</v>
      </c>
      <c r="B5" s="62"/>
      <c r="C5" s="57"/>
      <c r="D5" s="57"/>
      <c r="E5" s="57"/>
      <c r="F5" s="50"/>
      <c r="G5" s="57"/>
      <c r="H5" s="58"/>
    </row>
    <row r="6" spans="1:11" ht="12.75" customHeight="1">
      <c r="A6" s="55" t="s">
        <v>80</v>
      </c>
      <c r="B6" s="62"/>
      <c r="C6" s="57"/>
      <c r="D6" s="57"/>
      <c r="E6" s="57"/>
      <c r="F6" s="50"/>
      <c r="G6" s="57"/>
      <c r="H6" s="58"/>
    </row>
    <row r="7" spans="1:11" ht="12.75" customHeight="1">
      <c r="A7" s="59"/>
      <c r="B7" s="62"/>
      <c r="C7" s="57"/>
      <c r="D7" s="57"/>
      <c r="E7" s="57"/>
      <c r="F7" s="50"/>
      <c r="G7" s="57"/>
      <c r="H7" s="58"/>
    </row>
    <row r="8" spans="1:11" ht="17.45" customHeight="1" thickBot="1">
      <c r="A8" s="189"/>
      <c r="B8" s="77"/>
      <c r="C8" s="306" t="s">
        <v>41</v>
      </c>
      <c r="D8" s="306"/>
      <c r="E8" s="78"/>
      <c r="F8" s="79"/>
      <c r="G8" s="79"/>
      <c r="H8" s="80"/>
      <c r="I8" s="81"/>
      <c r="J8" s="81"/>
      <c r="K8" s="89"/>
    </row>
    <row r="9" spans="1:11" s="88" customFormat="1" ht="33.75" customHeight="1" thickBot="1">
      <c r="A9" s="93" t="s">
        <v>71</v>
      </c>
      <c r="B9" s="94" t="s">
        <v>40</v>
      </c>
      <c r="C9" s="94" t="s">
        <v>45</v>
      </c>
      <c r="D9" s="94" t="s">
        <v>46</v>
      </c>
      <c r="E9" s="95" t="s">
        <v>72</v>
      </c>
      <c r="F9" s="95" t="s">
        <v>29</v>
      </c>
      <c r="G9" s="94" t="s">
        <v>42</v>
      </c>
      <c r="H9" s="95" t="s">
        <v>43</v>
      </c>
      <c r="I9" s="96" t="s">
        <v>44</v>
      </c>
      <c r="J9" s="96" t="s">
        <v>118</v>
      </c>
      <c r="K9" s="97" t="s">
        <v>31</v>
      </c>
    </row>
    <row r="10" spans="1:11">
      <c r="A10" s="90">
        <v>42737</v>
      </c>
      <c r="B10" s="91" t="s">
        <v>47</v>
      </c>
      <c r="C10" s="91">
        <v>13</v>
      </c>
      <c r="D10" s="91">
        <v>26</v>
      </c>
      <c r="E10" s="91">
        <f t="shared" ref="E10:E35" si="0">IF(((C10="")*AND(D10="")),"",D10-C10)</f>
        <v>13</v>
      </c>
      <c r="F10" s="92" t="str">
        <f>IF(E10="","",IF(E10&lt;=20,"Pass","Fail"))</f>
        <v>Pass</v>
      </c>
      <c r="G10" s="103">
        <v>1335</v>
      </c>
      <c r="H10" s="75" t="s">
        <v>48</v>
      </c>
      <c r="I10" s="74">
        <v>20</v>
      </c>
      <c r="J10" s="74">
        <v>20</v>
      </c>
      <c r="K10" s="85"/>
    </row>
    <row r="11" spans="1:11">
      <c r="A11" s="37">
        <v>42737</v>
      </c>
      <c r="B11" s="38" t="s">
        <v>49</v>
      </c>
      <c r="C11" s="38">
        <v>16</v>
      </c>
      <c r="D11" s="38">
        <v>22</v>
      </c>
      <c r="E11" s="38">
        <f t="shared" si="0"/>
        <v>6</v>
      </c>
      <c r="F11" s="39" t="str">
        <f>IF(E11="","",IF(E11&lt;=30,"Pass","Fail"))</f>
        <v>Pass</v>
      </c>
      <c r="G11" s="42">
        <v>1335</v>
      </c>
      <c r="H11" s="64" t="s">
        <v>48</v>
      </c>
      <c r="I11" s="67">
        <v>30</v>
      </c>
      <c r="J11" s="67">
        <v>30</v>
      </c>
      <c r="K11" s="86"/>
    </row>
    <row r="12" spans="1:11">
      <c r="A12" s="37">
        <v>42740</v>
      </c>
      <c r="B12" s="38" t="s">
        <v>47</v>
      </c>
      <c r="C12" s="38">
        <v>17</v>
      </c>
      <c r="D12" s="38">
        <v>33</v>
      </c>
      <c r="E12" s="38">
        <f>IF(((C12="")*AND(D12="")),"",D12-C12)</f>
        <v>16</v>
      </c>
      <c r="F12" s="39" t="str">
        <f>IF(E12="","",IF(E12&lt;=20,"Pass","Fail"))</f>
        <v>Pass</v>
      </c>
      <c r="G12" s="42">
        <v>102</v>
      </c>
      <c r="H12" s="64" t="s">
        <v>48</v>
      </c>
      <c r="I12" s="67">
        <v>20</v>
      </c>
      <c r="J12" s="67">
        <v>20</v>
      </c>
      <c r="K12" s="86"/>
    </row>
    <row r="13" spans="1:11">
      <c r="A13" s="37">
        <v>42740</v>
      </c>
      <c r="B13" s="38" t="s">
        <v>49</v>
      </c>
      <c r="C13" s="38">
        <v>17</v>
      </c>
      <c r="D13" s="38">
        <v>39</v>
      </c>
      <c r="E13" s="38">
        <f>IF(((C13="")*AND(D13="")),"",D13-C13)</f>
        <v>22</v>
      </c>
      <c r="F13" s="39" t="str">
        <f>IF(E13="","",IF(E13&lt;=30,"Pass","Fail"))</f>
        <v>Pass</v>
      </c>
      <c r="G13" s="42">
        <v>102</v>
      </c>
      <c r="H13" s="64" t="s">
        <v>48</v>
      </c>
      <c r="I13" s="67">
        <v>30</v>
      </c>
      <c r="J13" s="67">
        <v>30</v>
      </c>
      <c r="K13" s="86"/>
    </row>
    <row r="14" spans="1:11">
      <c r="A14" s="37">
        <v>42744</v>
      </c>
      <c r="B14" s="38" t="s">
        <v>47</v>
      </c>
      <c r="C14" s="38">
        <v>49</v>
      </c>
      <c r="D14" s="38">
        <v>65</v>
      </c>
      <c r="E14" s="38">
        <f>IF(((C14="")*AND(D14="")),"",D14-C14)</f>
        <v>16</v>
      </c>
      <c r="F14" s="39" t="str">
        <f>IF(E14="","",IF(E14&lt;=20,"Pass","Fail"))</f>
        <v>Pass</v>
      </c>
      <c r="G14" s="42">
        <v>1400</v>
      </c>
      <c r="H14" s="64" t="s">
        <v>48</v>
      </c>
      <c r="I14" s="67">
        <v>20</v>
      </c>
      <c r="J14" s="67">
        <v>20</v>
      </c>
      <c r="K14" s="86"/>
    </row>
    <row r="15" spans="1:11">
      <c r="A15" s="37">
        <v>42744</v>
      </c>
      <c r="B15" s="38" t="s">
        <v>49</v>
      </c>
      <c r="C15" s="38">
        <v>46</v>
      </c>
      <c r="D15" s="38">
        <v>67</v>
      </c>
      <c r="E15" s="38">
        <f>IF(((C15="")*AND(D15="")),"",D15-C15)</f>
        <v>21</v>
      </c>
      <c r="F15" s="39" t="str">
        <f>IF(E15="","",IF(E15&lt;=30,"Pass","Fail"))</f>
        <v>Pass</v>
      </c>
      <c r="G15" s="42">
        <v>102</v>
      </c>
      <c r="H15" s="64" t="s">
        <v>48</v>
      </c>
      <c r="I15" s="67">
        <v>30</v>
      </c>
      <c r="J15" s="67">
        <v>30</v>
      </c>
      <c r="K15" s="86"/>
    </row>
    <row r="16" spans="1:11">
      <c r="A16" s="37">
        <v>42747</v>
      </c>
      <c r="B16" s="38" t="s">
        <v>47</v>
      </c>
      <c r="C16" s="38">
        <v>5</v>
      </c>
      <c r="D16" s="38">
        <v>9</v>
      </c>
      <c r="E16" s="38">
        <f t="shared" si="0"/>
        <v>4</v>
      </c>
      <c r="F16" s="39" t="str">
        <f>IF(E16="","",IF(E16&lt;=20,"Pass","Fail"))</f>
        <v>Pass</v>
      </c>
      <c r="G16" s="42">
        <v>1335</v>
      </c>
      <c r="H16" s="64" t="s">
        <v>48</v>
      </c>
      <c r="I16" s="67">
        <v>20</v>
      </c>
      <c r="J16" s="67">
        <v>20</v>
      </c>
      <c r="K16" s="86"/>
    </row>
    <row r="17" spans="1:11">
      <c r="A17" s="37">
        <v>42747</v>
      </c>
      <c r="B17" s="38" t="s">
        <v>49</v>
      </c>
      <c r="C17" s="38">
        <v>23</v>
      </c>
      <c r="D17" s="38">
        <v>33</v>
      </c>
      <c r="E17" s="38">
        <f t="shared" si="0"/>
        <v>10</v>
      </c>
      <c r="F17" s="39" t="str">
        <f>IF(E17="","",IF(E17&lt;=30,"Pass","Fail"))</f>
        <v>Pass</v>
      </c>
      <c r="G17" s="42">
        <v>1335</v>
      </c>
      <c r="H17" s="64" t="s">
        <v>48</v>
      </c>
      <c r="I17" s="67">
        <v>30</v>
      </c>
      <c r="J17" s="67">
        <v>30</v>
      </c>
      <c r="K17" s="86"/>
    </row>
    <row r="18" spans="1:11">
      <c r="A18" s="37">
        <v>42759</v>
      </c>
      <c r="B18" s="38" t="s">
        <v>47</v>
      </c>
      <c r="C18" s="38">
        <v>5</v>
      </c>
      <c r="D18" s="38">
        <v>20</v>
      </c>
      <c r="E18" s="38">
        <f t="shared" si="0"/>
        <v>15</v>
      </c>
      <c r="F18" s="39" t="str">
        <f>IF(E18="","",IF(E18&lt;=20,"Pass","Fail"))</f>
        <v>Pass</v>
      </c>
      <c r="G18" s="42">
        <v>1335</v>
      </c>
      <c r="H18" s="64" t="s">
        <v>48</v>
      </c>
      <c r="I18" s="67">
        <v>20</v>
      </c>
      <c r="J18" s="67">
        <v>20</v>
      </c>
      <c r="K18" s="180" t="s">
        <v>74</v>
      </c>
    </row>
    <row r="19" spans="1:11">
      <c r="A19" s="37">
        <v>42759</v>
      </c>
      <c r="B19" s="38" t="s">
        <v>49</v>
      </c>
      <c r="C19" s="38">
        <v>9</v>
      </c>
      <c r="D19" s="38">
        <v>19</v>
      </c>
      <c r="E19" s="38">
        <f t="shared" si="0"/>
        <v>10</v>
      </c>
      <c r="F19" s="39" t="str">
        <f>IF(E19="","",IF(E19&lt;=30,"Pass","Fail"))</f>
        <v>Pass</v>
      </c>
      <c r="G19" s="42">
        <v>1335</v>
      </c>
      <c r="H19" s="64" t="s">
        <v>73</v>
      </c>
      <c r="I19" s="67">
        <v>30</v>
      </c>
      <c r="J19" s="67">
        <v>30</v>
      </c>
      <c r="K19" s="86" t="s">
        <v>74</v>
      </c>
    </row>
    <row r="20" spans="1:11">
      <c r="A20" s="37">
        <v>42762</v>
      </c>
      <c r="B20" s="38" t="s">
        <v>47</v>
      </c>
      <c r="C20" s="38">
        <v>23</v>
      </c>
      <c r="D20" s="38">
        <v>35</v>
      </c>
      <c r="E20" s="38">
        <f t="shared" si="0"/>
        <v>12</v>
      </c>
      <c r="F20" s="39" t="str">
        <f>IF(E20="","",IF(E20&lt;=20,"Pass","Fail"))</f>
        <v>Pass</v>
      </c>
      <c r="G20" s="42">
        <v>1400</v>
      </c>
      <c r="H20" s="64" t="s">
        <v>48</v>
      </c>
      <c r="I20" s="67">
        <v>20</v>
      </c>
      <c r="J20" s="67">
        <v>20</v>
      </c>
      <c r="K20" s="86"/>
    </row>
    <row r="21" spans="1:11">
      <c r="A21" s="37">
        <v>42762</v>
      </c>
      <c r="B21" s="38" t="s">
        <v>49</v>
      </c>
      <c r="C21" s="38">
        <v>31</v>
      </c>
      <c r="D21" s="38">
        <v>46</v>
      </c>
      <c r="E21" s="38">
        <f t="shared" si="0"/>
        <v>15</v>
      </c>
      <c r="F21" s="39" t="str">
        <f>IF(E21="","",IF(E21&lt;=30,"Pass","Fail"))</f>
        <v>Pass</v>
      </c>
      <c r="G21" s="42">
        <v>1400</v>
      </c>
      <c r="H21" s="64" t="s">
        <v>48</v>
      </c>
      <c r="I21" s="67">
        <v>30</v>
      </c>
      <c r="J21" s="67">
        <v>30</v>
      </c>
      <c r="K21" s="86"/>
    </row>
    <row r="22" spans="1:11">
      <c r="A22" s="37">
        <v>42765</v>
      </c>
      <c r="B22" s="38" t="s">
        <v>47</v>
      </c>
      <c r="C22" s="38">
        <v>43</v>
      </c>
      <c r="D22" s="38">
        <v>56</v>
      </c>
      <c r="E22" s="38">
        <f t="shared" si="0"/>
        <v>13</v>
      </c>
      <c r="F22" s="39" t="str">
        <f>IF(E22="","",IF(E22&lt;=20,"Pass","Fail"))</f>
        <v>Pass</v>
      </c>
      <c r="G22" s="42">
        <v>1400</v>
      </c>
      <c r="H22" s="64" t="s">
        <v>48</v>
      </c>
      <c r="I22" s="67">
        <v>20</v>
      </c>
      <c r="J22" s="67">
        <v>20</v>
      </c>
      <c r="K22" s="86"/>
    </row>
    <row r="23" spans="1:11">
      <c r="A23" s="37">
        <v>42765</v>
      </c>
      <c r="B23" s="38" t="s">
        <v>49</v>
      </c>
      <c r="C23" s="38">
        <v>27</v>
      </c>
      <c r="D23" s="38">
        <v>48</v>
      </c>
      <c r="E23" s="38">
        <f t="shared" si="0"/>
        <v>21</v>
      </c>
      <c r="F23" s="39" t="str">
        <f>IF(E23="","",IF(E23&lt;=30,"Pass","Fail"))</f>
        <v>Pass</v>
      </c>
      <c r="G23" s="42">
        <v>1400</v>
      </c>
      <c r="H23" s="64" t="s">
        <v>48</v>
      </c>
      <c r="I23" s="67">
        <v>30</v>
      </c>
      <c r="J23" s="67">
        <v>30</v>
      </c>
      <c r="K23" s="86"/>
    </row>
    <row r="24" spans="1:11">
      <c r="A24" s="37">
        <v>42769</v>
      </c>
      <c r="B24" s="38" t="s">
        <v>47</v>
      </c>
      <c r="C24" s="38">
        <v>9</v>
      </c>
      <c r="D24" s="38">
        <v>14</v>
      </c>
      <c r="E24" s="38">
        <f t="shared" si="0"/>
        <v>5</v>
      </c>
      <c r="F24" s="39" t="str">
        <f>IF(E24="","",IF(E24&lt;=20,"Pass","Fail"))</f>
        <v>Pass</v>
      </c>
      <c r="G24" s="42">
        <v>1159</v>
      </c>
      <c r="H24" s="64" t="s">
        <v>48</v>
      </c>
      <c r="I24" s="67">
        <v>20</v>
      </c>
      <c r="J24" s="67">
        <v>20</v>
      </c>
      <c r="K24" s="86"/>
    </row>
    <row r="25" spans="1:11">
      <c r="A25" s="37">
        <v>42769</v>
      </c>
      <c r="B25" s="38" t="s">
        <v>49</v>
      </c>
      <c r="C25" s="38">
        <v>4</v>
      </c>
      <c r="D25" s="38">
        <v>8</v>
      </c>
      <c r="E25" s="38">
        <f t="shared" si="0"/>
        <v>4</v>
      </c>
      <c r="F25" s="39" t="str">
        <f>IF(E25="","",IF(E25&lt;=30,"Pass","Fail"))</f>
        <v>Pass</v>
      </c>
      <c r="G25" s="42">
        <v>1159</v>
      </c>
      <c r="H25" s="64" t="s">
        <v>48</v>
      </c>
      <c r="I25" s="67">
        <v>30</v>
      </c>
      <c r="J25" s="67">
        <v>30</v>
      </c>
      <c r="K25" s="86"/>
    </row>
    <row r="26" spans="1:11">
      <c r="A26" s="37">
        <v>42772</v>
      </c>
      <c r="B26" s="38" t="s">
        <v>47</v>
      </c>
      <c r="C26" s="38">
        <v>14</v>
      </c>
      <c r="D26" s="38">
        <v>16</v>
      </c>
      <c r="E26" s="38">
        <f t="shared" si="0"/>
        <v>2</v>
      </c>
      <c r="F26" s="39" t="str">
        <f>IF(E26="","",IF(E26&lt;=20,"Pass","Fail"))</f>
        <v>Pass</v>
      </c>
      <c r="G26" s="42">
        <v>1400</v>
      </c>
      <c r="H26" s="64" t="s">
        <v>48</v>
      </c>
      <c r="I26" s="67">
        <v>20</v>
      </c>
      <c r="J26" s="67">
        <v>20</v>
      </c>
      <c r="K26" s="86"/>
    </row>
    <row r="27" spans="1:11">
      <c r="A27" s="37">
        <v>42772</v>
      </c>
      <c r="B27" s="38" t="s">
        <v>49</v>
      </c>
      <c r="C27" s="38">
        <v>9</v>
      </c>
      <c r="D27" s="38">
        <v>10</v>
      </c>
      <c r="E27" s="38">
        <f t="shared" si="0"/>
        <v>1</v>
      </c>
      <c r="F27" s="39" t="str">
        <f>IF(E27="","",IF(E27&lt;=30,"Pass","Fail"))</f>
        <v>Pass</v>
      </c>
      <c r="G27" s="42">
        <v>1400</v>
      </c>
      <c r="H27" s="64" t="s">
        <v>48</v>
      </c>
      <c r="I27" s="67">
        <v>30</v>
      </c>
      <c r="J27" s="67">
        <v>30</v>
      </c>
      <c r="K27" s="86"/>
    </row>
    <row r="28" spans="1:11">
      <c r="A28" s="37">
        <v>42775</v>
      </c>
      <c r="B28" s="38" t="s">
        <v>47</v>
      </c>
      <c r="C28" s="38">
        <v>21</v>
      </c>
      <c r="D28" s="38">
        <v>40</v>
      </c>
      <c r="E28" s="38">
        <f t="shared" si="0"/>
        <v>19</v>
      </c>
      <c r="F28" s="39" t="str">
        <f>IF(E28="","",IF(E28&lt;=20,"Pass","Fail"))</f>
        <v>Pass</v>
      </c>
      <c r="G28" s="42">
        <v>1428</v>
      </c>
      <c r="H28" s="64" t="s">
        <v>48</v>
      </c>
      <c r="I28" s="67">
        <v>20</v>
      </c>
      <c r="J28" s="67">
        <v>20</v>
      </c>
      <c r="K28" s="86"/>
    </row>
    <row r="29" spans="1:11">
      <c r="A29" s="37">
        <v>42775</v>
      </c>
      <c r="B29" s="38" t="s">
        <v>49</v>
      </c>
      <c r="C29" s="38">
        <v>16</v>
      </c>
      <c r="D29" s="38">
        <v>35</v>
      </c>
      <c r="E29" s="38">
        <f t="shared" si="0"/>
        <v>19</v>
      </c>
      <c r="F29" s="39" t="str">
        <f>IF(E29="","",IF(E29&lt;=30,"Pass","Fail"))</f>
        <v>Pass</v>
      </c>
      <c r="G29" s="42">
        <v>1428</v>
      </c>
      <c r="H29" s="64" t="s">
        <v>48</v>
      </c>
      <c r="I29" s="67">
        <v>30</v>
      </c>
      <c r="J29" s="67">
        <v>30</v>
      </c>
      <c r="K29" s="86"/>
    </row>
    <row r="30" spans="1:11">
      <c r="A30" s="37">
        <v>42779</v>
      </c>
      <c r="B30" s="38" t="s">
        <v>47</v>
      </c>
      <c r="C30" s="38">
        <v>13</v>
      </c>
      <c r="D30" s="38">
        <v>25</v>
      </c>
      <c r="E30" s="38">
        <f t="shared" si="0"/>
        <v>12</v>
      </c>
      <c r="F30" s="39" t="str">
        <f>IF(E30="","",IF(E30&lt;=20,"Pass","Fail"))</f>
        <v>Pass</v>
      </c>
      <c r="G30" s="42">
        <v>1335</v>
      </c>
      <c r="H30" s="64" t="s">
        <v>48</v>
      </c>
      <c r="I30" s="67">
        <v>20</v>
      </c>
      <c r="J30" s="67">
        <v>20</v>
      </c>
      <c r="K30" s="86"/>
    </row>
    <row r="31" spans="1:11">
      <c r="A31" s="37">
        <v>42779</v>
      </c>
      <c r="B31" s="38" t="s">
        <v>49</v>
      </c>
      <c r="C31" s="38">
        <v>12</v>
      </c>
      <c r="D31" s="38">
        <v>28</v>
      </c>
      <c r="E31" s="38">
        <f t="shared" si="0"/>
        <v>16</v>
      </c>
      <c r="F31" s="39" t="str">
        <f>IF(E31="","",IF(E31&lt;=30,"Pass","Fail"))</f>
        <v>Pass</v>
      </c>
      <c r="G31" s="42">
        <v>1335</v>
      </c>
      <c r="H31" s="64" t="s">
        <v>48</v>
      </c>
      <c r="I31" s="67">
        <v>30</v>
      </c>
      <c r="J31" s="67">
        <v>30</v>
      </c>
      <c r="K31" s="86"/>
    </row>
    <row r="32" spans="1:11">
      <c r="A32" s="37">
        <v>42782</v>
      </c>
      <c r="B32" s="38" t="s">
        <v>47</v>
      </c>
      <c r="C32" s="38">
        <v>13</v>
      </c>
      <c r="D32" s="38">
        <v>20</v>
      </c>
      <c r="E32" s="38">
        <f t="shared" si="0"/>
        <v>7</v>
      </c>
      <c r="F32" s="39" t="str">
        <f>IF(E32="","",IF(E32&lt;=20,"Pass","Fail"))</f>
        <v>Pass</v>
      </c>
      <c r="G32" s="42">
        <v>1335</v>
      </c>
      <c r="H32" s="64" t="s">
        <v>48</v>
      </c>
      <c r="I32" s="67">
        <v>20</v>
      </c>
      <c r="J32" s="67">
        <v>20</v>
      </c>
      <c r="K32" s="86"/>
    </row>
    <row r="33" spans="1:11">
      <c r="A33" s="37">
        <v>42782</v>
      </c>
      <c r="B33" s="38" t="s">
        <v>49</v>
      </c>
      <c r="C33" s="38">
        <v>13</v>
      </c>
      <c r="D33" s="38">
        <v>17</v>
      </c>
      <c r="E33" s="38">
        <f t="shared" si="0"/>
        <v>4</v>
      </c>
      <c r="F33" s="39" t="str">
        <f>IF(E33="","",IF(E33&lt;=30,"Pass","Fail"))</f>
        <v>Pass</v>
      </c>
      <c r="G33" s="42">
        <v>1335</v>
      </c>
      <c r="H33" s="64" t="s">
        <v>48</v>
      </c>
      <c r="I33" s="67">
        <v>30</v>
      </c>
      <c r="J33" s="67">
        <v>30</v>
      </c>
      <c r="K33" s="86"/>
    </row>
    <row r="34" spans="1:11">
      <c r="A34" s="37">
        <v>42786</v>
      </c>
      <c r="B34" s="38" t="s">
        <v>47</v>
      </c>
      <c r="C34" s="38">
        <v>3</v>
      </c>
      <c r="D34" s="38">
        <v>7</v>
      </c>
      <c r="E34" s="38">
        <f t="shared" si="0"/>
        <v>4</v>
      </c>
      <c r="F34" s="39" t="str">
        <f>IF(E34="","",IF(E34&lt;=20,"Pass","Fail"))</f>
        <v>Pass</v>
      </c>
      <c r="G34" s="42">
        <v>1335</v>
      </c>
      <c r="H34" s="64" t="s">
        <v>48</v>
      </c>
      <c r="I34" s="67">
        <v>20</v>
      </c>
      <c r="J34" s="67">
        <v>20</v>
      </c>
      <c r="K34" s="86"/>
    </row>
    <row r="35" spans="1:11">
      <c r="A35" s="37">
        <v>42786</v>
      </c>
      <c r="B35" s="38" t="s">
        <v>49</v>
      </c>
      <c r="C35" s="38">
        <v>10</v>
      </c>
      <c r="D35" s="38">
        <v>23</v>
      </c>
      <c r="E35" s="38">
        <f t="shared" si="0"/>
        <v>13</v>
      </c>
      <c r="F35" s="39" t="str">
        <f>IF(E35="","",IF(E35&lt;=30,"Pass","Fail"))</f>
        <v>Pass</v>
      </c>
      <c r="G35" s="42">
        <v>1335</v>
      </c>
      <c r="H35" s="64" t="s">
        <v>48</v>
      </c>
      <c r="I35" s="67">
        <v>30</v>
      </c>
      <c r="J35" s="67">
        <v>30</v>
      </c>
      <c r="K35" s="86"/>
    </row>
    <row r="36" spans="1:11">
      <c r="A36" s="37">
        <v>42782</v>
      </c>
      <c r="B36" s="38" t="s">
        <v>47</v>
      </c>
      <c r="C36" s="38">
        <v>13</v>
      </c>
      <c r="D36" s="38">
        <v>20</v>
      </c>
      <c r="E36" s="38">
        <v>7</v>
      </c>
      <c r="F36" s="39" t="str">
        <f>IF(E36="","",IF(E36&lt;=20,"Pass","Fail"))</f>
        <v>Pass</v>
      </c>
      <c r="G36" s="42">
        <v>1335</v>
      </c>
      <c r="H36" s="64" t="s">
        <v>48</v>
      </c>
      <c r="I36" s="67">
        <v>20</v>
      </c>
      <c r="J36" s="67">
        <v>20</v>
      </c>
      <c r="K36" s="86"/>
    </row>
    <row r="37" spans="1:11">
      <c r="A37" s="37">
        <v>42786</v>
      </c>
      <c r="B37" s="38" t="s">
        <v>47</v>
      </c>
      <c r="C37" s="38">
        <v>3</v>
      </c>
      <c r="D37" s="38">
        <v>7</v>
      </c>
      <c r="E37" s="38">
        <v>4</v>
      </c>
      <c r="F37" s="39" t="str">
        <f>IF(E37="","",IF(E37&lt;=20,"Pass","Fail"))</f>
        <v>Pass</v>
      </c>
      <c r="G37" s="42">
        <v>1335</v>
      </c>
      <c r="H37" s="64" t="s">
        <v>48</v>
      </c>
      <c r="I37" s="67">
        <v>20</v>
      </c>
      <c r="J37" s="67">
        <v>20</v>
      </c>
      <c r="K37" s="86"/>
    </row>
    <row r="38" spans="1:11">
      <c r="A38" s="37">
        <v>42789</v>
      </c>
      <c r="B38" s="38" t="s">
        <v>47</v>
      </c>
      <c r="C38" s="38">
        <v>21</v>
      </c>
      <c r="D38" s="38">
        <v>29</v>
      </c>
      <c r="E38" s="38">
        <f t="shared" ref="E38:E108" si="1">IF(((C38="")*AND(D38="")),"",D38-C38)</f>
        <v>8</v>
      </c>
      <c r="F38" s="39" t="str">
        <f>IF(E38="","",IF(E38&lt;=20,"Pass","Fail"))</f>
        <v>Pass</v>
      </c>
      <c r="G38" s="42">
        <v>1400</v>
      </c>
      <c r="H38" s="64" t="s">
        <v>48</v>
      </c>
      <c r="I38" s="67">
        <v>20</v>
      </c>
      <c r="J38" s="67">
        <v>20</v>
      </c>
      <c r="K38" s="86"/>
    </row>
    <row r="39" spans="1:11">
      <c r="A39" s="37">
        <v>42789</v>
      </c>
      <c r="B39" s="38" t="s">
        <v>49</v>
      </c>
      <c r="C39" s="38">
        <v>33</v>
      </c>
      <c r="D39" s="38">
        <v>52</v>
      </c>
      <c r="E39" s="38">
        <f t="shared" si="1"/>
        <v>19</v>
      </c>
      <c r="F39" s="39" t="str">
        <f>IF(E39="","",IF(E39&lt;=30,"Pass","Fail"))</f>
        <v>Pass</v>
      </c>
      <c r="G39" s="42">
        <v>1400</v>
      </c>
      <c r="H39" s="64" t="s">
        <v>48</v>
      </c>
      <c r="I39" s="67">
        <v>30</v>
      </c>
      <c r="J39" s="67">
        <v>30</v>
      </c>
      <c r="K39" s="86"/>
    </row>
    <row r="40" spans="1:11">
      <c r="A40" s="37">
        <v>42793</v>
      </c>
      <c r="B40" s="38" t="s">
        <v>47</v>
      </c>
      <c r="C40" s="38">
        <v>40</v>
      </c>
      <c r="D40" s="38">
        <v>47</v>
      </c>
      <c r="E40" s="38">
        <f t="shared" si="1"/>
        <v>7</v>
      </c>
      <c r="F40" s="39" t="str">
        <f>IF(E40="","",IF(E40&lt;=20,"Pass","Fail"))</f>
        <v>Pass</v>
      </c>
      <c r="G40" s="42">
        <v>1400</v>
      </c>
      <c r="H40" s="64" t="s">
        <v>48</v>
      </c>
      <c r="I40" s="67">
        <v>20</v>
      </c>
      <c r="J40" s="67">
        <v>20</v>
      </c>
      <c r="K40" s="86"/>
    </row>
    <row r="41" spans="1:11">
      <c r="A41" s="37">
        <v>42793</v>
      </c>
      <c r="B41" s="38" t="s">
        <v>49</v>
      </c>
      <c r="C41" s="38">
        <v>18</v>
      </c>
      <c r="D41" s="38">
        <v>35</v>
      </c>
      <c r="E41" s="38">
        <f t="shared" si="1"/>
        <v>17</v>
      </c>
      <c r="F41" s="39" t="str">
        <f>IF(E41="","",IF(E41&lt;=30,"Pass","Fail"))</f>
        <v>Pass</v>
      </c>
      <c r="G41" s="42">
        <v>1400</v>
      </c>
      <c r="H41" s="64" t="s">
        <v>48</v>
      </c>
      <c r="I41" s="67">
        <v>30</v>
      </c>
      <c r="J41" s="67">
        <v>30</v>
      </c>
      <c r="K41" s="86"/>
    </row>
    <row r="42" spans="1:11">
      <c r="A42" s="37">
        <v>42796</v>
      </c>
      <c r="B42" s="38" t="s">
        <v>47</v>
      </c>
      <c r="C42" s="38">
        <v>28</v>
      </c>
      <c r="D42" s="38">
        <v>47</v>
      </c>
      <c r="E42" s="38">
        <f>IF(((C42="")*AND(D42="")),"",D42-C42)</f>
        <v>19</v>
      </c>
      <c r="F42" s="39" t="str">
        <f>IF(E42="","",IF(E42&lt;=20,"Pass","Fail"))</f>
        <v>Pass</v>
      </c>
      <c r="G42" s="42">
        <v>1428</v>
      </c>
      <c r="H42" s="64" t="s">
        <v>48</v>
      </c>
      <c r="I42" s="67">
        <v>20</v>
      </c>
      <c r="J42" s="67">
        <v>20</v>
      </c>
      <c r="K42" s="86"/>
    </row>
    <row r="43" spans="1:11">
      <c r="A43" s="37">
        <v>42796</v>
      </c>
      <c r="B43" s="38" t="s">
        <v>49</v>
      </c>
      <c r="C43" s="38">
        <v>34</v>
      </c>
      <c r="D43" s="38">
        <v>62</v>
      </c>
      <c r="E43" s="38">
        <f>IF(((C43="")*AND(D43="")),"",D43-C43)</f>
        <v>28</v>
      </c>
      <c r="F43" s="39" t="str">
        <f>IF(E43="","",IF(E43&lt;=30,"Pass","Fail"))</f>
        <v>Pass</v>
      </c>
      <c r="G43" s="42">
        <v>1428</v>
      </c>
      <c r="H43" s="64" t="s">
        <v>48</v>
      </c>
      <c r="I43" s="67">
        <v>30</v>
      </c>
      <c r="J43" s="67">
        <v>30</v>
      </c>
      <c r="K43" s="86"/>
    </row>
    <row r="44" spans="1:11">
      <c r="A44" s="37">
        <v>42803</v>
      </c>
      <c r="B44" s="38" t="s">
        <v>47</v>
      </c>
      <c r="C44" s="38">
        <v>8</v>
      </c>
      <c r="D44" s="38">
        <v>27</v>
      </c>
      <c r="E44" s="38">
        <f t="shared" si="1"/>
        <v>19</v>
      </c>
      <c r="F44" s="39" t="str">
        <f>IF(E44="","",IF(E44&lt;=20,"Pass","Fail"))</f>
        <v>Pass</v>
      </c>
      <c r="G44" s="42">
        <v>1335</v>
      </c>
      <c r="H44" s="64" t="s">
        <v>48</v>
      </c>
      <c r="I44" s="67">
        <v>20</v>
      </c>
      <c r="J44" s="67">
        <v>20</v>
      </c>
      <c r="K44" s="86"/>
    </row>
    <row r="45" spans="1:11" ht="12.75" customHeight="1">
      <c r="A45" s="37">
        <v>42803</v>
      </c>
      <c r="B45" s="38" t="s">
        <v>49</v>
      </c>
      <c r="C45" s="38">
        <v>2</v>
      </c>
      <c r="D45" s="38">
        <v>13</v>
      </c>
      <c r="E45" s="38">
        <f t="shared" si="1"/>
        <v>11</v>
      </c>
      <c r="F45" s="39" t="str">
        <f>IF(E45="","",IF(E45&lt;=30,"Pass","Fail"))</f>
        <v>Pass</v>
      </c>
      <c r="G45" s="42">
        <v>1335</v>
      </c>
      <c r="H45" s="64" t="s">
        <v>48</v>
      </c>
      <c r="I45" s="67">
        <v>30</v>
      </c>
      <c r="J45" s="67">
        <v>30</v>
      </c>
      <c r="K45" s="86"/>
    </row>
    <row r="46" spans="1:11" ht="12.75" customHeight="1">
      <c r="A46" s="37">
        <v>42808</v>
      </c>
      <c r="B46" s="38" t="s">
        <v>47</v>
      </c>
      <c r="C46" s="38">
        <v>35</v>
      </c>
      <c r="D46" s="38">
        <v>41</v>
      </c>
      <c r="E46" s="38">
        <f t="shared" si="1"/>
        <v>6</v>
      </c>
      <c r="F46" s="39" t="str">
        <f>IF(E46="","",IF(E46&lt;=20,"Pass","Fail"))</f>
        <v>Pass</v>
      </c>
      <c r="G46" s="42">
        <v>1400</v>
      </c>
      <c r="H46" s="64" t="s">
        <v>48</v>
      </c>
      <c r="I46" s="67">
        <v>20</v>
      </c>
      <c r="J46" s="67">
        <v>20</v>
      </c>
      <c r="K46" s="86"/>
    </row>
    <row r="47" spans="1:11">
      <c r="A47" s="37">
        <v>42808</v>
      </c>
      <c r="B47" s="38" t="s">
        <v>49</v>
      </c>
      <c r="C47" s="38">
        <v>15</v>
      </c>
      <c r="D47" s="38">
        <v>28</v>
      </c>
      <c r="E47" s="38">
        <f t="shared" si="1"/>
        <v>13</v>
      </c>
      <c r="F47" s="39" t="str">
        <f>IF(E47="","",IF(E47&lt;=30,"Pass","Fail"))</f>
        <v>Pass</v>
      </c>
      <c r="G47" s="42">
        <v>1400</v>
      </c>
      <c r="H47" s="64" t="s">
        <v>48</v>
      </c>
      <c r="I47" s="67">
        <v>30</v>
      </c>
      <c r="J47" s="67">
        <v>30</v>
      </c>
      <c r="K47" s="86"/>
    </row>
    <row r="48" spans="1:11">
      <c r="A48" s="37">
        <v>42811</v>
      </c>
      <c r="B48" s="38" t="s">
        <v>47</v>
      </c>
      <c r="C48" s="38">
        <v>44</v>
      </c>
      <c r="D48" s="38">
        <v>51</v>
      </c>
      <c r="E48" s="38">
        <f>IF(((C48="")*AND(D48="")),"",D48-C48)</f>
        <v>7</v>
      </c>
      <c r="F48" s="39" t="str">
        <f>IF(E48="","",IF(E48&lt;=20,"Pass","Fail"))</f>
        <v>Pass</v>
      </c>
      <c r="G48" s="42">
        <v>1400</v>
      </c>
      <c r="H48" s="64" t="s">
        <v>48</v>
      </c>
      <c r="I48" s="67">
        <v>20</v>
      </c>
      <c r="J48" s="67">
        <v>20</v>
      </c>
      <c r="K48" s="86"/>
    </row>
    <row r="49" spans="1:11">
      <c r="A49" s="37">
        <v>42811</v>
      </c>
      <c r="B49" s="38" t="s">
        <v>49</v>
      </c>
      <c r="C49" s="38">
        <v>17</v>
      </c>
      <c r="D49" s="38">
        <v>22</v>
      </c>
      <c r="E49" s="38">
        <f>IF(((C49="")*AND(D49="")),"",D49-C49)</f>
        <v>5</v>
      </c>
      <c r="F49" s="39" t="str">
        <f>IF(E49="","",IF(E49&lt;=30,"Pass","Fail"))</f>
        <v>Pass</v>
      </c>
      <c r="G49" s="42">
        <v>1400</v>
      </c>
      <c r="H49" s="64" t="s">
        <v>48</v>
      </c>
      <c r="I49" s="67">
        <v>30</v>
      </c>
      <c r="J49" s="67">
        <v>30</v>
      </c>
      <c r="K49" s="86"/>
    </row>
    <row r="50" spans="1:11">
      <c r="A50" s="37">
        <v>42814</v>
      </c>
      <c r="B50" s="38" t="s">
        <v>47</v>
      </c>
      <c r="C50" s="38">
        <v>42</v>
      </c>
      <c r="D50" s="38">
        <v>57</v>
      </c>
      <c r="E50" s="38">
        <f t="shared" si="1"/>
        <v>15</v>
      </c>
      <c r="F50" s="39" t="str">
        <f>IF(E50="","",IF(E50&lt;=20,"Pass","Fail"))</f>
        <v>Pass</v>
      </c>
      <c r="G50" s="42">
        <v>1428</v>
      </c>
      <c r="H50" s="64" t="s">
        <v>48</v>
      </c>
      <c r="I50" s="67">
        <v>20</v>
      </c>
      <c r="J50" s="67">
        <v>20</v>
      </c>
      <c r="K50" s="86"/>
    </row>
    <row r="51" spans="1:11">
      <c r="A51" s="37">
        <v>42814</v>
      </c>
      <c r="B51" s="38" t="s">
        <v>49</v>
      </c>
      <c r="C51" s="38">
        <v>62</v>
      </c>
      <c r="D51" s="38">
        <v>79</v>
      </c>
      <c r="E51" s="38">
        <f t="shared" si="1"/>
        <v>17</v>
      </c>
      <c r="F51" s="39" t="str">
        <f>IF(E51="","",IF(E51&lt;=30,"Pass","Fail"))</f>
        <v>Pass</v>
      </c>
      <c r="G51" s="42">
        <v>1428</v>
      </c>
      <c r="H51" s="64" t="s">
        <v>48</v>
      </c>
      <c r="I51" s="67">
        <v>30</v>
      </c>
      <c r="J51" s="67">
        <v>30</v>
      </c>
      <c r="K51" s="86"/>
    </row>
    <row r="52" spans="1:11">
      <c r="A52" s="37">
        <v>42817</v>
      </c>
      <c r="B52" s="38" t="s">
        <v>47</v>
      </c>
      <c r="C52" s="38">
        <v>17</v>
      </c>
      <c r="D52" s="38">
        <v>20</v>
      </c>
      <c r="E52" s="38">
        <f t="shared" si="1"/>
        <v>3</v>
      </c>
      <c r="F52" s="39" t="str">
        <f>IF(E52="","",IF(E52&lt;=20,"Pass","Fail"))</f>
        <v>Pass</v>
      </c>
      <c r="G52" s="42">
        <v>1428</v>
      </c>
      <c r="H52" s="64" t="s">
        <v>48</v>
      </c>
      <c r="I52" s="67">
        <v>20</v>
      </c>
      <c r="J52" s="67">
        <v>20</v>
      </c>
      <c r="K52" s="86"/>
    </row>
    <row r="53" spans="1:11">
      <c r="A53" s="37">
        <v>42817</v>
      </c>
      <c r="B53" s="38" t="s">
        <v>49</v>
      </c>
      <c r="C53" s="38">
        <v>22</v>
      </c>
      <c r="D53" s="38">
        <v>37</v>
      </c>
      <c r="E53" s="38">
        <f t="shared" si="1"/>
        <v>15</v>
      </c>
      <c r="F53" s="39" t="str">
        <f>IF(E53="","",IF(E53&lt;=30,"Pass","Fail"))</f>
        <v>Pass</v>
      </c>
      <c r="G53" s="42">
        <v>1428</v>
      </c>
      <c r="H53" s="64" t="s">
        <v>48</v>
      </c>
      <c r="I53" s="67">
        <v>30</v>
      </c>
      <c r="J53" s="67">
        <v>30</v>
      </c>
      <c r="K53" s="86"/>
    </row>
    <row r="54" spans="1:11">
      <c r="A54" s="37">
        <v>42821</v>
      </c>
      <c r="B54" s="38" t="s">
        <v>47</v>
      </c>
      <c r="C54" s="38">
        <v>11</v>
      </c>
      <c r="D54" s="38">
        <v>12</v>
      </c>
      <c r="E54" s="38">
        <f t="shared" si="1"/>
        <v>1</v>
      </c>
      <c r="F54" s="39" t="str">
        <f>IF(E54="","",IF(E54&lt;=20,"Pass","Fail"))</f>
        <v>Pass</v>
      </c>
      <c r="G54" s="42">
        <v>1335</v>
      </c>
      <c r="H54" s="64" t="s">
        <v>48</v>
      </c>
      <c r="I54" s="67">
        <v>20</v>
      </c>
      <c r="J54" s="67">
        <v>20</v>
      </c>
      <c r="K54" s="86"/>
    </row>
    <row r="55" spans="1:11">
      <c r="A55" s="37">
        <v>42821</v>
      </c>
      <c r="B55" s="38" t="s">
        <v>49</v>
      </c>
      <c r="C55" s="38">
        <v>16</v>
      </c>
      <c r="D55" s="38">
        <v>24</v>
      </c>
      <c r="E55" s="38">
        <f t="shared" si="1"/>
        <v>8</v>
      </c>
      <c r="F55" s="39" t="str">
        <f>IF(E55="","",IF(E55&lt;=30,"Pass","Fail"))</f>
        <v>Pass</v>
      </c>
      <c r="G55" s="42">
        <v>1335</v>
      </c>
      <c r="H55" s="64" t="s">
        <v>48</v>
      </c>
      <c r="I55" s="67">
        <v>30</v>
      </c>
      <c r="J55" s="67">
        <v>30</v>
      </c>
      <c r="K55" s="86"/>
    </row>
    <row r="56" spans="1:11">
      <c r="A56" s="37">
        <v>42825</v>
      </c>
      <c r="B56" s="38" t="s">
        <v>47</v>
      </c>
      <c r="C56" s="38">
        <v>13</v>
      </c>
      <c r="D56" s="38">
        <v>25</v>
      </c>
      <c r="E56" s="38">
        <f t="shared" si="1"/>
        <v>12</v>
      </c>
      <c r="F56" s="39" t="str">
        <f>IF(E56="","",IF(E56&lt;=20,"Pass","Fail"))</f>
        <v>Pass</v>
      </c>
      <c r="G56" s="42">
        <v>1159</v>
      </c>
      <c r="H56" s="64" t="s">
        <v>50</v>
      </c>
      <c r="I56" s="67">
        <v>20</v>
      </c>
      <c r="J56" s="67">
        <v>20</v>
      </c>
      <c r="K56" s="86"/>
    </row>
    <row r="57" spans="1:11">
      <c r="A57" s="37">
        <v>42825</v>
      </c>
      <c r="B57" s="38" t="s">
        <v>49</v>
      </c>
      <c r="C57" s="38">
        <v>3</v>
      </c>
      <c r="D57" s="38">
        <v>54</v>
      </c>
      <c r="E57" s="38">
        <f t="shared" si="1"/>
        <v>51</v>
      </c>
      <c r="F57" s="39" t="str">
        <f>IF(E57="","",IF(E57&lt;=30,"Pass","Fail"))</f>
        <v>Fail</v>
      </c>
      <c r="G57" s="42">
        <v>1159</v>
      </c>
      <c r="H57" s="64" t="s">
        <v>50</v>
      </c>
      <c r="I57" s="67">
        <v>30</v>
      </c>
      <c r="J57" s="67">
        <v>30</v>
      </c>
      <c r="K57" s="86"/>
    </row>
    <row r="58" spans="1:11">
      <c r="A58" s="37">
        <v>42825</v>
      </c>
      <c r="B58" s="38" t="s">
        <v>49</v>
      </c>
      <c r="C58" s="38">
        <v>25</v>
      </c>
      <c r="D58" s="38">
        <v>34</v>
      </c>
      <c r="E58" s="38">
        <f t="shared" si="1"/>
        <v>9</v>
      </c>
      <c r="F58" s="39" t="str">
        <f>IF(E58="","",IF(E58&lt;=30,"Pass","Fail"))</f>
        <v>Pass</v>
      </c>
      <c r="G58" s="42">
        <v>1159</v>
      </c>
      <c r="H58" s="64" t="s">
        <v>50</v>
      </c>
      <c r="I58" s="67">
        <v>30</v>
      </c>
      <c r="J58" s="67">
        <v>30</v>
      </c>
      <c r="K58" s="86"/>
    </row>
    <row r="59" spans="1:11">
      <c r="A59" s="37">
        <v>42831</v>
      </c>
      <c r="B59" s="38" t="s">
        <v>49</v>
      </c>
      <c r="C59" s="38">
        <v>4</v>
      </c>
      <c r="D59" s="38">
        <v>33</v>
      </c>
      <c r="E59" s="38">
        <f t="shared" si="1"/>
        <v>29</v>
      </c>
      <c r="F59" s="39" t="str">
        <f>IF(E59="","",IF(E59&lt;=30,"Pass","Fail"))</f>
        <v>Pass</v>
      </c>
      <c r="G59" s="42">
        <v>1428</v>
      </c>
      <c r="H59" s="64" t="s">
        <v>51</v>
      </c>
      <c r="I59" s="67">
        <v>30</v>
      </c>
      <c r="J59" s="67">
        <v>30</v>
      </c>
      <c r="K59" s="86"/>
    </row>
    <row r="60" spans="1:11">
      <c r="A60" s="37">
        <v>42831</v>
      </c>
      <c r="B60" s="38" t="s">
        <v>47</v>
      </c>
      <c r="C60" s="38">
        <v>7</v>
      </c>
      <c r="D60" s="38">
        <v>26</v>
      </c>
      <c r="E60" s="38">
        <f t="shared" si="1"/>
        <v>19</v>
      </c>
      <c r="F60" s="39" t="str">
        <f>IF(E60="","",IF(E60&lt;=20,"Pass","Fail"))</f>
        <v>Pass</v>
      </c>
      <c r="G60" s="42">
        <v>1428</v>
      </c>
      <c r="H60" s="64" t="s">
        <v>51</v>
      </c>
      <c r="I60" s="67">
        <v>20</v>
      </c>
      <c r="J60" s="67">
        <v>20</v>
      </c>
      <c r="K60" s="86"/>
    </row>
    <row r="61" spans="1:11">
      <c r="A61" s="37">
        <v>42835</v>
      </c>
      <c r="B61" s="38" t="s">
        <v>47</v>
      </c>
      <c r="C61" s="38">
        <v>22</v>
      </c>
      <c r="D61" s="38">
        <v>31</v>
      </c>
      <c r="E61" s="38">
        <f t="shared" si="1"/>
        <v>9</v>
      </c>
      <c r="F61" s="39" t="str">
        <f>IF(E61="","",IF(E61&lt;=20,"Pass","Fail"))</f>
        <v>Pass</v>
      </c>
      <c r="G61" s="42">
        <v>1400</v>
      </c>
      <c r="H61" s="64" t="s">
        <v>51</v>
      </c>
      <c r="I61" s="67">
        <v>20</v>
      </c>
      <c r="J61" s="67">
        <v>20</v>
      </c>
      <c r="K61" s="86"/>
    </row>
    <row r="62" spans="1:11">
      <c r="A62" s="37">
        <v>42835</v>
      </c>
      <c r="B62" s="38" t="s">
        <v>49</v>
      </c>
      <c r="C62" s="38">
        <v>26</v>
      </c>
      <c r="D62" s="38">
        <v>43</v>
      </c>
      <c r="E62" s="38">
        <f t="shared" si="1"/>
        <v>17</v>
      </c>
      <c r="F62" s="39" t="str">
        <f>IF(E62="","",IF(E62&lt;=30,"Pass","Fail"))</f>
        <v>Pass</v>
      </c>
      <c r="G62" s="42">
        <v>1400</v>
      </c>
      <c r="H62" s="64" t="s">
        <v>51</v>
      </c>
      <c r="I62" s="67">
        <v>30</v>
      </c>
      <c r="J62" s="67">
        <v>30</v>
      </c>
      <c r="K62" s="86"/>
    </row>
    <row r="63" spans="1:11">
      <c r="A63" s="37">
        <v>42838</v>
      </c>
      <c r="B63" s="38" t="s">
        <v>47</v>
      </c>
      <c r="C63" s="38">
        <v>23</v>
      </c>
      <c r="D63" s="38">
        <v>35</v>
      </c>
      <c r="E63" s="38">
        <f>IF(((C63="")*AND(D63="")),"",D63-C63)</f>
        <v>12</v>
      </c>
      <c r="F63" s="39" t="str">
        <f>IF(E63="","",IF(E63&lt;=20,"Pass","Fail"))</f>
        <v>Pass</v>
      </c>
      <c r="G63" s="42">
        <v>1400</v>
      </c>
      <c r="H63" s="64" t="s">
        <v>51</v>
      </c>
      <c r="I63" s="67">
        <v>20</v>
      </c>
      <c r="J63" s="67">
        <v>20</v>
      </c>
      <c r="K63" s="86"/>
    </row>
    <row r="64" spans="1:11">
      <c r="A64" s="37">
        <v>42838</v>
      </c>
      <c r="B64" s="38" t="s">
        <v>49</v>
      </c>
      <c r="C64" s="38">
        <v>29</v>
      </c>
      <c r="D64" s="38">
        <v>46</v>
      </c>
      <c r="E64" s="38">
        <f>IF(((C64="")*AND(D64="")),"",D64-C64)</f>
        <v>17</v>
      </c>
      <c r="F64" s="39" t="str">
        <f>IF(E64="","",IF(E64&lt;=30,"Pass","Fail"))</f>
        <v>Pass</v>
      </c>
      <c r="G64" s="42">
        <v>1428</v>
      </c>
      <c r="H64" s="64" t="s">
        <v>51</v>
      </c>
      <c r="I64" s="67">
        <v>30</v>
      </c>
      <c r="J64" s="67">
        <v>30</v>
      </c>
      <c r="K64" s="86"/>
    </row>
    <row r="65" spans="1:11">
      <c r="A65" s="37">
        <v>42842</v>
      </c>
      <c r="B65" s="38" t="s">
        <v>47</v>
      </c>
      <c r="C65" s="38">
        <v>36</v>
      </c>
      <c r="D65" s="38">
        <v>35</v>
      </c>
      <c r="E65" s="38">
        <f t="shared" si="1"/>
        <v>-1</v>
      </c>
      <c r="F65" s="39" t="str">
        <f>IF(E65="","",IF(E65&lt;=20,"Pass","Fail"))</f>
        <v>Pass</v>
      </c>
      <c r="G65" s="42">
        <v>1335</v>
      </c>
      <c r="H65" s="64" t="s">
        <v>51</v>
      </c>
      <c r="I65" s="67">
        <v>20</v>
      </c>
      <c r="J65" s="67">
        <v>20</v>
      </c>
      <c r="K65" s="86"/>
    </row>
    <row r="66" spans="1:11">
      <c r="A66" s="37">
        <v>42842</v>
      </c>
      <c r="B66" s="38" t="s">
        <v>49</v>
      </c>
      <c r="C66" s="38">
        <v>11</v>
      </c>
      <c r="D66" s="38">
        <v>84</v>
      </c>
      <c r="E66" s="38">
        <f t="shared" si="1"/>
        <v>73</v>
      </c>
      <c r="F66" s="39" t="str">
        <f>IF(E66="","",IF(E66&lt;=30,"Pass","Fail"))</f>
        <v>Fail</v>
      </c>
      <c r="G66" s="42">
        <v>1335</v>
      </c>
      <c r="H66" s="64" t="s">
        <v>51</v>
      </c>
      <c r="I66" s="67">
        <v>30</v>
      </c>
      <c r="J66" s="67">
        <v>30</v>
      </c>
      <c r="K66" s="86"/>
    </row>
    <row r="67" spans="1:11">
      <c r="A67" s="37">
        <v>42842</v>
      </c>
      <c r="B67" s="38" t="s">
        <v>49</v>
      </c>
      <c r="C67" s="38">
        <v>15</v>
      </c>
      <c r="D67" s="38">
        <v>37</v>
      </c>
      <c r="E67" s="38">
        <f t="shared" si="1"/>
        <v>22</v>
      </c>
      <c r="F67" s="39" t="str">
        <f>IF(E67="","",IF(E67&lt;=30,"Pass","Fail"))</f>
        <v>Pass</v>
      </c>
      <c r="G67" s="42">
        <v>1335</v>
      </c>
      <c r="H67" s="64" t="s">
        <v>51</v>
      </c>
      <c r="I67" s="67">
        <v>30</v>
      </c>
      <c r="J67" s="67">
        <v>30</v>
      </c>
      <c r="K67" s="86"/>
    </row>
    <row r="68" spans="1:11">
      <c r="A68" s="37">
        <v>42845</v>
      </c>
      <c r="B68" s="38" t="s">
        <v>47</v>
      </c>
      <c r="C68" s="38">
        <v>23</v>
      </c>
      <c r="D68" s="38">
        <v>25</v>
      </c>
      <c r="E68" s="38">
        <f t="shared" si="1"/>
        <v>2</v>
      </c>
      <c r="F68" s="39" t="str">
        <f>IF(E68="","",IF(E68&lt;=20,"Pass","Fail"))</f>
        <v>Pass</v>
      </c>
      <c r="G68" s="42">
        <v>1159</v>
      </c>
      <c r="H68" s="64" t="s">
        <v>51</v>
      </c>
      <c r="I68" s="67">
        <v>20</v>
      </c>
      <c r="J68" s="67">
        <v>20</v>
      </c>
      <c r="K68" s="86"/>
    </row>
    <row r="69" spans="1:11">
      <c r="A69" s="37">
        <v>42845</v>
      </c>
      <c r="B69" s="38" t="s">
        <v>49</v>
      </c>
      <c r="C69" s="38">
        <v>16</v>
      </c>
      <c r="D69" s="38">
        <v>17</v>
      </c>
      <c r="E69" s="38">
        <f t="shared" si="1"/>
        <v>1</v>
      </c>
      <c r="F69" s="39" t="str">
        <f>IF(E69="","",IF(E69&lt;=30,"Pass","Fail"))</f>
        <v>Pass</v>
      </c>
      <c r="G69" s="42">
        <v>1159</v>
      </c>
      <c r="H69" s="64" t="s">
        <v>51</v>
      </c>
      <c r="I69" s="67">
        <v>30</v>
      </c>
      <c r="J69" s="67">
        <v>30</v>
      </c>
      <c r="K69" s="86"/>
    </row>
    <row r="70" spans="1:11">
      <c r="A70" s="37">
        <v>42850</v>
      </c>
      <c r="B70" s="38" t="s">
        <v>47</v>
      </c>
      <c r="C70" s="38">
        <v>20</v>
      </c>
      <c r="D70" s="38">
        <v>40</v>
      </c>
      <c r="E70" s="38">
        <f>IF(((C70="")*AND(D70="")),"",D70-C70)</f>
        <v>20</v>
      </c>
      <c r="F70" s="39" t="str">
        <f>IF(E70="","",IF(E70&lt;=20,"Pass","Fail"))</f>
        <v>Pass</v>
      </c>
      <c r="G70" s="42">
        <v>102</v>
      </c>
      <c r="H70" s="64" t="s">
        <v>51</v>
      </c>
      <c r="I70" s="67">
        <v>20</v>
      </c>
      <c r="J70" s="67">
        <v>20</v>
      </c>
      <c r="K70" s="86"/>
    </row>
    <row r="71" spans="1:11">
      <c r="A71" s="37">
        <v>42850</v>
      </c>
      <c r="B71" s="38" t="s">
        <v>49</v>
      </c>
      <c r="C71" s="38">
        <v>25</v>
      </c>
      <c r="D71" s="38">
        <v>49</v>
      </c>
      <c r="E71" s="38">
        <f>IF(((C71="")*AND(D71="")),"",D71-C71)</f>
        <v>24</v>
      </c>
      <c r="F71" s="39" t="str">
        <f>IF(E71="","",IF(E71&lt;=30,"Pass","Fail"))</f>
        <v>Pass</v>
      </c>
      <c r="G71" s="42">
        <v>102</v>
      </c>
      <c r="H71" s="64" t="s">
        <v>51</v>
      </c>
      <c r="I71" s="67">
        <v>30</v>
      </c>
      <c r="J71" s="67">
        <v>30</v>
      </c>
      <c r="K71" s="86"/>
    </row>
    <row r="72" spans="1:11">
      <c r="A72" s="37">
        <v>42856</v>
      </c>
      <c r="B72" s="38" t="s">
        <v>47</v>
      </c>
      <c r="C72" s="38">
        <v>18</v>
      </c>
      <c r="D72" s="38">
        <v>37</v>
      </c>
      <c r="E72" s="38">
        <f t="shared" si="1"/>
        <v>19</v>
      </c>
      <c r="F72" s="39" t="str">
        <f>IF(E72="","",IF(E72&lt;=20,"Pass","Fail"))</f>
        <v>Pass</v>
      </c>
      <c r="G72" s="42">
        <v>1335</v>
      </c>
      <c r="H72" s="64" t="s">
        <v>51</v>
      </c>
      <c r="I72" s="67">
        <v>20</v>
      </c>
      <c r="J72" s="67">
        <v>20</v>
      </c>
      <c r="K72" s="86"/>
    </row>
    <row r="73" spans="1:11" ht="12.75" customHeight="1">
      <c r="A73" s="37">
        <v>42856</v>
      </c>
      <c r="B73" s="38" t="s">
        <v>49</v>
      </c>
      <c r="C73" s="38">
        <v>21</v>
      </c>
      <c r="D73" s="38">
        <v>47</v>
      </c>
      <c r="E73" s="38">
        <f t="shared" si="1"/>
        <v>26</v>
      </c>
      <c r="F73" s="39" t="str">
        <f>IF(E73="","",IF(E73&lt;=30,"Pass","Fail"))</f>
        <v>Pass</v>
      </c>
      <c r="G73" s="42">
        <v>1335</v>
      </c>
      <c r="H73" s="64" t="s">
        <v>51</v>
      </c>
      <c r="I73" s="67">
        <v>30</v>
      </c>
      <c r="J73" s="67">
        <v>30</v>
      </c>
      <c r="K73" s="86"/>
    </row>
    <row r="74" spans="1:11" ht="12.75" customHeight="1">
      <c r="A74" s="37">
        <v>42859</v>
      </c>
      <c r="B74" s="38" t="s">
        <v>47</v>
      </c>
      <c r="C74" s="38">
        <v>28</v>
      </c>
      <c r="D74" s="38">
        <v>45</v>
      </c>
      <c r="E74" s="38">
        <f t="shared" si="1"/>
        <v>17</v>
      </c>
      <c r="F74" s="39" t="str">
        <f>IF(E74="","",IF(E74&lt;=20,"Pass","Fail"))</f>
        <v>Pass</v>
      </c>
      <c r="G74" s="42">
        <v>1335</v>
      </c>
      <c r="H74" s="64" t="s">
        <v>51</v>
      </c>
      <c r="I74" s="67">
        <v>20</v>
      </c>
      <c r="J74" s="67">
        <v>20</v>
      </c>
      <c r="K74" s="86"/>
    </row>
    <row r="75" spans="1:11" ht="12.75" customHeight="1">
      <c r="A75" s="37">
        <v>42859</v>
      </c>
      <c r="B75" s="38" t="s">
        <v>49</v>
      </c>
      <c r="C75" s="38">
        <v>29</v>
      </c>
      <c r="D75" s="38">
        <v>42</v>
      </c>
      <c r="E75" s="38">
        <f t="shared" si="1"/>
        <v>13</v>
      </c>
      <c r="F75" s="39" t="str">
        <f>IF(E75="","",IF(E75&lt;=30,"Pass","Fail"))</f>
        <v>Pass</v>
      </c>
      <c r="G75" s="42">
        <v>1335</v>
      </c>
      <c r="H75" s="64" t="s">
        <v>51</v>
      </c>
      <c r="I75" s="67">
        <v>30</v>
      </c>
      <c r="J75" s="67">
        <v>30</v>
      </c>
      <c r="K75" s="86"/>
    </row>
    <row r="76" spans="1:11" ht="12.75" customHeight="1">
      <c r="A76" s="37">
        <v>42862</v>
      </c>
      <c r="B76" s="38" t="s">
        <v>47</v>
      </c>
      <c r="C76" s="38">
        <v>14</v>
      </c>
      <c r="D76" s="38">
        <v>25</v>
      </c>
      <c r="E76" s="38">
        <f t="shared" si="1"/>
        <v>11</v>
      </c>
      <c r="F76" s="39" t="str">
        <f>IF(E76="","",IF(E76&lt;=20,"Pass","Fail"))</f>
        <v>Pass</v>
      </c>
      <c r="G76" s="42">
        <v>1428</v>
      </c>
      <c r="H76" s="64" t="s">
        <v>52</v>
      </c>
      <c r="I76" s="67">
        <v>20</v>
      </c>
      <c r="J76" s="67">
        <v>20</v>
      </c>
      <c r="K76" s="86"/>
    </row>
    <row r="77" spans="1:11" ht="12.75" customHeight="1">
      <c r="A77" s="37">
        <v>42862</v>
      </c>
      <c r="B77" s="38" t="s">
        <v>49</v>
      </c>
      <c r="C77" s="38">
        <v>9</v>
      </c>
      <c r="D77" s="38">
        <v>18</v>
      </c>
      <c r="E77" s="38">
        <f t="shared" si="1"/>
        <v>9</v>
      </c>
      <c r="F77" s="39" t="str">
        <f>IF(E77="","",IF(E77&lt;=30,"Pass","Fail"))</f>
        <v>Pass</v>
      </c>
      <c r="G77" s="42">
        <v>1428</v>
      </c>
      <c r="H77" s="64" t="s">
        <v>52</v>
      </c>
      <c r="I77" s="67">
        <v>30</v>
      </c>
      <c r="J77" s="67">
        <v>30</v>
      </c>
      <c r="K77" s="86"/>
    </row>
    <row r="78" spans="1:11" ht="12.75" customHeight="1">
      <c r="A78" s="37">
        <v>42866</v>
      </c>
      <c r="B78" s="38" t="s">
        <v>47</v>
      </c>
      <c r="C78" s="38">
        <v>16</v>
      </c>
      <c r="D78" s="38">
        <v>21</v>
      </c>
      <c r="E78" s="38">
        <f t="shared" si="1"/>
        <v>5</v>
      </c>
      <c r="F78" s="39" t="str">
        <f>IF(E78="","",IF(E78&lt;=20,"Pass","Fail"))</f>
        <v>Pass</v>
      </c>
      <c r="G78" s="42">
        <v>1428</v>
      </c>
      <c r="H78" s="64" t="s">
        <v>52</v>
      </c>
      <c r="I78" s="67">
        <v>20</v>
      </c>
      <c r="J78" s="67">
        <v>20</v>
      </c>
      <c r="K78" s="86"/>
    </row>
    <row r="79" spans="1:11" ht="12.75" customHeight="1">
      <c r="A79" s="37">
        <v>42866</v>
      </c>
      <c r="B79" s="38" t="s">
        <v>49</v>
      </c>
      <c r="C79" s="38">
        <v>21</v>
      </c>
      <c r="D79" s="38">
        <v>35</v>
      </c>
      <c r="E79" s="38">
        <f t="shared" si="1"/>
        <v>14</v>
      </c>
      <c r="F79" s="39" t="str">
        <f>IF(E79="","",IF(E79&lt;=30,"Pass","Fail"))</f>
        <v>Pass</v>
      </c>
      <c r="G79" s="42">
        <v>1428</v>
      </c>
      <c r="H79" s="64" t="s">
        <v>52</v>
      </c>
      <c r="I79" s="67">
        <v>30</v>
      </c>
      <c r="J79" s="67">
        <v>30</v>
      </c>
      <c r="K79" s="86"/>
    </row>
    <row r="80" spans="1:11" ht="12.75" customHeight="1">
      <c r="A80" s="37">
        <v>42870</v>
      </c>
      <c r="B80" s="38" t="s">
        <v>47</v>
      </c>
      <c r="C80" s="38">
        <v>84</v>
      </c>
      <c r="D80" s="38">
        <v>83</v>
      </c>
      <c r="E80" s="38">
        <f t="shared" si="1"/>
        <v>-1</v>
      </c>
      <c r="F80" s="39" t="str">
        <f>IF(E80="","",IF(E80&lt;=20,"Pass","Fail"))</f>
        <v>Pass</v>
      </c>
      <c r="G80" s="42">
        <v>1428</v>
      </c>
      <c r="H80" s="64" t="s">
        <v>53</v>
      </c>
      <c r="I80" s="67">
        <v>20</v>
      </c>
      <c r="J80" s="67">
        <v>20</v>
      </c>
      <c r="K80" s="86"/>
    </row>
    <row r="81" spans="1:12" ht="12.75" customHeight="1">
      <c r="A81" s="37">
        <v>42870</v>
      </c>
      <c r="B81" s="38" t="s">
        <v>49</v>
      </c>
      <c r="C81" s="38">
        <v>87</v>
      </c>
      <c r="D81" s="38">
        <v>97</v>
      </c>
      <c r="E81" s="38">
        <f t="shared" si="1"/>
        <v>10</v>
      </c>
      <c r="F81" s="39" t="str">
        <f>IF(E81="","",IF(E81&lt;=30,"Pass","Fail"))</f>
        <v>Pass</v>
      </c>
      <c r="G81" s="42">
        <v>1428</v>
      </c>
      <c r="H81" s="64" t="s">
        <v>53</v>
      </c>
      <c r="I81" s="67">
        <v>30</v>
      </c>
      <c r="J81" s="67">
        <v>30</v>
      </c>
      <c r="K81" s="86"/>
    </row>
    <row r="82" spans="1:12" ht="12.75" customHeight="1">
      <c r="A82" s="37">
        <v>42874</v>
      </c>
      <c r="B82" s="38" t="s">
        <v>47</v>
      </c>
      <c r="C82" s="38">
        <v>12</v>
      </c>
      <c r="D82" s="38">
        <v>12</v>
      </c>
      <c r="E82" s="38">
        <f>IF(((C82="")*AND(D82="")),"",D82-C82)</f>
        <v>0</v>
      </c>
      <c r="F82" s="39" t="str">
        <f>IF(E82="","",IF(E82&lt;=20,"Pass","Fail"))</f>
        <v>Pass</v>
      </c>
      <c r="G82" s="42">
        <v>1159</v>
      </c>
      <c r="H82" s="64" t="s">
        <v>54</v>
      </c>
      <c r="I82" s="67">
        <v>20</v>
      </c>
      <c r="J82" s="67">
        <v>20</v>
      </c>
      <c r="K82" s="82"/>
      <c r="L82" s="69"/>
    </row>
    <row r="83" spans="1:12" ht="12.75" customHeight="1">
      <c r="A83" s="37">
        <v>42874</v>
      </c>
      <c r="B83" s="38" t="s">
        <v>49</v>
      </c>
      <c r="C83" s="38">
        <v>12</v>
      </c>
      <c r="D83" s="38">
        <v>19</v>
      </c>
      <c r="E83" s="38">
        <f>IF(((C83="")*AND(D83="")),"",D83-C83)</f>
        <v>7</v>
      </c>
      <c r="F83" s="39" t="str">
        <f>IF(E83="","",IF(E83&lt;=30,"Pass","Fail"))</f>
        <v>Pass</v>
      </c>
      <c r="G83" s="42">
        <v>1159</v>
      </c>
      <c r="H83" s="64" t="s">
        <v>54</v>
      </c>
      <c r="I83" s="67">
        <v>30</v>
      </c>
      <c r="J83" s="67">
        <v>30</v>
      </c>
      <c r="K83" s="82"/>
      <c r="L83" s="69"/>
    </row>
    <row r="84" spans="1:12" ht="12.75" customHeight="1">
      <c r="A84" s="37">
        <v>42877</v>
      </c>
      <c r="B84" s="38" t="s">
        <v>47</v>
      </c>
      <c r="C84" s="38">
        <v>18</v>
      </c>
      <c r="D84" s="38">
        <v>17</v>
      </c>
      <c r="E84" s="38">
        <f t="shared" si="1"/>
        <v>-1</v>
      </c>
      <c r="F84" s="39" t="str">
        <f>IF(E84="","",IF(E84&lt;=20,"Pass","Fail"))</f>
        <v>Pass</v>
      </c>
      <c r="G84" s="42">
        <v>1428</v>
      </c>
      <c r="H84" s="64" t="s">
        <v>52</v>
      </c>
      <c r="I84" s="67">
        <v>20</v>
      </c>
      <c r="J84" s="67">
        <v>20</v>
      </c>
      <c r="K84" s="86"/>
    </row>
    <row r="85" spans="1:12" ht="12.75" customHeight="1">
      <c r="A85" s="37">
        <v>42877</v>
      </c>
      <c r="B85" s="38" t="s">
        <v>49</v>
      </c>
      <c r="C85" s="38">
        <v>25</v>
      </c>
      <c r="D85" s="38">
        <v>43</v>
      </c>
      <c r="E85" s="38">
        <f t="shared" si="1"/>
        <v>18</v>
      </c>
      <c r="F85" s="39" t="str">
        <f>IF(E85="","",IF(E85&lt;=30,"Pass","Fail"))</f>
        <v>Pass</v>
      </c>
      <c r="G85" s="42">
        <v>1428</v>
      </c>
      <c r="H85" s="64" t="s">
        <v>52</v>
      </c>
      <c r="I85" s="67">
        <v>30</v>
      </c>
      <c r="J85" s="67">
        <v>30</v>
      </c>
      <c r="K85" s="86"/>
    </row>
    <row r="86" spans="1:12" ht="12.75" customHeight="1">
      <c r="A86" s="37">
        <v>42881</v>
      </c>
      <c r="B86" s="38" t="s">
        <v>47</v>
      </c>
      <c r="C86" s="38">
        <v>17</v>
      </c>
      <c r="D86" s="38">
        <v>21</v>
      </c>
      <c r="E86" s="38">
        <f t="shared" si="1"/>
        <v>4</v>
      </c>
      <c r="F86" s="39" t="str">
        <f>IF(E86="","",IF(E86&lt;=20,"Pass","Fail"))</f>
        <v>Pass</v>
      </c>
      <c r="G86" s="42">
        <v>1428</v>
      </c>
      <c r="H86" s="64" t="s">
        <v>55</v>
      </c>
      <c r="I86" s="67">
        <v>20</v>
      </c>
      <c r="J86" s="67">
        <v>20</v>
      </c>
      <c r="K86" s="86"/>
    </row>
    <row r="87" spans="1:12" ht="12.75" customHeight="1">
      <c r="A87" s="37">
        <v>42881</v>
      </c>
      <c r="B87" s="38" t="s">
        <v>49</v>
      </c>
      <c r="C87" s="38">
        <v>42</v>
      </c>
      <c r="D87" s="38">
        <v>72</v>
      </c>
      <c r="E87" s="38">
        <f t="shared" si="1"/>
        <v>30</v>
      </c>
      <c r="F87" s="39" t="str">
        <f>IF(E87="","",IF(E87&lt;=30,"Pass","Fail"))</f>
        <v>Pass</v>
      </c>
      <c r="G87" s="42">
        <v>1428</v>
      </c>
      <c r="H87" s="64" t="s">
        <v>55</v>
      </c>
      <c r="I87" s="67">
        <v>30</v>
      </c>
      <c r="J87" s="67">
        <v>30</v>
      </c>
      <c r="K87" s="86"/>
    </row>
    <row r="88" spans="1:12" ht="12.75" customHeight="1">
      <c r="A88" s="37">
        <v>42885</v>
      </c>
      <c r="B88" s="38" t="s">
        <v>47</v>
      </c>
      <c r="C88" s="38">
        <v>5</v>
      </c>
      <c r="D88" s="38">
        <v>10</v>
      </c>
      <c r="E88" s="38">
        <f t="shared" si="1"/>
        <v>5</v>
      </c>
      <c r="F88" s="39" t="str">
        <f>IF(E88="","",IF(E88&lt;=20,"Pass","Fail"))</f>
        <v>Pass</v>
      </c>
      <c r="G88" s="42">
        <v>121</v>
      </c>
      <c r="H88" s="64" t="s">
        <v>54</v>
      </c>
      <c r="I88" s="67">
        <v>20</v>
      </c>
      <c r="J88" s="67">
        <v>20</v>
      </c>
      <c r="K88" s="86"/>
    </row>
    <row r="89" spans="1:12" ht="12.75" customHeight="1">
      <c r="A89" s="37">
        <v>42885</v>
      </c>
      <c r="B89" s="38" t="s">
        <v>49</v>
      </c>
      <c r="C89" s="38">
        <v>31</v>
      </c>
      <c r="D89" s="38">
        <v>36</v>
      </c>
      <c r="E89" s="38">
        <f t="shared" si="1"/>
        <v>5</v>
      </c>
      <c r="F89" s="39" t="str">
        <f>IF(E89="","",IF(E89&lt;=30,"Pass","Fail"))</f>
        <v>Pass</v>
      </c>
      <c r="G89" s="42">
        <v>121</v>
      </c>
      <c r="H89" s="64" t="s">
        <v>54</v>
      </c>
      <c r="I89" s="67">
        <v>30</v>
      </c>
      <c r="J89" s="67">
        <v>30</v>
      </c>
      <c r="K89" s="86"/>
    </row>
    <row r="90" spans="1:12" ht="12.75" customHeight="1">
      <c r="A90" s="37">
        <v>42891</v>
      </c>
      <c r="B90" s="38" t="s">
        <v>47</v>
      </c>
      <c r="C90" s="38">
        <v>20</v>
      </c>
      <c r="D90" s="38">
        <v>31</v>
      </c>
      <c r="E90" s="38">
        <f t="shared" si="1"/>
        <v>11</v>
      </c>
      <c r="F90" s="39" t="str">
        <f>IF(E90="","",IF(E90&lt;=20,"Pass","Fail"))</f>
        <v>Pass</v>
      </c>
      <c r="G90" s="42">
        <v>1335</v>
      </c>
      <c r="H90" s="64" t="s">
        <v>55</v>
      </c>
      <c r="I90" s="67">
        <v>20</v>
      </c>
      <c r="J90" s="67">
        <v>20</v>
      </c>
      <c r="K90" s="86"/>
    </row>
    <row r="91" spans="1:12" ht="12.75" customHeight="1">
      <c r="A91" s="37">
        <v>42891</v>
      </c>
      <c r="B91" s="38" t="s">
        <v>49</v>
      </c>
      <c r="C91" s="38">
        <v>26</v>
      </c>
      <c r="D91" s="38">
        <v>44</v>
      </c>
      <c r="E91" s="38">
        <f t="shared" si="1"/>
        <v>18</v>
      </c>
      <c r="F91" s="39" t="str">
        <f>IF(E91="","",IF(E91&lt;=30,"Pass","Fail"))</f>
        <v>Pass</v>
      </c>
      <c r="G91" s="42">
        <v>1335</v>
      </c>
      <c r="H91" s="64" t="s">
        <v>55</v>
      </c>
      <c r="I91" s="67">
        <v>30</v>
      </c>
      <c r="J91" s="67">
        <v>30</v>
      </c>
      <c r="K91" s="86"/>
    </row>
    <row r="92" spans="1:12" ht="12.75" customHeight="1">
      <c r="A92" s="37">
        <v>42894</v>
      </c>
      <c r="B92" s="38" t="s">
        <v>47</v>
      </c>
      <c r="C92" s="38">
        <v>14</v>
      </c>
      <c r="D92" s="38">
        <v>14</v>
      </c>
      <c r="E92" s="38">
        <f t="shared" si="1"/>
        <v>0</v>
      </c>
      <c r="F92" s="39" t="str">
        <f>IF(E92="","",IF(E92&lt;=20,"Pass","Fail"))</f>
        <v>Pass</v>
      </c>
      <c r="G92" s="42">
        <v>121</v>
      </c>
      <c r="H92" s="64" t="s">
        <v>55</v>
      </c>
      <c r="I92" s="67">
        <v>20</v>
      </c>
      <c r="J92" s="67">
        <v>20</v>
      </c>
      <c r="K92" s="86"/>
    </row>
    <row r="93" spans="1:12" ht="12.75" customHeight="1">
      <c r="A93" s="37">
        <v>42894</v>
      </c>
      <c r="B93" s="38" t="s">
        <v>49</v>
      </c>
      <c r="C93" s="38">
        <v>31</v>
      </c>
      <c r="D93" s="38">
        <v>81</v>
      </c>
      <c r="E93" s="38">
        <f t="shared" si="1"/>
        <v>50</v>
      </c>
      <c r="F93" s="39" t="str">
        <f>IF(E93="","",IF(E93&lt;=30,"Pass","Fail"))</f>
        <v>Fail</v>
      </c>
      <c r="G93" s="42">
        <v>121</v>
      </c>
      <c r="H93" s="64" t="s">
        <v>55</v>
      </c>
      <c r="I93" s="67">
        <v>30</v>
      </c>
      <c r="J93" s="67">
        <v>30</v>
      </c>
      <c r="K93" s="86"/>
    </row>
    <row r="94" spans="1:12" ht="12.75" customHeight="1">
      <c r="A94" s="37">
        <v>42894</v>
      </c>
      <c r="B94" s="38" t="s">
        <v>49</v>
      </c>
      <c r="C94" s="38">
        <v>14</v>
      </c>
      <c r="D94" s="38">
        <v>21</v>
      </c>
      <c r="E94" s="38">
        <f>IF(((C94="")*AND(D94="")),"",D94-C94)</f>
        <v>7</v>
      </c>
      <c r="F94" s="39" t="str">
        <f>IF(E94="","",IF(E94&lt;=30,"Pass","Fail"))</f>
        <v>Pass</v>
      </c>
      <c r="G94" s="42">
        <v>121</v>
      </c>
      <c r="H94" s="64" t="s">
        <v>55</v>
      </c>
      <c r="I94" s="67">
        <v>30</v>
      </c>
      <c r="J94" s="67">
        <v>30</v>
      </c>
      <c r="K94" s="86"/>
    </row>
    <row r="95" spans="1:12" ht="12.75" customHeight="1">
      <c r="A95" s="37">
        <v>42899</v>
      </c>
      <c r="B95" s="38" t="s">
        <v>47</v>
      </c>
      <c r="C95" s="38">
        <v>29</v>
      </c>
      <c r="D95" s="38">
        <v>43</v>
      </c>
      <c r="E95" s="38">
        <f t="shared" si="1"/>
        <v>14</v>
      </c>
      <c r="F95" s="39" t="str">
        <f>IF(E95="","",IF(E95&lt;=20,"Pass","Fail"))</f>
        <v>Pass</v>
      </c>
      <c r="G95" s="42">
        <v>1428</v>
      </c>
      <c r="H95" s="64"/>
      <c r="I95" s="67">
        <v>20</v>
      </c>
      <c r="J95" s="67">
        <v>20</v>
      </c>
      <c r="K95" s="86"/>
    </row>
    <row r="96" spans="1:12" ht="12.75" customHeight="1">
      <c r="A96" s="37">
        <v>42899</v>
      </c>
      <c r="B96" s="38" t="s">
        <v>49</v>
      </c>
      <c r="C96" s="38">
        <v>49</v>
      </c>
      <c r="D96" s="38">
        <v>77</v>
      </c>
      <c r="E96" s="38">
        <f t="shared" si="1"/>
        <v>28</v>
      </c>
      <c r="F96" s="39" t="str">
        <f>IF(E96="","",IF(E96&lt;=30,"Pass","Fail"))</f>
        <v>Pass</v>
      </c>
      <c r="G96" s="42">
        <v>1428</v>
      </c>
      <c r="H96" s="64"/>
      <c r="I96" s="67">
        <v>30</v>
      </c>
      <c r="J96" s="67">
        <v>30</v>
      </c>
      <c r="K96" s="86"/>
    </row>
    <row r="97" spans="1:11" ht="12.75" customHeight="1">
      <c r="A97" s="37">
        <v>42901</v>
      </c>
      <c r="B97" s="38" t="s">
        <v>47</v>
      </c>
      <c r="C97" s="38">
        <v>44</v>
      </c>
      <c r="D97" s="38">
        <v>57</v>
      </c>
      <c r="E97" s="38">
        <f t="shared" si="1"/>
        <v>13</v>
      </c>
      <c r="F97" s="39" t="str">
        <f>IF(E97="","",IF(E97&lt;=20,"Pass","Fail"))</f>
        <v>Pass</v>
      </c>
      <c r="G97" s="42">
        <v>1428</v>
      </c>
      <c r="H97" s="64"/>
      <c r="I97" s="67">
        <v>20</v>
      </c>
      <c r="J97" s="67">
        <v>20</v>
      </c>
      <c r="K97" s="86"/>
    </row>
    <row r="98" spans="1:11" ht="12.75" customHeight="1">
      <c r="A98" s="37">
        <v>42901</v>
      </c>
      <c r="B98" s="38" t="s">
        <v>49</v>
      </c>
      <c r="C98" s="38">
        <v>57</v>
      </c>
      <c r="D98" s="38">
        <v>79</v>
      </c>
      <c r="E98" s="38">
        <f t="shared" si="1"/>
        <v>22</v>
      </c>
      <c r="F98" s="39" t="str">
        <f>IF(E98="","",IF(E98&lt;=30,"Pass","Fail"))</f>
        <v>Pass</v>
      </c>
      <c r="G98" s="42">
        <v>1428</v>
      </c>
      <c r="H98" s="64"/>
      <c r="I98" s="67">
        <v>30</v>
      </c>
      <c r="J98" s="67">
        <v>30</v>
      </c>
      <c r="K98" s="86"/>
    </row>
    <row r="99" spans="1:11" ht="12.75" customHeight="1">
      <c r="A99" s="37">
        <v>42905</v>
      </c>
      <c r="B99" s="38" t="s">
        <v>47</v>
      </c>
      <c r="C99" s="38">
        <v>23</v>
      </c>
      <c r="D99" s="38">
        <v>42</v>
      </c>
      <c r="E99" s="38">
        <f t="shared" si="1"/>
        <v>19</v>
      </c>
      <c r="F99" s="39" t="str">
        <f>IF(E99="","",IF(E99&lt;=20,"Pass","Fail"))</f>
        <v>Pass</v>
      </c>
      <c r="G99" s="42">
        <v>1159</v>
      </c>
      <c r="H99" s="64" t="s">
        <v>53</v>
      </c>
      <c r="I99" s="67">
        <v>20</v>
      </c>
      <c r="J99" s="67">
        <v>20</v>
      </c>
      <c r="K99" s="86"/>
    </row>
    <row r="100" spans="1:11" ht="12.75" customHeight="1">
      <c r="A100" s="37">
        <v>42905</v>
      </c>
      <c r="B100" s="38" t="s">
        <v>49</v>
      </c>
      <c r="C100" s="38">
        <v>45</v>
      </c>
      <c r="D100" s="38">
        <v>51</v>
      </c>
      <c r="E100" s="38">
        <f t="shared" si="1"/>
        <v>6</v>
      </c>
      <c r="F100" s="39" t="str">
        <f>IF(E100="","",IF(E100&lt;=30,"Pass","Fail"))</f>
        <v>Pass</v>
      </c>
      <c r="G100" s="42">
        <v>1159</v>
      </c>
      <c r="H100" s="64" t="s">
        <v>53</v>
      </c>
      <c r="I100" s="67">
        <v>30</v>
      </c>
      <c r="J100" s="67">
        <v>30</v>
      </c>
      <c r="K100" s="86"/>
    </row>
    <row r="101" spans="1:11" ht="12.75" customHeight="1">
      <c r="A101" s="37">
        <v>42908</v>
      </c>
      <c r="B101" s="38" t="s">
        <v>47</v>
      </c>
      <c r="C101" s="38">
        <v>21</v>
      </c>
      <c r="D101" s="38">
        <v>49</v>
      </c>
      <c r="E101" s="38">
        <f t="shared" si="1"/>
        <v>28</v>
      </c>
      <c r="F101" s="39" t="str">
        <f>IF(E101="","",IF(E101&lt;=20,"Pass","Fail"))</f>
        <v>Fail</v>
      </c>
      <c r="G101" s="42">
        <v>1159</v>
      </c>
      <c r="H101" s="64" t="s">
        <v>55</v>
      </c>
      <c r="I101" s="67">
        <v>20</v>
      </c>
      <c r="J101" s="67">
        <v>20</v>
      </c>
      <c r="K101" s="86"/>
    </row>
    <row r="102" spans="1:11" ht="12.75" customHeight="1">
      <c r="A102" s="37">
        <v>42908</v>
      </c>
      <c r="B102" s="38" t="s">
        <v>49</v>
      </c>
      <c r="C102" s="38">
        <v>36</v>
      </c>
      <c r="D102" s="38">
        <v>63</v>
      </c>
      <c r="E102" s="38">
        <f t="shared" si="1"/>
        <v>27</v>
      </c>
      <c r="F102" s="39" t="str">
        <f>IF(E102="","",IF(E102&lt;=30,"Pass","Fail"))</f>
        <v>Pass</v>
      </c>
      <c r="G102" s="42">
        <v>1159</v>
      </c>
      <c r="H102" s="64" t="s">
        <v>55</v>
      </c>
      <c r="I102" s="67">
        <v>30</v>
      </c>
      <c r="J102" s="67">
        <v>30</v>
      </c>
      <c r="K102" s="86"/>
    </row>
    <row r="103" spans="1:11" ht="12.75" customHeight="1">
      <c r="A103" s="37">
        <v>42908</v>
      </c>
      <c r="B103" s="38" t="s">
        <v>47</v>
      </c>
      <c r="C103" s="38">
        <v>5</v>
      </c>
      <c r="D103" s="38">
        <v>8</v>
      </c>
      <c r="E103" s="38">
        <f t="shared" si="1"/>
        <v>3</v>
      </c>
      <c r="F103" s="39" t="str">
        <f>IF(E103="","",IF(E103&lt;=20,"Pass","Fail"))</f>
        <v>Pass</v>
      </c>
      <c r="G103" s="42">
        <v>1159</v>
      </c>
      <c r="H103" s="64" t="s">
        <v>55</v>
      </c>
      <c r="I103" s="67">
        <v>20</v>
      </c>
      <c r="J103" s="67">
        <v>20</v>
      </c>
      <c r="K103" s="86"/>
    </row>
    <row r="104" spans="1:11" ht="12.75" customHeight="1">
      <c r="A104" s="37">
        <v>42912</v>
      </c>
      <c r="B104" s="38" t="s">
        <v>47</v>
      </c>
      <c r="C104" s="38">
        <v>13</v>
      </c>
      <c r="D104" s="38">
        <v>12</v>
      </c>
      <c r="E104" s="38">
        <f t="shared" si="1"/>
        <v>-1</v>
      </c>
      <c r="F104" s="39" t="str">
        <f>IF(E104="","",IF(E104&lt;=20,"Pass","Fail"))</f>
        <v>Pass</v>
      </c>
      <c r="G104" s="42">
        <v>1159</v>
      </c>
      <c r="H104" s="64" t="s">
        <v>55</v>
      </c>
      <c r="I104" s="67">
        <v>20</v>
      </c>
      <c r="J104" s="67">
        <v>20</v>
      </c>
      <c r="K104" s="86"/>
    </row>
    <row r="105" spans="1:11" ht="12.75" customHeight="1">
      <c r="A105" s="37">
        <v>42912</v>
      </c>
      <c r="B105" s="38" t="s">
        <v>49</v>
      </c>
      <c r="C105" s="38">
        <v>11</v>
      </c>
      <c r="D105" s="38">
        <v>25</v>
      </c>
      <c r="E105" s="38">
        <f t="shared" si="1"/>
        <v>14</v>
      </c>
      <c r="F105" s="39" t="str">
        <f>IF(E105="","",IF(E105&lt;=30,"Pass","Fail"))</f>
        <v>Pass</v>
      </c>
      <c r="G105" s="42">
        <v>1159</v>
      </c>
      <c r="H105" s="64" t="s">
        <v>55</v>
      </c>
      <c r="I105" s="67">
        <v>30</v>
      </c>
      <c r="J105" s="67">
        <v>30</v>
      </c>
      <c r="K105" s="86"/>
    </row>
    <row r="106" spans="1:11" ht="12.75" customHeight="1">
      <c r="A106" s="37">
        <v>42915</v>
      </c>
      <c r="B106" s="38" t="s">
        <v>47</v>
      </c>
      <c r="C106" s="38">
        <v>25</v>
      </c>
      <c r="D106" s="38">
        <v>29</v>
      </c>
      <c r="E106" s="38">
        <f t="shared" si="1"/>
        <v>4</v>
      </c>
      <c r="F106" s="39" t="str">
        <f>IF(E106="","",IF(E106&lt;=20,"Pass","Fail"))</f>
        <v>Pass</v>
      </c>
      <c r="G106" s="42">
        <v>102</v>
      </c>
      <c r="H106" s="64" t="s">
        <v>55</v>
      </c>
      <c r="I106" s="67">
        <v>20</v>
      </c>
      <c r="J106" s="67">
        <v>20</v>
      </c>
      <c r="K106" s="86"/>
    </row>
    <row r="107" spans="1:11" ht="12.75" customHeight="1">
      <c r="A107" s="37">
        <v>42915</v>
      </c>
      <c r="B107" s="38" t="s">
        <v>49</v>
      </c>
      <c r="C107" s="38">
        <v>10</v>
      </c>
      <c r="D107" s="38">
        <v>30</v>
      </c>
      <c r="E107" s="38">
        <f t="shared" si="1"/>
        <v>20</v>
      </c>
      <c r="F107" s="39" t="str">
        <f>IF(E107="","",IF(E107&lt;=30,"Pass","Fail"))</f>
        <v>Pass</v>
      </c>
      <c r="G107" s="42">
        <v>102</v>
      </c>
      <c r="H107" s="64" t="s">
        <v>55</v>
      </c>
      <c r="I107" s="67">
        <v>30</v>
      </c>
      <c r="J107" s="67">
        <v>30</v>
      </c>
      <c r="K107" s="86"/>
    </row>
    <row r="108" spans="1:11" ht="12.75" customHeight="1">
      <c r="A108" s="37">
        <v>42921</v>
      </c>
      <c r="B108" s="38" t="s">
        <v>47</v>
      </c>
      <c r="C108" s="38">
        <v>36</v>
      </c>
      <c r="D108" s="38">
        <v>33</v>
      </c>
      <c r="E108" s="38">
        <f t="shared" si="1"/>
        <v>-3</v>
      </c>
      <c r="F108" s="39" t="str">
        <f>IF(E108="","",IF(E108&lt;=20,"Pass","Fail"))</f>
        <v>Pass</v>
      </c>
      <c r="G108" s="42">
        <v>121</v>
      </c>
      <c r="H108" s="64" t="s">
        <v>56</v>
      </c>
      <c r="I108" s="67">
        <v>20</v>
      </c>
      <c r="J108" s="67">
        <v>20</v>
      </c>
      <c r="K108" s="86"/>
    </row>
    <row r="109" spans="1:11" ht="12.75" customHeight="1">
      <c r="A109" s="37">
        <v>42921</v>
      </c>
      <c r="B109" s="38" t="s">
        <v>49</v>
      </c>
      <c r="C109" s="38">
        <v>34</v>
      </c>
      <c r="D109" s="38">
        <v>51</v>
      </c>
      <c r="E109" s="38">
        <f t="shared" ref="E109:E171" si="2">IF(((C109="")*AND(D109="")),"",D109-C109)</f>
        <v>17</v>
      </c>
      <c r="F109" s="39" t="str">
        <f>IF(E109="","",IF(E109&lt;=30,"Pass","Fail"))</f>
        <v>Pass</v>
      </c>
      <c r="G109" s="42">
        <v>121</v>
      </c>
      <c r="H109" s="64" t="s">
        <v>56</v>
      </c>
      <c r="I109" s="67">
        <v>30</v>
      </c>
      <c r="J109" s="67">
        <v>30</v>
      </c>
      <c r="K109" s="86"/>
    </row>
    <row r="110" spans="1:11" ht="12.75" customHeight="1">
      <c r="A110" s="37">
        <v>42926</v>
      </c>
      <c r="B110" s="38" t="s">
        <v>47</v>
      </c>
      <c r="C110" s="38">
        <v>13</v>
      </c>
      <c r="D110" s="38">
        <v>15</v>
      </c>
      <c r="E110" s="38">
        <f t="shared" si="2"/>
        <v>2</v>
      </c>
      <c r="F110" s="39" t="str">
        <f>IF(E110="","",IF(E110&lt;=20,"Pass","Fail"))</f>
        <v>Pass</v>
      </c>
      <c r="G110" s="42">
        <v>1159</v>
      </c>
      <c r="H110" s="64" t="s">
        <v>54</v>
      </c>
      <c r="I110" s="67">
        <v>20</v>
      </c>
      <c r="J110" s="67">
        <v>20</v>
      </c>
      <c r="K110" s="86"/>
    </row>
    <row r="111" spans="1:11" ht="12.75" customHeight="1">
      <c r="A111" s="37">
        <v>42926</v>
      </c>
      <c r="B111" s="38" t="s">
        <v>49</v>
      </c>
      <c r="C111" s="38">
        <v>9</v>
      </c>
      <c r="D111" s="38">
        <v>25</v>
      </c>
      <c r="E111" s="38">
        <f t="shared" si="2"/>
        <v>16</v>
      </c>
      <c r="F111" s="39" t="str">
        <f>IF(E111="","",IF(E111&lt;=30,"Pass","Fail"))</f>
        <v>Pass</v>
      </c>
      <c r="G111" s="42">
        <v>1159</v>
      </c>
      <c r="H111" s="64" t="s">
        <v>54</v>
      </c>
      <c r="I111" s="67">
        <v>30</v>
      </c>
      <c r="J111" s="67">
        <v>30</v>
      </c>
      <c r="K111" s="86"/>
    </row>
    <row r="112" spans="1:11" ht="12.75" customHeight="1">
      <c r="A112" s="37">
        <v>42929</v>
      </c>
      <c r="B112" s="38" t="s">
        <v>47</v>
      </c>
      <c r="C112" s="38">
        <v>21</v>
      </c>
      <c r="D112" s="38">
        <v>21</v>
      </c>
      <c r="E112" s="38">
        <f t="shared" si="2"/>
        <v>0</v>
      </c>
      <c r="F112" s="39" t="str">
        <f>IF(E112="","",IF(E112&lt;=20,"Pass","Fail"))</f>
        <v>Pass</v>
      </c>
      <c r="G112" s="42">
        <v>1159</v>
      </c>
      <c r="H112" s="64" t="s">
        <v>55</v>
      </c>
      <c r="I112" s="67">
        <v>20</v>
      </c>
      <c r="J112" s="67">
        <v>20</v>
      </c>
      <c r="K112" s="86"/>
    </row>
    <row r="113" spans="1:11" ht="12.75" customHeight="1">
      <c r="A113" s="37">
        <v>42929</v>
      </c>
      <c r="B113" s="38" t="s">
        <v>49</v>
      </c>
      <c r="C113" s="38">
        <v>19</v>
      </c>
      <c r="D113" s="38">
        <v>40</v>
      </c>
      <c r="E113" s="38">
        <f t="shared" si="2"/>
        <v>21</v>
      </c>
      <c r="F113" s="39" t="str">
        <f>IF(E113="","",IF(E113&lt;=30,"Pass","Fail"))</f>
        <v>Pass</v>
      </c>
      <c r="G113" s="42">
        <v>1159</v>
      </c>
      <c r="H113" s="64" t="s">
        <v>55</v>
      </c>
      <c r="I113" s="67">
        <v>30</v>
      </c>
      <c r="J113" s="67">
        <v>30</v>
      </c>
      <c r="K113" s="86"/>
    </row>
    <row r="114" spans="1:11" ht="12.75" customHeight="1">
      <c r="A114" s="37">
        <v>42933</v>
      </c>
      <c r="B114" s="38" t="s">
        <v>47</v>
      </c>
      <c r="C114" s="38">
        <v>43</v>
      </c>
      <c r="D114" s="38">
        <v>45</v>
      </c>
      <c r="E114" s="38">
        <f t="shared" si="2"/>
        <v>2</v>
      </c>
      <c r="F114" s="39" t="str">
        <f>IF(E114="","",IF(E114&lt;=20,"Pass","Fail"))</f>
        <v>Pass</v>
      </c>
      <c r="G114" s="42">
        <v>1428</v>
      </c>
      <c r="H114" s="64" t="s">
        <v>55</v>
      </c>
      <c r="I114" s="67">
        <v>20</v>
      </c>
      <c r="J114" s="67">
        <v>20</v>
      </c>
      <c r="K114" s="86"/>
    </row>
    <row r="115" spans="1:11" ht="12.75" customHeight="1">
      <c r="A115" s="37">
        <v>42933</v>
      </c>
      <c r="B115" s="38" t="s">
        <v>49</v>
      </c>
      <c r="C115" s="38">
        <v>66</v>
      </c>
      <c r="D115" s="38">
        <v>82</v>
      </c>
      <c r="E115" s="38">
        <f t="shared" si="2"/>
        <v>16</v>
      </c>
      <c r="F115" s="39" t="str">
        <f>IF(E115="","",IF(E115&lt;=30,"Pass","Fail"))</f>
        <v>Pass</v>
      </c>
      <c r="G115" s="42">
        <v>1428</v>
      </c>
      <c r="H115" s="64" t="s">
        <v>55</v>
      </c>
      <c r="I115" s="67">
        <v>30</v>
      </c>
      <c r="J115" s="67">
        <v>30</v>
      </c>
      <c r="K115" s="86"/>
    </row>
    <row r="116" spans="1:11" ht="12.75" customHeight="1">
      <c r="A116" s="37">
        <v>42937</v>
      </c>
      <c r="B116" s="38" t="s">
        <v>47</v>
      </c>
      <c r="C116" s="38">
        <v>34</v>
      </c>
      <c r="D116" s="38">
        <v>54</v>
      </c>
      <c r="E116" s="38">
        <f t="shared" si="2"/>
        <v>20</v>
      </c>
      <c r="F116" s="39" t="str">
        <f>IF(E116="","",IF(E116&lt;=20,"Pass","Fail"))</f>
        <v>Pass</v>
      </c>
      <c r="G116" s="42">
        <v>1335</v>
      </c>
      <c r="H116" s="64" t="s">
        <v>55</v>
      </c>
      <c r="I116" s="67">
        <v>20</v>
      </c>
      <c r="J116" s="67">
        <v>20</v>
      </c>
      <c r="K116" s="86"/>
    </row>
    <row r="117" spans="1:11" ht="12.75" customHeight="1">
      <c r="A117" s="37">
        <v>42937</v>
      </c>
      <c r="B117" s="38" t="s">
        <v>49</v>
      </c>
      <c r="C117" s="38">
        <v>50</v>
      </c>
      <c r="D117" s="38">
        <v>72</v>
      </c>
      <c r="E117" s="38">
        <f t="shared" si="2"/>
        <v>22</v>
      </c>
      <c r="F117" s="39" t="str">
        <f>IF(E117="","",IF(E117&lt;=30,"Pass","Fail"))</f>
        <v>Pass</v>
      </c>
      <c r="G117" s="42">
        <v>1335</v>
      </c>
      <c r="H117" s="64" t="s">
        <v>55</v>
      </c>
      <c r="I117" s="67">
        <v>30</v>
      </c>
      <c r="J117" s="67">
        <v>30</v>
      </c>
      <c r="K117" s="86"/>
    </row>
    <row r="118" spans="1:11" ht="12.75" customHeight="1">
      <c r="A118" s="37">
        <v>42944</v>
      </c>
      <c r="B118" s="38" t="s">
        <v>47</v>
      </c>
      <c r="C118" s="38">
        <v>22</v>
      </c>
      <c r="D118" s="38">
        <v>37</v>
      </c>
      <c r="E118" s="38">
        <f t="shared" si="2"/>
        <v>15</v>
      </c>
      <c r="F118" s="39" t="str">
        <f>IF(E118="","",IF(E118&lt;=20,"Pass","Fail"))</f>
        <v>Pass</v>
      </c>
      <c r="G118" s="42">
        <v>121</v>
      </c>
      <c r="H118" s="64" t="s">
        <v>55</v>
      </c>
      <c r="I118" s="67">
        <v>20</v>
      </c>
      <c r="J118" s="67">
        <v>20</v>
      </c>
      <c r="K118" s="86"/>
    </row>
    <row r="119" spans="1:11" ht="12.75" customHeight="1">
      <c r="A119" s="37">
        <v>42944</v>
      </c>
      <c r="B119" s="38" t="s">
        <v>49</v>
      </c>
      <c r="C119" s="38">
        <v>7</v>
      </c>
      <c r="D119" s="38">
        <v>30</v>
      </c>
      <c r="E119" s="38">
        <f t="shared" si="2"/>
        <v>23</v>
      </c>
      <c r="F119" s="39" t="str">
        <f>IF(E119="","",IF(E119&lt;=30,"Pass","Fail"))</f>
        <v>Pass</v>
      </c>
      <c r="G119" s="42">
        <v>121</v>
      </c>
      <c r="H119" s="64" t="s">
        <v>55</v>
      </c>
      <c r="I119" s="67">
        <v>30</v>
      </c>
      <c r="J119" s="67">
        <v>30</v>
      </c>
      <c r="K119" s="86"/>
    </row>
    <row r="120" spans="1:11" ht="12.75" customHeight="1">
      <c r="A120" s="37">
        <v>42947</v>
      </c>
      <c r="B120" s="38" t="s">
        <v>47</v>
      </c>
      <c r="C120" s="38">
        <v>12</v>
      </c>
      <c r="D120" s="38">
        <v>29</v>
      </c>
      <c r="E120" s="38">
        <f t="shared" si="2"/>
        <v>17</v>
      </c>
      <c r="F120" s="39" t="str">
        <f>IF(E120="","",IF(E120&lt;=20,"Pass","Fail"))</f>
        <v>Pass</v>
      </c>
      <c r="G120" s="42">
        <v>1335</v>
      </c>
      <c r="H120" s="64" t="s">
        <v>55</v>
      </c>
      <c r="I120" s="67">
        <v>20</v>
      </c>
      <c r="J120" s="67">
        <v>20</v>
      </c>
      <c r="K120" s="86"/>
    </row>
    <row r="121" spans="1:11" ht="12.75" customHeight="1">
      <c r="A121" s="37">
        <v>42944</v>
      </c>
      <c r="B121" s="38" t="s">
        <v>49</v>
      </c>
      <c r="C121" s="38">
        <v>12</v>
      </c>
      <c r="D121" s="38">
        <v>30</v>
      </c>
      <c r="E121" s="38">
        <f t="shared" si="2"/>
        <v>18</v>
      </c>
      <c r="F121" s="39" t="str">
        <f>IF(E121="","",IF(E121&lt;=30,"Pass","Fail"))</f>
        <v>Pass</v>
      </c>
      <c r="G121" s="42">
        <v>1335</v>
      </c>
      <c r="H121" s="64" t="s">
        <v>55</v>
      </c>
      <c r="I121" s="67">
        <v>30</v>
      </c>
      <c r="J121" s="67">
        <v>30</v>
      </c>
      <c r="K121" s="86"/>
    </row>
    <row r="122" spans="1:11" ht="12.75" customHeight="1">
      <c r="A122" s="37">
        <v>42951</v>
      </c>
      <c r="B122" s="38" t="s">
        <v>49</v>
      </c>
      <c r="C122" s="38">
        <v>10</v>
      </c>
      <c r="D122" s="38">
        <v>20</v>
      </c>
      <c r="E122" s="38">
        <f t="shared" si="2"/>
        <v>10</v>
      </c>
      <c r="F122" s="39" t="str">
        <f>IF(E122="","",IF(E122&lt;=30,"Pass","Fail"))</f>
        <v>Pass</v>
      </c>
      <c r="G122" s="42">
        <v>1335</v>
      </c>
      <c r="H122" s="64" t="s">
        <v>55</v>
      </c>
      <c r="I122" s="67">
        <v>30</v>
      </c>
      <c r="J122" s="67">
        <v>30</v>
      </c>
      <c r="K122" s="86"/>
    </row>
    <row r="123" spans="1:11" ht="12.75" customHeight="1">
      <c r="A123" s="37">
        <v>42951</v>
      </c>
      <c r="B123" s="38" t="s">
        <v>47</v>
      </c>
      <c r="C123" s="38">
        <v>7</v>
      </c>
      <c r="D123" s="38">
        <v>26</v>
      </c>
      <c r="E123" s="38">
        <f t="shared" si="2"/>
        <v>19</v>
      </c>
      <c r="F123" s="39" t="str">
        <f>IF(E123="","",IF(E123&lt;=20,"Pass","Fail"))</f>
        <v>Pass</v>
      </c>
      <c r="G123" s="42">
        <v>1335</v>
      </c>
      <c r="H123" s="64" t="s">
        <v>55</v>
      </c>
      <c r="I123" s="67">
        <v>20</v>
      </c>
      <c r="J123" s="67">
        <v>20</v>
      </c>
      <c r="K123" s="86"/>
    </row>
    <row r="124" spans="1:11" ht="12.75" customHeight="1">
      <c r="A124" s="37">
        <v>42954</v>
      </c>
      <c r="B124" s="38" t="s">
        <v>49</v>
      </c>
      <c r="C124" s="38">
        <v>62</v>
      </c>
      <c r="D124" s="38">
        <v>87</v>
      </c>
      <c r="E124" s="38">
        <f t="shared" si="2"/>
        <v>25</v>
      </c>
      <c r="F124" s="39" t="str">
        <f>IF(E124="","",IF(E124&lt;=30,"Pass","Fail"))</f>
        <v>Pass</v>
      </c>
      <c r="G124" s="42">
        <v>1428</v>
      </c>
      <c r="H124" s="64" t="s">
        <v>55</v>
      </c>
      <c r="I124" s="67">
        <v>30</v>
      </c>
      <c r="J124" s="67">
        <v>30</v>
      </c>
      <c r="K124" s="86"/>
    </row>
    <row r="125" spans="1:11" ht="12.75" customHeight="1">
      <c r="A125" s="37">
        <v>42954</v>
      </c>
      <c r="B125" s="38" t="s">
        <v>47</v>
      </c>
      <c r="C125" s="38">
        <v>46</v>
      </c>
      <c r="D125" s="38">
        <v>59</v>
      </c>
      <c r="E125" s="38">
        <f t="shared" si="2"/>
        <v>13</v>
      </c>
      <c r="F125" s="39" t="str">
        <f>IF(E125="","",IF(E125&lt;=20,"Pass","Fail"))</f>
        <v>Pass</v>
      </c>
      <c r="G125" s="42">
        <v>1428</v>
      </c>
      <c r="H125" s="64" t="s">
        <v>55</v>
      </c>
      <c r="I125" s="67">
        <v>20</v>
      </c>
      <c r="J125" s="67">
        <v>20</v>
      </c>
      <c r="K125" s="86"/>
    </row>
    <row r="126" spans="1:11" ht="12.75" customHeight="1">
      <c r="A126" s="37">
        <v>42957</v>
      </c>
      <c r="B126" s="38" t="s">
        <v>49</v>
      </c>
      <c r="C126" s="38">
        <v>15</v>
      </c>
      <c r="D126" s="38">
        <v>19</v>
      </c>
      <c r="E126" s="38">
        <f t="shared" si="2"/>
        <v>4</v>
      </c>
      <c r="F126" s="39" t="str">
        <f>IF(E126="","",IF(E126&lt;=30,"Pass","Fail"))</f>
        <v>Pass</v>
      </c>
      <c r="G126" s="42">
        <v>1428</v>
      </c>
      <c r="H126" s="64" t="s">
        <v>55</v>
      </c>
      <c r="I126" s="67">
        <v>30</v>
      </c>
      <c r="J126" s="67">
        <v>30</v>
      </c>
      <c r="K126" s="86"/>
    </row>
    <row r="127" spans="1:11" ht="12.75" customHeight="1">
      <c r="A127" s="37">
        <v>42957</v>
      </c>
      <c r="B127" s="38" t="s">
        <v>47</v>
      </c>
      <c r="C127" s="38">
        <v>14</v>
      </c>
      <c r="D127" s="38">
        <v>24</v>
      </c>
      <c r="E127" s="38">
        <f t="shared" si="2"/>
        <v>10</v>
      </c>
      <c r="F127" s="39" t="str">
        <f>IF(E127="","",IF(E127&lt;=20,"Pass","Fail"))</f>
        <v>Pass</v>
      </c>
      <c r="G127" s="42">
        <v>1428</v>
      </c>
      <c r="H127" s="64" t="s">
        <v>55</v>
      </c>
      <c r="I127" s="67">
        <v>20</v>
      </c>
      <c r="J127" s="67">
        <v>20</v>
      </c>
      <c r="K127" s="86"/>
    </row>
    <row r="128" spans="1:11" ht="12.75" customHeight="1">
      <c r="A128" s="37">
        <v>42960</v>
      </c>
      <c r="B128" s="38" t="s">
        <v>47</v>
      </c>
      <c r="C128" s="38">
        <v>17</v>
      </c>
      <c r="D128" s="38">
        <v>24</v>
      </c>
      <c r="E128" s="38">
        <f>IF(((C128="")*AND(D128="")),"",D128-C128)</f>
        <v>7</v>
      </c>
      <c r="F128" s="39" t="str">
        <f>IF(E128="","",IF(E128&lt;=20,"Pass","Fail"))</f>
        <v>Pass</v>
      </c>
      <c r="G128" s="42">
        <v>1159</v>
      </c>
      <c r="H128" s="64" t="s">
        <v>55</v>
      </c>
      <c r="I128" s="67">
        <v>20</v>
      </c>
      <c r="J128" s="67">
        <v>20</v>
      </c>
      <c r="K128" s="86"/>
    </row>
    <row r="129" spans="1:11" ht="12.75" customHeight="1">
      <c r="A129" s="37">
        <v>42960</v>
      </c>
      <c r="B129" s="38" t="s">
        <v>49</v>
      </c>
      <c r="C129" s="38">
        <v>22</v>
      </c>
      <c r="D129" s="38">
        <v>56</v>
      </c>
      <c r="E129" s="38">
        <f>IF(((C129="")*AND(D129="")),"",D129-C129)</f>
        <v>34</v>
      </c>
      <c r="F129" s="39" t="str">
        <f>IF(E129="","",IF(E129&lt;=30,"Pass","Fail"))</f>
        <v>Fail</v>
      </c>
      <c r="G129" s="42">
        <v>1159</v>
      </c>
      <c r="H129" s="64" t="s">
        <v>55</v>
      </c>
      <c r="I129" s="67">
        <v>30</v>
      </c>
      <c r="J129" s="67">
        <v>30</v>
      </c>
      <c r="K129" s="86"/>
    </row>
    <row r="130" spans="1:11" ht="12.75" customHeight="1">
      <c r="A130" s="37">
        <v>42960</v>
      </c>
      <c r="B130" s="38" t="s">
        <v>49</v>
      </c>
      <c r="C130" s="38">
        <v>24</v>
      </c>
      <c r="D130" s="38">
        <v>33</v>
      </c>
      <c r="E130" s="38">
        <f t="shared" si="2"/>
        <v>9</v>
      </c>
      <c r="F130" s="39" t="str">
        <f>IF(E130="","",IF(E130&lt;=30,"Pass","Fail"))</f>
        <v>Pass</v>
      </c>
      <c r="G130" s="42">
        <v>1159</v>
      </c>
      <c r="H130" s="64" t="s">
        <v>55</v>
      </c>
      <c r="I130" s="67">
        <v>30</v>
      </c>
      <c r="J130" s="67">
        <v>30</v>
      </c>
      <c r="K130" s="86"/>
    </row>
    <row r="131" spans="1:11" ht="12.75" customHeight="1">
      <c r="A131" s="37">
        <v>42963</v>
      </c>
      <c r="B131" s="38" t="s">
        <v>47</v>
      </c>
      <c r="C131" s="38">
        <v>18</v>
      </c>
      <c r="D131" s="38">
        <v>50</v>
      </c>
      <c r="E131" s="38">
        <f t="shared" si="2"/>
        <v>32</v>
      </c>
      <c r="F131" s="39" t="str">
        <f>IF(E131="","",IF(E131&lt;=20,"Pass","Fail"))</f>
        <v>Fail</v>
      </c>
      <c r="G131" s="42">
        <v>121</v>
      </c>
      <c r="H131" s="64" t="s">
        <v>55</v>
      </c>
      <c r="I131" s="67">
        <v>20</v>
      </c>
      <c r="J131" s="67">
        <v>20</v>
      </c>
      <c r="K131" s="86"/>
    </row>
    <row r="132" spans="1:11" ht="12.75" customHeight="1">
      <c r="A132" s="37">
        <v>42963</v>
      </c>
      <c r="B132" s="38" t="s">
        <v>49</v>
      </c>
      <c r="C132" s="38">
        <v>25</v>
      </c>
      <c r="D132" s="38">
        <v>36</v>
      </c>
      <c r="E132" s="38">
        <f t="shared" si="2"/>
        <v>11</v>
      </c>
      <c r="F132" s="39" t="str">
        <f>IF(E132="","",IF(E132&lt;=30,"Pass","Fail"))</f>
        <v>Pass</v>
      </c>
      <c r="G132" s="42">
        <v>121</v>
      </c>
      <c r="H132" s="64" t="s">
        <v>55</v>
      </c>
      <c r="I132" s="67">
        <v>30</v>
      </c>
      <c r="J132" s="67">
        <v>30</v>
      </c>
      <c r="K132" s="86"/>
    </row>
    <row r="133" spans="1:11" ht="12.75" customHeight="1">
      <c r="A133" s="37">
        <v>42963</v>
      </c>
      <c r="B133" s="38" t="s">
        <v>47</v>
      </c>
      <c r="C133" s="38">
        <v>49</v>
      </c>
      <c r="D133" s="38">
        <v>54</v>
      </c>
      <c r="E133" s="38">
        <f t="shared" si="2"/>
        <v>5</v>
      </c>
      <c r="F133" s="39" t="str">
        <f>IF(E133="","",IF(E133&lt;=20,"Pass","Fail"))</f>
        <v>Pass</v>
      </c>
      <c r="G133" s="42">
        <v>121</v>
      </c>
      <c r="H133" s="64" t="s">
        <v>55</v>
      </c>
      <c r="I133" s="67">
        <v>20</v>
      </c>
      <c r="J133" s="67">
        <v>20</v>
      </c>
      <c r="K133" s="86"/>
    </row>
    <row r="134" spans="1:11" ht="12.75" customHeight="1">
      <c r="A134" s="37">
        <v>42966</v>
      </c>
      <c r="B134" s="38" t="s">
        <v>49</v>
      </c>
      <c r="C134" s="38">
        <v>23</v>
      </c>
      <c r="D134" s="38">
        <v>24</v>
      </c>
      <c r="E134" s="38">
        <f t="shared" si="2"/>
        <v>1</v>
      </c>
      <c r="F134" s="39" t="str">
        <f>IF(E134="","",IF(E134&lt;=30,"Pass","Fail"))</f>
        <v>Pass</v>
      </c>
      <c r="G134" s="42">
        <v>121</v>
      </c>
      <c r="H134" s="64" t="s">
        <v>55</v>
      </c>
      <c r="I134" s="67">
        <v>30</v>
      </c>
      <c r="J134" s="67">
        <v>30</v>
      </c>
      <c r="K134" s="86"/>
    </row>
    <row r="135" spans="1:11" ht="12.75" customHeight="1">
      <c r="A135" s="37">
        <v>42966</v>
      </c>
      <c r="B135" s="38" t="s">
        <v>47</v>
      </c>
      <c r="C135" s="38">
        <v>27</v>
      </c>
      <c r="D135" s="38">
        <v>47</v>
      </c>
      <c r="E135" s="38">
        <f t="shared" si="2"/>
        <v>20</v>
      </c>
      <c r="F135" s="39" t="str">
        <f>IF(E135="","",IF(E135&lt;=20,"Pass","Fail"))</f>
        <v>Pass</v>
      </c>
      <c r="G135" s="42">
        <v>121</v>
      </c>
      <c r="H135" s="64" t="s">
        <v>55</v>
      </c>
      <c r="I135" s="67">
        <v>20</v>
      </c>
      <c r="J135" s="67">
        <v>20</v>
      </c>
      <c r="K135" s="86"/>
    </row>
    <row r="136" spans="1:11" ht="12.75" customHeight="1">
      <c r="A136" s="37">
        <v>42969</v>
      </c>
      <c r="B136" s="38" t="s">
        <v>49</v>
      </c>
      <c r="C136" s="38">
        <v>52</v>
      </c>
      <c r="D136" s="38">
        <v>135</v>
      </c>
      <c r="E136" s="38">
        <f t="shared" si="2"/>
        <v>83</v>
      </c>
      <c r="F136" s="39" t="str">
        <f>IF(E136="","",IF(E136&lt;=30,"Pass","Fail"))</f>
        <v>Fail</v>
      </c>
      <c r="G136" s="42">
        <v>1428</v>
      </c>
      <c r="H136" s="64" t="s">
        <v>55</v>
      </c>
      <c r="I136" s="67">
        <v>30</v>
      </c>
      <c r="J136" s="67">
        <v>30</v>
      </c>
      <c r="K136" s="86"/>
    </row>
    <row r="137" spans="1:11" ht="12.75" customHeight="1">
      <c r="A137" s="37">
        <v>42969</v>
      </c>
      <c r="B137" s="38" t="s">
        <v>47</v>
      </c>
      <c r="C137" s="38">
        <v>38</v>
      </c>
      <c r="D137" s="38">
        <v>59</v>
      </c>
      <c r="E137" s="38">
        <f t="shared" si="2"/>
        <v>21</v>
      </c>
      <c r="F137" s="39" t="str">
        <f>IF(E137="","",IF(E137&lt;=20,"Pass","Fail"))</f>
        <v>Fail</v>
      </c>
      <c r="G137" s="42">
        <v>1428</v>
      </c>
      <c r="H137" s="64" t="s">
        <v>55</v>
      </c>
      <c r="I137" s="67">
        <v>20</v>
      </c>
      <c r="J137" s="67">
        <v>20</v>
      </c>
      <c r="K137" s="86"/>
    </row>
    <row r="138" spans="1:11" ht="12.75" customHeight="1">
      <c r="A138" s="37">
        <v>42969</v>
      </c>
      <c r="B138" s="38" t="s">
        <v>49</v>
      </c>
      <c r="C138" s="38">
        <v>16</v>
      </c>
      <c r="D138" s="38">
        <v>24</v>
      </c>
      <c r="E138" s="38">
        <f t="shared" si="2"/>
        <v>8</v>
      </c>
      <c r="F138" s="39" t="str">
        <f>IF(E138="","",IF(E138&lt;=30,"Pass","Fail"))</f>
        <v>Pass</v>
      </c>
      <c r="G138" s="42">
        <v>1428</v>
      </c>
      <c r="H138" s="64" t="s">
        <v>55</v>
      </c>
      <c r="I138" s="67">
        <v>30</v>
      </c>
      <c r="J138" s="67">
        <v>30</v>
      </c>
      <c r="K138" s="86"/>
    </row>
    <row r="139" spans="1:11" ht="12.75" customHeight="1">
      <c r="A139" s="37">
        <v>42969</v>
      </c>
      <c r="B139" s="38" t="s">
        <v>47</v>
      </c>
      <c r="C139" s="38">
        <v>9</v>
      </c>
      <c r="D139" s="38">
        <v>11</v>
      </c>
      <c r="E139" s="38">
        <f t="shared" si="2"/>
        <v>2</v>
      </c>
      <c r="F139" s="39" t="str">
        <f>IF(E139="","",IF(E139&lt;=20,"Pass","Fail"))</f>
        <v>Pass</v>
      </c>
      <c r="G139" s="42">
        <v>1428</v>
      </c>
      <c r="H139" s="64" t="s">
        <v>55</v>
      </c>
      <c r="I139" s="67">
        <v>20</v>
      </c>
      <c r="J139" s="67">
        <v>20</v>
      </c>
      <c r="K139" s="86"/>
    </row>
    <row r="140" spans="1:11" ht="12.75" customHeight="1">
      <c r="A140" s="37">
        <v>42974</v>
      </c>
      <c r="B140" s="38" t="s">
        <v>49</v>
      </c>
      <c r="C140" s="38">
        <v>13</v>
      </c>
      <c r="D140" s="38">
        <v>54</v>
      </c>
      <c r="E140" s="38">
        <f t="shared" si="2"/>
        <v>41</v>
      </c>
      <c r="F140" s="39" t="str">
        <f>IF(E140="","",IF(E140&lt;=30,"Pass","Fail"))</f>
        <v>Fail</v>
      </c>
      <c r="G140" s="42">
        <v>121</v>
      </c>
      <c r="H140" s="64" t="s">
        <v>55</v>
      </c>
      <c r="I140" s="67">
        <v>30</v>
      </c>
      <c r="J140" s="67">
        <v>30</v>
      </c>
      <c r="K140" s="86"/>
    </row>
    <row r="141" spans="1:11" ht="12.75" customHeight="1">
      <c r="A141" s="37">
        <v>42974</v>
      </c>
      <c r="B141" s="38" t="s">
        <v>47</v>
      </c>
      <c r="C141" s="38">
        <v>26</v>
      </c>
      <c r="D141" s="38">
        <v>31</v>
      </c>
      <c r="E141" s="38">
        <f t="shared" si="2"/>
        <v>5</v>
      </c>
      <c r="F141" s="39" t="str">
        <f>IF(E141="","",IF(E141&lt;=20,"Pass","Fail"))</f>
        <v>Pass</v>
      </c>
      <c r="G141" s="42">
        <v>121</v>
      </c>
      <c r="H141" s="64" t="s">
        <v>55</v>
      </c>
      <c r="I141" s="67">
        <v>20</v>
      </c>
      <c r="J141" s="67">
        <v>20</v>
      </c>
      <c r="K141" s="86"/>
    </row>
    <row r="142" spans="1:11" ht="12.75" customHeight="1">
      <c r="A142" s="37">
        <v>42974</v>
      </c>
      <c r="B142" s="38" t="s">
        <v>49</v>
      </c>
      <c r="C142" s="38">
        <v>13</v>
      </c>
      <c r="D142" s="38">
        <v>27</v>
      </c>
      <c r="E142" s="38">
        <f t="shared" si="2"/>
        <v>14</v>
      </c>
      <c r="F142" s="39" t="str">
        <f>IF(E142="","",IF(E142&lt;=30,"Pass","Fail"))</f>
        <v>Pass</v>
      </c>
      <c r="G142" s="42">
        <v>121</v>
      </c>
      <c r="H142" s="64" t="s">
        <v>55</v>
      </c>
      <c r="I142" s="67">
        <v>30</v>
      </c>
      <c r="J142" s="67">
        <v>30</v>
      </c>
      <c r="K142" s="86"/>
    </row>
    <row r="143" spans="1:11" ht="12.75" customHeight="1">
      <c r="A143" s="37">
        <v>42977</v>
      </c>
      <c r="B143" s="38" t="s">
        <v>47</v>
      </c>
      <c r="C143" s="38">
        <v>47</v>
      </c>
      <c r="D143" s="38">
        <v>54</v>
      </c>
      <c r="E143" s="38">
        <f t="shared" si="2"/>
        <v>7</v>
      </c>
      <c r="F143" s="39" t="str">
        <f>IF(E143="","",IF(E143&lt;=20,"Pass","Fail"))</f>
        <v>Pass</v>
      </c>
      <c r="G143" s="42">
        <v>1428</v>
      </c>
      <c r="H143" s="64" t="s">
        <v>55</v>
      </c>
      <c r="I143" s="67">
        <v>20</v>
      </c>
      <c r="J143" s="67">
        <v>20</v>
      </c>
      <c r="K143" s="86"/>
    </row>
    <row r="144" spans="1:11" ht="12.75" customHeight="1">
      <c r="A144" s="37">
        <v>42977</v>
      </c>
      <c r="B144" s="38" t="s">
        <v>49</v>
      </c>
      <c r="C144" s="38">
        <v>80</v>
      </c>
      <c r="D144" s="38">
        <v>105</v>
      </c>
      <c r="E144" s="38">
        <f t="shared" si="2"/>
        <v>25</v>
      </c>
      <c r="F144" s="39" t="str">
        <f>IF(E144="","",IF(E144&lt;=30,"Pass","Fail"))</f>
        <v>Pass</v>
      </c>
      <c r="G144" s="42">
        <v>1428</v>
      </c>
      <c r="H144" s="64" t="s">
        <v>55</v>
      </c>
      <c r="I144" s="67">
        <v>30</v>
      </c>
      <c r="J144" s="67">
        <v>30</v>
      </c>
      <c r="K144" s="86"/>
    </row>
    <row r="145" spans="1:11" ht="12.75" customHeight="1">
      <c r="A145" s="37">
        <v>42981</v>
      </c>
      <c r="B145" s="38" t="s">
        <v>47</v>
      </c>
      <c r="C145" s="38">
        <v>28</v>
      </c>
      <c r="D145" s="38">
        <v>48</v>
      </c>
      <c r="E145" s="38">
        <f t="shared" si="2"/>
        <v>20</v>
      </c>
      <c r="F145" s="39" t="str">
        <f>IF(E145="","",IF(E145&lt;=20,"Pass","Fail"))</f>
        <v>Pass</v>
      </c>
      <c r="G145" s="42">
        <v>1335</v>
      </c>
      <c r="H145" s="64" t="s">
        <v>55</v>
      </c>
      <c r="I145" s="67">
        <v>20</v>
      </c>
      <c r="J145" s="67">
        <v>20</v>
      </c>
      <c r="K145" s="86"/>
    </row>
    <row r="146" spans="1:11" ht="12.75" customHeight="1">
      <c r="A146" s="37">
        <v>42981</v>
      </c>
      <c r="B146" s="38" t="s">
        <v>49</v>
      </c>
      <c r="C146" s="38">
        <v>15</v>
      </c>
      <c r="D146" s="38">
        <v>24</v>
      </c>
      <c r="E146" s="38">
        <f t="shared" si="2"/>
        <v>9</v>
      </c>
      <c r="F146" s="39" t="str">
        <f>IF(E146="","",IF(E146&lt;=30,"Pass","Fail"))</f>
        <v>Pass</v>
      </c>
      <c r="G146" s="42">
        <v>1335</v>
      </c>
      <c r="H146" s="64" t="s">
        <v>55</v>
      </c>
      <c r="I146" s="67">
        <v>30</v>
      </c>
      <c r="J146" s="67">
        <v>30</v>
      </c>
      <c r="K146" s="86"/>
    </row>
    <row r="147" spans="1:11" ht="12.75" customHeight="1">
      <c r="A147" s="37">
        <v>42989</v>
      </c>
      <c r="B147" s="38" t="s">
        <v>47</v>
      </c>
      <c r="C147" s="38">
        <v>47</v>
      </c>
      <c r="D147" s="38">
        <v>65</v>
      </c>
      <c r="E147" s="38">
        <f t="shared" si="2"/>
        <v>18</v>
      </c>
      <c r="F147" s="39" t="str">
        <f>IF(E147="","",IF(E147&lt;=20,"Pass","Fail"))</f>
        <v>Pass</v>
      </c>
      <c r="G147" s="42">
        <v>1534</v>
      </c>
      <c r="H147" s="64" t="s">
        <v>55</v>
      </c>
      <c r="I147" s="67">
        <v>20</v>
      </c>
      <c r="J147" s="67">
        <v>20</v>
      </c>
      <c r="K147" s="86"/>
    </row>
    <row r="148" spans="1:11" ht="12.75" customHeight="1">
      <c r="A148" s="37">
        <v>42989</v>
      </c>
      <c r="B148" s="38" t="s">
        <v>49</v>
      </c>
      <c r="C148" s="38">
        <v>47</v>
      </c>
      <c r="D148" s="38">
        <v>62</v>
      </c>
      <c r="E148" s="38">
        <f t="shared" si="2"/>
        <v>15</v>
      </c>
      <c r="F148" s="39" t="str">
        <f>IF(E148="","",IF(E148&lt;=30,"Pass","Fail"))</f>
        <v>Pass</v>
      </c>
      <c r="G148" s="42">
        <v>1534</v>
      </c>
      <c r="H148" s="64" t="s">
        <v>55</v>
      </c>
      <c r="I148" s="67">
        <v>30</v>
      </c>
      <c r="J148" s="67">
        <v>30</v>
      </c>
      <c r="K148" s="86"/>
    </row>
    <row r="149" spans="1:11" ht="12.75" customHeight="1">
      <c r="A149" s="37">
        <v>42994</v>
      </c>
      <c r="B149" s="38" t="s">
        <v>47</v>
      </c>
      <c r="C149" s="38">
        <v>9</v>
      </c>
      <c r="D149" s="38">
        <v>20</v>
      </c>
      <c r="E149" s="38">
        <f t="shared" si="2"/>
        <v>11</v>
      </c>
      <c r="F149" s="39" t="str">
        <f t="shared" ref="F149:F157" si="3">IF(E149="","",IF(E149&lt;=20,"Pass","Fail"))</f>
        <v>Pass</v>
      </c>
      <c r="G149" s="42">
        <v>1159</v>
      </c>
      <c r="H149" s="64" t="s">
        <v>55</v>
      </c>
      <c r="I149" s="67">
        <v>20</v>
      </c>
      <c r="J149" s="67">
        <v>20</v>
      </c>
      <c r="K149" s="86"/>
    </row>
    <row r="150" spans="1:11" ht="12.75" customHeight="1">
      <c r="A150" s="37">
        <v>42994</v>
      </c>
      <c r="B150" s="38" t="s">
        <v>49</v>
      </c>
      <c r="C150" s="38">
        <v>14</v>
      </c>
      <c r="D150" s="38">
        <v>17</v>
      </c>
      <c r="E150" s="38">
        <f t="shared" si="2"/>
        <v>3</v>
      </c>
      <c r="F150" s="39" t="str">
        <f>IF(E150="","",IF(E150&lt;=30,"Pass","Fail"))</f>
        <v>Pass</v>
      </c>
      <c r="G150" s="42">
        <v>1159</v>
      </c>
      <c r="H150" s="64" t="s">
        <v>55</v>
      </c>
      <c r="I150" s="67">
        <v>30</v>
      </c>
      <c r="J150" s="67">
        <v>30</v>
      </c>
      <c r="K150" s="86"/>
    </row>
    <row r="151" spans="1:11" ht="12.75" customHeight="1">
      <c r="A151" s="37">
        <v>42997</v>
      </c>
      <c r="B151" s="38" t="s">
        <v>47</v>
      </c>
      <c r="C151" s="38">
        <v>32</v>
      </c>
      <c r="D151" s="38">
        <v>46</v>
      </c>
      <c r="E151" s="38">
        <f t="shared" si="2"/>
        <v>14</v>
      </c>
      <c r="F151" s="39" t="str">
        <f t="shared" si="3"/>
        <v>Pass</v>
      </c>
      <c r="G151" s="42">
        <v>1428</v>
      </c>
      <c r="H151" s="64" t="s">
        <v>55</v>
      </c>
      <c r="I151" s="67">
        <v>20</v>
      </c>
      <c r="J151" s="67">
        <v>20</v>
      </c>
      <c r="K151" s="86"/>
    </row>
    <row r="152" spans="1:11" ht="12.75" customHeight="1">
      <c r="A152" s="37">
        <v>42997</v>
      </c>
      <c r="B152" s="38" t="s">
        <v>49</v>
      </c>
      <c r="C152" s="38">
        <v>32</v>
      </c>
      <c r="D152" s="38">
        <v>43</v>
      </c>
      <c r="E152" s="38">
        <f t="shared" si="2"/>
        <v>11</v>
      </c>
      <c r="F152" s="39" t="str">
        <f>IF(E152="","",IF(E152&lt;=30,"Pass","Fail"))</f>
        <v>Pass</v>
      </c>
      <c r="G152" s="42">
        <v>1428</v>
      </c>
      <c r="H152" s="64" t="s">
        <v>55</v>
      </c>
      <c r="I152" s="67">
        <v>30</v>
      </c>
      <c r="J152" s="67">
        <v>30</v>
      </c>
      <c r="K152" s="86"/>
    </row>
    <row r="153" spans="1:11" ht="12.75" customHeight="1">
      <c r="A153" s="37">
        <v>43000</v>
      </c>
      <c r="B153" s="38" t="s">
        <v>47</v>
      </c>
      <c r="C153" s="38">
        <v>32</v>
      </c>
      <c r="D153" s="38">
        <v>51</v>
      </c>
      <c r="E153" s="38">
        <f t="shared" si="2"/>
        <v>19</v>
      </c>
      <c r="F153" s="39" t="str">
        <f t="shared" si="3"/>
        <v>Pass</v>
      </c>
      <c r="G153" s="42">
        <v>1428</v>
      </c>
      <c r="H153" s="64" t="s">
        <v>55</v>
      </c>
      <c r="I153" s="67">
        <v>20</v>
      </c>
      <c r="J153" s="67">
        <v>20</v>
      </c>
      <c r="K153" s="86"/>
    </row>
    <row r="154" spans="1:11" ht="12.75" customHeight="1">
      <c r="A154" s="37">
        <v>43000</v>
      </c>
      <c r="B154" s="38" t="s">
        <v>49</v>
      </c>
      <c r="C154" s="38">
        <v>31</v>
      </c>
      <c r="D154" s="38">
        <v>43</v>
      </c>
      <c r="E154" s="38">
        <f t="shared" si="2"/>
        <v>12</v>
      </c>
      <c r="F154" s="39" t="str">
        <f>IF(E154="","",IF(E154&lt;=30,"Pass","Fail"))</f>
        <v>Pass</v>
      </c>
      <c r="G154" s="42">
        <v>1428</v>
      </c>
      <c r="H154" s="64" t="s">
        <v>55</v>
      </c>
      <c r="I154" s="67">
        <v>30</v>
      </c>
      <c r="J154" s="67">
        <v>30</v>
      </c>
      <c r="K154" s="86"/>
    </row>
    <row r="155" spans="1:11" ht="12.75" customHeight="1">
      <c r="A155" s="37">
        <v>43003</v>
      </c>
      <c r="B155" s="38" t="s">
        <v>47</v>
      </c>
      <c r="C155" s="38">
        <v>39</v>
      </c>
      <c r="D155" s="38">
        <v>43</v>
      </c>
      <c r="E155" s="38">
        <f t="shared" si="2"/>
        <v>4</v>
      </c>
      <c r="F155" s="39" t="str">
        <f t="shared" si="3"/>
        <v>Pass</v>
      </c>
      <c r="G155" s="42">
        <v>1159</v>
      </c>
      <c r="H155" s="64" t="s">
        <v>51</v>
      </c>
      <c r="I155" s="67">
        <v>20</v>
      </c>
      <c r="J155" s="67">
        <v>20</v>
      </c>
      <c r="K155" s="86"/>
    </row>
    <row r="156" spans="1:11" ht="12.75" customHeight="1">
      <c r="A156" s="37">
        <v>43003</v>
      </c>
      <c r="B156" s="38" t="s">
        <v>49</v>
      </c>
      <c r="C156" s="38">
        <v>24</v>
      </c>
      <c r="D156" s="38">
        <v>28</v>
      </c>
      <c r="E156" s="38">
        <f t="shared" si="2"/>
        <v>4</v>
      </c>
      <c r="F156" s="39" t="str">
        <f>IF(E156="","",IF(E156&lt;=30,"Pass","Fail"))</f>
        <v>Pass</v>
      </c>
      <c r="G156" s="42">
        <v>1159</v>
      </c>
      <c r="H156" s="64" t="s">
        <v>51</v>
      </c>
      <c r="I156" s="67">
        <v>30</v>
      </c>
      <c r="J156" s="67">
        <v>30</v>
      </c>
      <c r="K156" s="86"/>
    </row>
    <row r="157" spans="1:11" ht="12.75" customHeight="1">
      <c r="A157" s="37">
        <v>43007</v>
      </c>
      <c r="B157" s="38" t="s">
        <v>47</v>
      </c>
      <c r="C157" s="38">
        <v>10</v>
      </c>
      <c r="D157" s="38">
        <v>28</v>
      </c>
      <c r="E157" s="38">
        <f t="shared" si="2"/>
        <v>18</v>
      </c>
      <c r="F157" s="39" t="str">
        <f t="shared" si="3"/>
        <v>Pass</v>
      </c>
      <c r="G157" s="42">
        <v>1428</v>
      </c>
      <c r="H157" s="64" t="s">
        <v>51</v>
      </c>
      <c r="I157" s="67">
        <v>20</v>
      </c>
      <c r="J157" s="67">
        <v>20</v>
      </c>
      <c r="K157" s="86"/>
    </row>
    <row r="158" spans="1:11" ht="12.75" customHeight="1">
      <c r="A158" s="37">
        <v>43007</v>
      </c>
      <c r="B158" s="38" t="s">
        <v>49</v>
      </c>
      <c r="C158" s="38">
        <v>13</v>
      </c>
      <c r="D158" s="38">
        <v>90</v>
      </c>
      <c r="E158" s="38">
        <f t="shared" si="2"/>
        <v>77</v>
      </c>
      <c r="F158" s="39" t="str">
        <f>IF(E158="","",IF(E158&lt;=30,"Pass","Fail"))</f>
        <v>Fail</v>
      </c>
      <c r="G158" s="42">
        <v>1428</v>
      </c>
      <c r="H158" s="64" t="s">
        <v>51</v>
      </c>
      <c r="I158" s="67">
        <v>30</v>
      </c>
      <c r="J158" s="67">
        <v>30</v>
      </c>
      <c r="K158" s="86"/>
    </row>
    <row r="159" spans="1:11" ht="12.75" customHeight="1">
      <c r="A159" s="37">
        <v>43007</v>
      </c>
      <c r="B159" s="38" t="s">
        <v>49</v>
      </c>
      <c r="C159" s="38">
        <v>28</v>
      </c>
      <c r="D159" s="38">
        <v>33</v>
      </c>
      <c r="E159" s="38">
        <f t="shared" si="2"/>
        <v>5</v>
      </c>
      <c r="F159" s="39" t="str">
        <f>IF(E159="","",IF(E159&lt;=30,"Pass","Fail"))</f>
        <v>Pass</v>
      </c>
      <c r="G159" s="42">
        <v>1428</v>
      </c>
      <c r="H159" s="64" t="s">
        <v>51</v>
      </c>
      <c r="I159" s="67">
        <v>30</v>
      </c>
      <c r="J159" s="67">
        <v>30</v>
      </c>
      <c r="K159" s="86"/>
    </row>
    <row r="160" spans="1:11" ht="12.75" customHeight="1">
      <c r="A160" s="37">
        <v>43011</v>
      </c>
      <c r="B160" s="38" t="s">
        <v>47</v>
      </c>
      <c r="C160" s="38">
        <v>11</v>
      </c>
      <c r="D160" s="38">
        <v>64</v>
      </c>
      <c r="E160" s="38">
        <f t="shared" si="2"/>
        <v>53</v>
      </c>
      <c r="F160" s="39" t="str">
        <f>IF(E160="","",IF(E160&lt;=20,"Pass","Fail"))</f>
        <v>Fail</v>
      </c>
      <c r="G160" s="42">
        <v>1159</v>
      </c>
      <c r="H160" s="64" t="s">
        <v>51</v>
      </c>
      <c r="I160" s="67">
        <v>20</v>
      </c>
      <c r="J160" s="67">
        <v>20</v>
      </c>
      <c r="K160" s="86"/>
    </row>
    <row r="161" spans="1:11" ht="12.75" customHeight="1">
      <c r="A161" s="37">
        <v>43011</v>
      </c>
      <c r="B161" s="38" t="s">
        <v>49</v>
      </c>
      <c r="C161" s="38">
        <v>17</v>
      </c>
      <c r="D161" s="38">
        <v>25</v>
      </c>
      <c r="E161" s="38">
        <f t="shared" si="2"/>
        <v>8</v>
      </c>
      <c r="F161" s="39" t="str">
        <f>IF(E161="","",IF(E161&lt;=30,"Pass","Fail"))</f>
        <v>Pass</v>
      </c>
      <c r="G161" s="42">
        <v>1159</v>
      </c>
      <c r="H161" s="64" t="s">
        <v>51</v>
      </c>
      <c r="I161" s="67">
        <v>30</v>
      </c>
      <c r="J161" s="67">
        <v>30</v>
      </c>
      <c r="K161" s="86"/>
    </row>
    <row r="162" spans="1:11" ht="12.75" customHeight="1">
      <c r="A162" s="37">
        <v>43011</v>
      </c>
      <c r="B162" s="38" t="s">
        <v>47</v>
      </c>
      <c r="C162" s="38">
        <v>17</v>
      </c>
      <c r="D162" s="38">
        <v>14</v>
      </c>
      <c r="E162" s="38">
        <f t="shared" si="2"/>
        <v>-3</v>
      </c>
      <c r="F162" s="39" t="str">
        <f>IF(E162="","",IF(E162&lt;=20,"Pass","Fail"))</f>
        <v>Pass</v>
      </c>
      <c r="G162" s="42">
        <v>1159</v>
      </c>
      <c r="H162" s="64" t="s">
        <v>51</v>
      </c>
      <c r="I162" s="67">
        <v>20</v>
      </c>
      <c r="J162" s="67">
        <v>20</v>
      </c>
      <c r="K162" s="86"/>
    </row>
    <row r="163" spans="1:11" ht="12.75" customHeight="1">
      <c r="A163" s="154">
        <v>43017</v>
      </c>
      <c r="B163" s="38" t="s">
        <v>49</v>
      </c>
      <c r="C163" s="70">
        <v>36</v>
      </c>
      <c r="D163" s="70">
        <v>52</v>
      </c>
      <c r="E163" s="70">
        <f t="shared" si="2"/>
        <v>16</v>
      </c>
      <c r="F163" s="39" t="str">
        <f>IF(E163="","",IF(E163&lt;=30,"Pass","Fail"))</f>
        <v>Pass</v>
      </c>
      <c r="G163" s="43">
        <v>1428</v>
      </c>
      <c r="H163" s="64" t="s">
        <v>51</v>
      </c>
      <c r="I163" s="67">
        <v>30</v>
      </c>
      <c r="J163" s="67">
        <v>30</v>
      </c>
      <c r="K163" s="86"/>
    </row>
    <row r="164" spans="1:11" ht="12.75" customHeight="1">
      <c r="A164" s="154">
        <v>43017</v>
      </c>
      <c r="B164" s="38" t="s">
        <v>47</v>
      </c>
      <c r="C164" s="70">
        <v>27</v>
      </c>
      <c r="D164" s="70">
        <v>33</v>
      </c>
      <c r="E164" s="70">
        <f t="shared" si="2"/>
        <v>6</v>
      </c>
      <c r="F164" s="39" t="str">
        <f>IF(E164="","",IF(E164&lt;=20,"Pass","Fail"))</f>
        <v>Pass</v>
      </c>
      <c r="G164" s="43">
        <v>1428</v>
      </c>
      <c r="H164" s="64" t="s">
        <v>51</v>
      </c>
      <c r="I164" s="67">
        <v>20</v>
      </c>
      <c r="J164" s="67">
        <v>20</v>
      </c>
      <c r="K164" s="86"/>
    </row>
    <row r="165" spans="1:11" ht="12.75" customHeight="1">
      <c r="A165" s="154">
        <v>43020</v>
      </c>
      <c r="B165" s="40" t="s">
        <v>49</v>
      </c>
      <c r="C165" s="70">
        <v>57</v>
      </c>
      <c r="D165" s="70">
        <v>78</v>
      </c>
      <c r="E165" s="70">
        <f t="shared" si="2"/>
        <v>21</v>
      </c>
      <c r="F165" s="39" t="str">
        <f>IF(E165="","",IF(E165&lt;=30,"Pass","Fail"))</f>
        <v>Pass</v>
      </c>
      <c r="G165" s="43">
        <v>1428</v>
      </c>
      <c r="H165" s="64" t="s">
        <v>51</v>
      </c>
      <c r="I165" s="67">
        <v>30</v>
      </c>
      <c r="J165" s="67">
        <v>30</v>
      </c>
      <c r="K165" s="86"/>
    </row>
    <row r="166" spans="1:11" ht="12.75" customHeight="1">
      <c r="A166" s="154">
        <v>43020</v>
      </c>
      <c r="B166" s="40" t="s">
        <v>47</v>
      </c>
      <c r="C166" s="70">
        <v>34</v>
      </c>
      <c r="D166" s="70">
        <v>47</v>
      </c>
      <c r="E166" s="70">
        <f t="shared" si="2"/>
        <v>13</v>
      </c>
      <c r="F166" s="39" t="str">
        <f>IF(E166="","",IF(E166&lt;=20,"Pass","Fail"))</f>
        <v>Pass</v>
      </c>
      <c r="G166" s="43">
        <v>1428</v>
      </c>
      <c r="H166" s="64" t="s">
        <v>51</v>
      </c>
      <c r="I166" s="67">
        <v>20</v>
      </c>
      <c r="J166" s="67">
        <v>20</v>
      </c>
      <c r="K166" s="86"/>
    </row>
    <row r="167" spans="1:11" ht="12.75" customHeight="1">
      <c r="A167" s="154">
        <v>43024</v>
      </c>
      <c r="B167" s="40" t="s">
        <v>49</v>
      </c>
      <c r="C167" s="70">
        <v>7</v>
      </c>
      <c r="D167" s="70">
        <v>88</v>
      </c>
      <c r="E167" s="70">
        <f t="shared" si="2"/>
        <v>81</v>
      </c>
      <c r="F167" s="39" t="str">
        <f>IF(E167="","",IF(E167&lt;=30,"Pass","Fail"))</f>
        <v>Fail</v>
      </c>
      <c r="G167" s="43">
        <v>1335</v>
      </c>
      <c r="H167" s="64" t="s">
        <v>51</v>
      </c>
      <c r="I167" s="67">
        <v>30</v>
      </c>
      <c r="J167" s="67">
        <v>30</v>
      </c>
      <c r="K167" s="86"/>
    </row>
    <row r="168" spans="1:11" ht="12.75" customHeight="1">
      <c r="A168" s="154">
        <v>43024</v>
      </c>
      <c r="B168" s="40" t="s">
        <v>47</v>
      </c>
      <c r="C168" s="70">
        <v>8</v>
      </c>
      <c r="D168" s="70">
        <v>12</v>
      </c>
      <c r="E168" s="70">
        <f t="shared" si="2"/>
        <v>4</v>
      </c>
      <c r="F168" s="39" t="str">
        <f>IF(E168="","",IF(E168&lt;=20,"Pass","Fail"))</f>
        <v>Pass</v>
      </c>
      <c r="G168" s="43">
        <v>1335</v>
      </c>
      <c r="H168" s="64" t="s">
        <v>51</v>
      </c>
      <c r="I168" s="67">
        <v>20</v>
      </c>
      <c r="J168" s="67">
        <v>20</v>
      </c>
      <c r="K168" s="86"/>
    </row>
    <row r="169" spans="1:11" ht="12.75" customHeight="1">
      <c r="A169" s="154">
        <v>43024</v>
      </c>
      <c r="B169" s="40" t="s">
        <v>49</v>
      </c>
      <c r="C169" s="70">
        <v>8</v>
      </c>
      <c r="D169" s="70">
        <v>28</v>
      </c>
      <c r="E169" s="70">
        <f t="shared" si="2"/>
        <v>20</v>
      </c>
      <c r="F169" s="39" t="str">
        <f>IF(E169="","",IF(E169&lt;=30,"Pass","Fail"))</f>
        <v>Pass</v>
      </c>
      <c r="G169" s="43">
        <v>1335</v>
      </c>
      <c r="H169" s="64" t="s">
        <v>51</v>
      </c>
      <c r="I169" s="67">
        <v>30</v>
      </c>
      <c r="J169" s="67">
        <v>30</v>
      </c>
      <c r="K169" s="86"/>
    </row>
    <row r="170" spans="1:11" ht="12.75" customHeight="1">
      <c r="A170" s="154">
        <v>43028</v>
      </c>
      <c r="B170" s="40" t="s">
        <v>47</v>
      </c>
      <c r="C170" s="70">
        <v>8</v>
      </c>
      <c r="D170" s="70">
        <v>12</v>
      </c>
      <c r="E170" s="70">
        <f t="shared" si="2"/>
        <v>4</v>
      </c>
      <c r="F170" s="41" t="str">
        <f>IF(E170="","",IF(E170&lt;=20,"Pass","Fail"))</f>
        <v>Pass</v>
      </c>
      <c r="G170" s="43">
        <v>1335</v>
      </c>
      <c r="H170" s="64" t="s">
        <v>51</v>
      </c>
      <c r="I170" s="67">
        <v>20</v>
      </c>
      <c r="J170" s="67">
        <v>20</v>
      </c>
      <c r="K170" s="86"/>
    </row>
    <row r="171" spans="1:11" ht="12.75" customHeight="1">
      <c r="A171" s="154">
        <v>43028</v>
      </c>
      <c r="B171" s="40" t="s">
        <v>49</v>
      </c>
      <c r="C171" s="70">
        <v>7</v>
      </c>
      <c r="D171" s="70">
        <v>23</v>
      </c>
      <c r="E171" s="70">
        <f t="shared" si="2"/>
        <v>16</v>
      </c>
      <c r="F171" s="39" t="str">
        <f>IF(E171="","",IF(E171&lt;=30,"Pass","Fail"))</f>
        <v>Pass</v>
      </c>
      <c r="G171" s="43">
        <v>1335</v>
      </c>
      <c r="H171" s="64" t="s">
        <v>51</v>
      </c>
      <c r="I171" s="67">
        <v>30</v>
      </c>
      <c r="J171" s="67">
        <v>30</v>
      </c>
      <c r="K171" s="86"/>
    </row>
    <row r="172" spans="1:11" ht="12.75" customHeight="1">
      <c r="A172" s="37">
        <v>43032</v>
      </c>
      <c r="B172" s="38" t="s">
        <v>47</v>
      </c>
      <c r="C172" s="38">
        <v>12</v>
      </c>
      <c r="D172" s="38">
        <v>130</v>
      </c>
      <c r="E172" s="70">
        <f t="shared" ref="E172:E174" si="4">IF(((C172="")*AND(D172="")),"",D172-C172)</f>
        <v>118</v>
      </c>
      <c r="F172" s="41" t="str">
        <f>IF(E172="","",IF(E172&lt;=20,"Pass","Fail"))</f>
        <v>Fail</v>
      </c>
      <c r="G172" s="42">
        <v>1159</v>
      </c>
      <c r="H172" s="64" t="s">
        <v>51</v>
      </c>
      <c r="I172" s="67">
        <v>20</v>
      </c>
      <c r="J172" s="67">
        <v>20</v>
      </c>
      <c r="K172" s="86"/>
    </row>
    <row r="173" spans="1:11" ht="12.75" customHeight="1">
      <c r="A173" s="37">
        <v>43032</v>
      </c>
      <c r="B173" s="38" t="s">
        <v>47</v>
      </c>
      <c r="C173" s="38">
        <v>4</v>
      </c>
      <c r="D173" s="38">
        <v>23</v>
      </c>
      <c r="E173" s="70">
        <f t="shared" si="4"/>
        <v>19</v>
      </c>
      <c r="F173" s="41" t="str">
        <f>IF(E173="","",IF(E173&lt;=20,"Pass","Fail"))</f>
        <v>Pass</v>
      </c>
      <c r="G173" s="42">
        <v>1159</v>
      </c>
      <c r="H173" s="64" t="s">
        <v>51</v>
      </c>
      <c r="I173" s="67">
        <v>20</v>
      </c>
      <c r="J173" s="67">
        <v>20</v>
      </c>
      <c r="K173" s="86"/>
    </row>
    <row r="174" spans="1:11" ht="12.75" customHeight="1">
      <c r="A174" s="37">
        <v>43032</v>
      </c>
      <c r="B174" s="38" t="s">
        <v>49</v>
      </c>
      <c r="C174" s="38">
        <v>23</v>
      </c>
      <c r="D174" s="38">
        <v>33</v>
      </c>
      <c r="E174" s="70">
        <f t="shared" si="4"/>
        <v>10</v>
      </c>
      <c r="F174" s="39" t="str">
        <f>IF(E174="","",IF(E174&lt;=30,"Pass","Fail"))</f>
        <v>Pass</v>
      </c>
      <c r="G174" s="42">
        <v>1159</v>
      </c>
      <c r="H174" s="64" t="s">
        <v>51</v>
      </c>
      <c r="I174" s="67">
        <v>30</v>
      </c>
      <c r="J174" s="67">
        <v>30</v>
      </c>
      <c r="K174" s="86"/>
    </row>
    <row r="175" spans="1:11" ht="12.75" customHeight="1">
      <c r="A175" s="37">
        <v>43035</v>
      </c>
      <c r="B175" s="38" t="s">
        <v>47</v>
      </c>
      <c r="C175" s="38">
        <v>8</v>
      </c>
      <c r="D175" s="38">
        <v>94</v>
      </c>
      <c r="E175" s="70">
        <f>IF(((C175="")*AND(D175="")),"",D175-C175)</f>
        <v>86</v>
      </c>
      <c r="F175" s="41" t="str">
        <f>IF(E175="","",IF(E175&lt;=20,"Pass","Fail"))</f>
        <v>Fail</v>
      </c>
      <c r="G175" s="42">
        <v>102</v>
      </c>
      <c r="H175" s="64" t="s">
        <v>51</v>
      </c>
      <c r="I175" s="67">
        <v>20</v>
      </c>
      <c r="J175" s="67">
        <v>20</v>
      </c>
      <c r="K175" s="86"/>
    </row>
    <row r="176" spans="1:11" ht="12.75" customHeight="1">
      <c r="A176" s="37">
        <v>43035</v>
      </c>
      <c r="B176" s="38" t="s">
        <v>49</v>
      </c>
      <c r="C176" s="38">
        <v>13</v>
      </c>
      <c r="D176" s="38">
        <v>82</v>
      </c>
      <c r="E176" s="70">
        <f>IF(((C176="")*AND(D176="")),"",D176-C176)</f>
        <v>69</v>
      </c>
      <c r="F176" s="39" t="str">
        <f>IF(E176="","",IF(E176&lt;=30,"Pass","Fail"))</f>
        <v>Fail</v>
      </c>
      <c r="G176" s="42">
        <v>102</v>
      </c>
      <c r="H176" s="64" t="s">
        <v>51</v>
      </c>
      <c r="I176" s="67">
        <v>30</v>
      </c>
      <c r="J176" s="67">
        <v>30</v>
      </c>
      <c r="K176" s="86"/>
    </row>
    <row r="177" spans="1:11" ht="12.75" customHeight="1">
      <c r="A177" s="37">
        <v>43035</v>
      </c>
      <c r="B177" s="38" t="s">
        <v>47</v>
      </c>
      <c r="C177" s="38">
        <v>21</v>
      </c>
      <c r="D177" s="38">
        <v>60</v>
      </c>
      <c r="E177" s="70">
        <f>IF(((C177="")*AND(D177="")),"",D177-C177)</f>
        <v>39</v>
      </c>
      <c r="F177" s="41" t="str">
        <f>IF(E177="","",IF(E177&lt;=20,"Pass","Fail"))</f>
        <v>Fail</v>
      </c>
      <c r="G177" s="42">
        <v>102</v>
      </c>
      <c r="H177" s="64" t="s">
        <v>51</v>
      </c>
      <c r="I177" s="67">
        <v>20</v>
      </c>
      <c r="J177" s="67">
        <v>20</v>
      </c>
      <c r="K177" s="86" t="s">
        <v>57</v>
      </c>
    </row>
    <row r="178" spans="1:11" ht="12.75" customHeight="1">
      <c r="A178" s="37">
        <v>43035</v>
      </c>
      <c r="B178" s="38" t="s">
        <v>49</v>
      </c>
      <c r="C178" s="38">
        <v>17</v>
      </c>
      <c r="D178" s="38">
        <v>28</v>
      </c>
      <c r="E178" s="70">
        <f>IF(((C178="")*AND(D178="")),"",D178-C178)</f>
        <v>11</v>
      </c>
      <c r="F178" s="39" t="str">
        <f>IF(E178="","",IF(E178&lt;=30,"Pass","Fail"))</f>
        <v>Pass</v>
      </c>
      <c r="G178" s="42">
        <v>102</v>
      </c>
      <c r="H178" s="64" t="s">
        <v>51</v>
      </c>
      <c r="I178" s="67">
        <v>30</v>
      </c>
      <c r="J178" s="67">
        <v>30</v>
      </c>
      <c r="K178" s="86" t="s">
        <v>57</v>
      </c>
    </row>
    <row r="179" spans="1:11" ht="12.75" customHeight="1">
      <c r="A179" s="37">
        <v>43035</v>
      </c>
      <c r="B179" s="38" t="s">
        <v>47</v>
      </c>
      <c r="C179" s="38">
        <v>14</v>
      </c>
      <c r="D179" s="38">
        <v>22</v>
      </c>
      <c r="E179" s="70">
        <f t="shared" ref="E179:E206" si="5">IF(((C179="")*AND(D179="")),"",D179-C179)</f>
        <v>8</v>
      </c>
      <c r="F179" s="41" t="str">
        <f t="shared" ref="F179:F190" si="6">IF(E179="","",IF(E179&lt;=20,"Pass","Fail"))</f>
        <v>Pass</v>
      </c>
      <c r="G179" s="42">
        <v>102</v>
      </c>
      <c r="H179" s="64" t="s">
        <v>51</v>
      </c>
      <c r="I179" s="67">
        <v>20</v>
      </c>
      <c r="J179" s="67">
        <v>20</v>
      </c>
      <c r="K179" s="86" t="s">
        <v>58</v>
      </c>
    </row>
    <row r="180" spans="1:11" ht="12.75" customHeight="1">
      <c r="A180" s="37">
        <v>43038</v>
      </c>
      <c r="B180" s="38" t="s">
        <v>47</v>
      </c>
      <c r="C180" s="38">
        <v>10</v>
      </c>
      <c r="D180" s="38">
        <v>14</v>
      </c>
      <c r="E180" s="70">
        <f t="shared" si="5"/>
        <v>4</v>
      </c>
      <c r="F180" s="41" t="str">
        <f t="shared" si="6"/>
        <v>Pass</v>
      </c>
      <c r="G180" s="42">
        <v>102</v>
      </c>
      <c r="H180" s="64" t="s">
        <v>51</v>
      </c>
      <c r="I180" s="67">
        <v>20</v>
      </c>
      <c r="J180" s="67">
        <v>20</v>
      </c>
      <c r="K180" s="86"/>
    </row>
    <row r="181" spans="1:11" ht="12.75" customHeight="1">
      <c r="A181" s="37">
        <v>43038</v>
      </c>
      <c r="B181" s="38" t="s">
        <v>49</v>
      </c>
      <c r="C181" s="38">
        <v>14</v>
      </c>
      <c r="D181" s="38">
        <v>16</v>
      </c>
      <c r="E181" s="70">
        <f t="shared" si="5"/>
        <v>2</v>
      </c>
      <c r="F181" s="39" t="str">
        <f>IF(E181="","",IF(E181&lt;=30,"Pass","Fail"))</f>
        <v>Pass</v>
      </c>
      <c r="G181" s="42">
        <v>102</v>
      </c>
      <c r="H181" s="64" t="s">
        <v>51</v>
      </c>
      <c r="I181" s="67">
        <v>30</v>
      </c>
      <c r="J181" s="67">
        <v>30</v>
      </c>
      <c r="K181" s="86"/>
    </row>
    <row r="182" spans="1:11" ht="12.75" customHeight="1">
      <c r="A182" s="37">
        <v>43041</v>
      </c>
      <c r="B182" s="38" t="s">
        <v>47</v>
      </c>
      <c r="C182" s="38">
        <v>12</v>
      </c>
      <c r="D182" s="38">
        <v>17</v>
      </c>
      <c r="E182" s="70">
        <f t="shared" si="5"/>
        <v>5</v>
      </c>
      <c r="F182" s="41" t="str">
        <f t="shared" si="6"/>
        <v>Pass</v>
      </c>
      <c r="G182" s="42">
        <v>1428</v>
      </c>
      <c r="H182" s="64" t="s">
        <v>51</v>
      </c>
      <c r="I182" s="67">
        <v>20</v>
      </c>
      <c r="J182" s="67">
        <v>20</v>
      </c>
      <c r="K182" s="86"/>
    </row>
    <row r="183" spans="1:11" ht="12.75" customHeight="1">
      <c r="A183" s="37">
        <v>43041</v>
      </c>
      <c r="B183" s="38" t="s">
        <v>49</v>
      </c>
      <c r="C183" s="38">
        <v>5</v>
      </c>
      <c r="D183" s="38">
        <v>24</v>
      </c>
      <c r="E183" s="70">
        <f t="shared" si="5"/>
        <v>19</v>
      </c>
      <c r="F183" s="39" t="str">
        <f>IF(E183="","",IF(E183&lt;=30,"Pass","Fail"))</f>
        <v>Pass</v>
      </c>
      <c r="G183" s="42">
        <v>1428</v>
      </c>
      <c r="H183" s="64" t="s">
        <v>51</v>
      </c>
      <c r="I183" s="67">
        <v>30</v>
      </c>
      <c r="J183" s="67">
        <v>30</v>
      </c>
      <c r="K183" s="86"/>
    </row>
    <row r="184" spans="1:11" ht="12.75" customHeight="1">
      <c r="A184" s="37">
        <v>43045</v>
      </c>
      <c r="B184" s="38" t="s">
        <v>47</v>
      </c>
      <c r="C184" s="38">
        <v>13</v>
      </c>
      <c r="D184" s="38">
        <v>12</v>
      </c>
      <c r="E184" s="70">
        <f t="shared" si="5"/>
        <v>-1</v>
      </c>
      <c r="F184" s="41" t="str">
        <f t="shared" si="6"/>
        <v>Pass</v>
      </c>
      <c r="G184" s="42">
        <v>102</v>
      </c>
      <c r="H184" s="64" t="s">
        <v>51</v>
      </c>
      <c r="I184" s="67">
        <v>20</v>
      </c>
      <c r="J184" s="67">
        <v>20</v>
      </c>
      <c r="K184" s="86"/>
    </row>
    <row r="185" spans="1:11" ht="12.75" customHeight="1">
      <c r="A185" s="37">
        <v>43045</v>
      </c>
      <c r="B185" s="38" t="s">
        <v>49</v>
      </c>
      <c r="C185" s="38">
        <v>24</v>
      </c>
      <c r="D185" s="38">
        <v>39</v>
      </c>
      <c r="E185" s="70">
        <f t="shared" si="5"/>
        <v>15</v>
      </c>
      <c r="F185" s="41" t="str">
        <f t="shared" si="6"/>
        <v>Pass</v>
      </c>
      <c r="G185" s="42">
        <v>102</v>
      </c>
      <c r="H185" s="64" t="s">
        <v>51</v>
      </c>
      <c r="I185" s="67">
        <v>30</v>
      </c>
      <c r="J185" s="67">
        <v>30</v>
      </c>
      <c r="K185" s="86"/>
    </row>
    <row r="186" spans="1:11" ht="12.75" customHeight="1">
      <c r="A186" s="37">
        <v>43048</v>
      </c>
      <c r="B186" s="38" t="s">
        <v>47</v>
      </c>
      <c r="C186" s="38">
        <v>11</v>
      </c>
      <c r="D186" s="38">
        <v>16</v>
      </c>
      <c r="E186" s="70">
        <f t="shared" si="5"/>
        <v>5</v>
      </c>
      <c r="F186" s="41" t="str">
        <f t="shared" si="6"/>
        <v>Pass</v>
      </c>
      <c r="G186" s="42">
        <v>1159</v>
      </c>
      <c r="H186" s="64" t="s">
        <v>51</v>
      </c>
      <c r="I186" s="67">
        <v>20</v>
      </c>
      <c r="J186" s="67">
        <v>20</v>
      </c>
      <c r="K186" s="86"/>
    </row>
    <row r="187" spans="1:11" ht="12.75" customHeight="1">
      <c r="A187" s="37">
        <v>43048</v>
      </c>
      <c r="B187" s="38" t="s">
        <v>49</v>
      </c>
      <c r="C187" s="38">
        <v>12</v>
      </c>
      <c r="D187" s="38">
        <v>19</v>
      </c>
      <c r="E187" s="70">
        <f t="shared" si="5"/>
        <v>7</v>
      </c>
      <c r="F187" s="41" t="str">
        <f t="shared" si="6"/>
        <v>Pass</v>
      </c>
      <c r="G187" s="42">
        <v>1159</v>
      </c>
      <c r="H187" s="64" t="s">
        <v>51</v>
      </c>
      <c r="I187" s="67">
        <v>30</v>
      </c>
      <c r="J187" s="67">
        <v>30</v>
      </c>
      <c r="K187" s="86"/>
    </row>
    <row r="188" spans="1:11" ht="12.75" customHeight="1">
      <c r="A188" s="37">
        <v>43052</v>
      </c>
      <c r="B188" s="38" t="s">
        <v>47</v>
      </c>
      <c r="C188" s="38">
        <v>16</v>
      </c>
      <c r="D188" s="38">
        <v>29</v>
      </c>
      <c r="E188" s="70">
        <f t="shared" si="5"/>
        <v>13</v>
      </c>
      <c r="F188" s="41" t="str">
        <f t="shared" si="6"/>
        <v>Pass</v>
      </c>
      <c r="G188" s="42">
        <v>1335</v>
      </c>
      <c r="H188" s="64" t="s">
        <v>51</v>
      </c>
      <c r="I188" s="67">
        <v>20</v>
      </c>
      <c r="J188" s="67">
        <v>20</v>
      </c>
      <c r="K188" s="86"/>
    </row>
    <row r="189" spans="1:11" ht="12.75" customHeight="1">
      <c r="A189" s="37">
        <v>43052</v>
      </c>
      <c r="B189" s="38" t="s">
        <v>49</v>
      </c>
      <c r="C189" s="38">
        <v>23</v>
      </c>
      <c r="D189" s="38">
        <v>29</v>
      </c>
      <c r="E189" s="70">
        <f t="shared" si="5"/>
        <v>6</v>
      </c>
      <c r="F189" s="41" t="str">
        <f t="shared" si="6"/>
        <v>Pass</v>
      </c>
      <c r="G189" s="42">
        <v>1335</v>
      </c>
      <c r="H189" s="64" t="s">
        <v>51</v>
      </c>
      <c r="I189" s="67">
        <v>30</v>
      </c>
      <c r="J189" s="67">
        <v>30</v>
      </c>
      <c r="K189" s="86"/>
    </row>
    <row r="190" spans="1:11" ht="12.75" customHeight="1">
      <c r="A190" s="37">
        <v>43055</v>
      </c>
      <c r="B190" s="38" t="s">
        <v>47</v>
      </c>
      <c r="C190" s="38">
        <v>29</v>
      </c>
      <c r="D190" s="38">
        <v>44</v>
      </c>
      <c r="E190" s="70">
        <f t="shared" si="5"/>
        <v>15</v>
      </c>
      <c r="F190" s="41" t="str">
        <f t="shared" si="6"/>
        <v>Pass</v>
      </c>
      <c r="G190" s="42">
        <v>102</v>
      </c>
      <c r="H190" s="64" t="s">
        <v>51</v>
      </c>
      <c r="I190" s="67">
        <v>20</v>
      </c>
      <c r="J190" s="67">
        <v>20</v>
      </c>
      <c r="K190" s="86"/>
    </row>
    <row r="191" spans="1:11" ht="12.75" customHeight="1">
      <c r="A191" s="37">
        <v>43055</v>
      </c>
      <c r="B191" s="38" t="s">
        <v>49</v>
      </c>
      <c r="C191" s="38">
        <v>32</v>
      </c>
      <c r="D191" s="38">
        <v>81</v>
      </c>
      <c r="E191" s="70">
        <f t="shared" si="5"/>
        <v>49</v>
      </c>
      <c r="F191" s="39" t="str">
        <f t="shared" ref="F191:F206" si="7">IF(E191="","",IF(E191&lt;=30,"Pass","Fail"))</f>
        <v>Fail</v>
      </c>
      <c r="G191" s="42">
        <v>102</v>
      </c>
      <c r="H191" s="64" t="s">
        <v>51</v>
      </c>
      <c r="I191" s="67">
        <v>30</v>
      </c>
      <c r="J191" s="67">
        <v>30</v>
      </c>
      <c r="K191" s="86"/>
    </row>
    <row r="192" spans="1:11" ht="12.75" customHeight="1">
      <c r="A192" s="37">
        <v>43055</v>
      </c>
      <c r="B192" s="38" t="s">
        <v>49</v>
      </c>
      <c r="C192" s="38">
        <v>19</v>
      </c>
      <c r="D192" s="38">
        <v>22</v>
      </c>
      <c r="E192" s="70">
        <f t="shared" si="5"/>
        <v>3</v>
      </c>
      <c r="F192" s="39" t="str">
        <f t="shared" si="7"/>
        <v>Pass</v>
      </c>
      <c r="G192" s="42">
        <v>102</v>
      </c>
      <c r="H192" s="64" t="s">
        <v>51</v>
      </c>
      <c r="I192" s="67">
        <v>30</v>
      </c>
      <c r="J192" s="67">
        <v>30</v>
      </c>
      <c r="K192" s="86"/>
    </row>
    <row r="193" spans="1:11" ht="12.75" customHeight="1">
      <c r="A193" s="37">
        <v>43060</v>
      </c>
      <c r="B193" s="38" t="s">
        <v>47</v>
      </c>
      <c r="C193" s="38">
        <v>11</v>
      </c>
      <c r="D193" s="38">
        <v>23</v>
      </c>
      <c r="E193" s="70">
        <f t="shared" si="5"/>
        <v>12</v>
      </c>
      <c r="F193" s="39" t="str">
        <f t="shared" si="7"/>
        <v>Pass</v>
      </c>
      <c r="G193" s="42">
        <v>121</v>
      </c>
      <c r="H193" s="64" t="s">
        <v>51</v>
      </c>
      <c r="I193" s="67">
        <v>20</v>
      </c>
      <c r="J193" s="67">
        <v>20</v>
      </c>
      <c r="K193" s="86"/>
    </row>
    <row r="194" spans="1:11" ht="12.75" customHeight="1">
      <c r="A194" s="37">
        <v>43060</v>
      </c>
      <c r="B194" s="38" t="s">
        <v>49</v>
      </c>
      <c r="C194" s="38">
        <v>49</v>
      </c>
      <c r="D194" s="38">
        <v>70</v>
      </c>
      <c r="E194" s="70">
        <f t="shared" si="5"/>
        <v>21</v>
      </c>
      <c r="F194" s="39" t="str">
        <f t="shared" si="7"/>
        <v>Pass</v>
      </c>
      <c r="G194" s="42">
        <v>121</v>
      </c>
      <c r="H194" s="64" t="s">
        <v>51</v>
      </c>
      <c r="I194" s="67">
        <v>30</v>
      </c>
      <c r="J194" s="67">
        <v>30</v>
      </c>
      <c r="K194" s="86"/>
    </row>
    <row r="195" spans="1:11" ht="12.75" customHeight="1">
      <c r="A195" s="37">
        <v>43063</v>
      </c>
      <c r="B195" s="38" t="s">
        <v>47</v>
      </c>
      <c r="C195" s="38">
        <v>23</v>
      </c>
      <c r="D195" s="38">
        <v>41</v>
      </c>
      <c r="E195" s="70">
        <f t="shared" si="5"/>
        <v>18</v>
      </c>
      <c r="F195" s="39" t="str">
        <f t="shared" si="7"/>
        <v>Pass</v>
      </c>
      <c r="G195" s="42">
        <v>1335</v>
      </c>
      <c r="H195" s="64" t="s">
        <v>51</v>
      </c>
      <c r="I195" s="67">
        <v>20</v>
      </c>
      <c r="J195" s="67">
        <v>20</v>
      </c>
      <c r="K195" s="86"/>
    </row>
    <row r="196" spans="1:11" ht="12.75" customHeight="1">
      <c r="A196" s="37">
        <v>43063</v>
      </c>
      <c r="B196" s="38" t="s">
        <v>49</v>
      </c>
      <c r="C196" s="38">
        <v>5</v>
      </c>
      <c r="D196" s="38">
        <v>65</v>
      </c>
      <c r="E196" s="70">
        <f>IF(((C196="")*AND(D196="")),"",D196-C196)</f>
        <v>60</v>
      </c>
      <c r="F196" s="39" t="str">
        <f t="shared" si="7"/>
        <v>Fail</v>
      </c>
      <c r="G196" s="42">
        <v>1335</v>
      </c>
      <c r="H196" s="64" t="s">
        <v>51</v>
      </c>
      <c r="I196" s="67">
        <v>30</v>
      </c>
      <c r="J196" s="67">
        <v>30</v>
      </c>
      <c r="K196" s="86"/>
    </row>
    <row r="197" spans="1:11" ht="12.75" customHeight="1">
      <c r="A197" s="37">
        <v>43063</v>
      </c>
      <c r="B197" s="38" t="s">
        <v>49</v>
      </c>
      <c r="C197" s="38">
        <v>12</v>
      </c>
      <c r="D197" s="38">
        <v>42</v>
      </c>
      <c r="E197" s="70">
        <f>IF(((C197="")*AND(D197="")),"",D197-C197)</f>
        <v>30</v>
      </c>
      <c r="F197" s="39" t="str">
        <f t="shared" si="7"/>
        <v>Pass</v>
      </c>
      <c r="G197" s="42">
        <v>121</v>
      </c>
      <c r="H197" s="64" t="s">
        <v>51</v>
      </c>
      <c r="I197" s="67">
        <v>30</v>
      </c>
      <c r="J197" s="67">
        <v>30</v>
      </c>
      <c r="K197" s="86"/>
    </row>
    <row r="198" spans="1:11" ht="12.75" customHeight="1">
      <c r="A198" s="37">
        <v>43066</v>
      </c>
      <c r="B198" s="38" t="s">
        <v>47</v>
      </c>
      <c r="C198" s="38">
        <v>27</v>
      </c>
      <c r="D198" s="38">
        <v>42</v>
      </c>
      <c r="E198" s="70">
        <f t="shared" si="5"/>
        <v>15</v>
      </c>
      <c r="F198" s="39" t="str">
        <f t="shared" si="7"/>
        <v>Pass</v>
      </c>
      <c r="G198" s="42">
        <v>102</v>
      </c>
      <c r="H198" s="64" t="s">
        <v>51</v>
      </c>
      <c r="I198" s="67">
        <v>20</v>
      </c>
      <c r="J198" s="67">
        <v>20</v>
      </c>
      <c r="K198" s="86"/>
    </row>
    <row r="199" spans="1:11" ht="12.75" customHeight="1">
      <c r="A199" s="37">
        <v>43066</v>
      </c>
      <c r="B199" s="38" t="s">
        <v>49</v>
      </c>
      <c r="C199" s="38">
        <v>31</v>
      </c>
      <c r="D199" s="38">
        <v>67</v>
      </c>
      <c r="E199" s="70">
        <f t="shared" si="5"/>
        <v>36</v>
      </c>
      <c r="F199" s="39" t="str">
        <f t="shared" si="7"/>
        <v>Fail</v>
      </c>
      <c r="G199" s="42">
        <v>102</v>
      </c>
      <c r="H199" s="64" t="s">
        <v>51</v>
      </c>
      <c r="I199" s="67">
        <v>30</v>
      </c>
      <c r="J199" s="67">
        <v>30</v>
      </c>
      <c r="K199" s="86"/>
    </row>
    <row r="200" spans="1:11" ht="12.75" customHeight="1">
      <c r="A200" s="37">
        <v>43066</v>
      </c>
      <c r="B200" s="38" t="s">
        <v>49</v>
      </c>
      <c r="C200" s="38">
        <v>26</v>
      </c>
      <c r="D200" s="38">
        <v>28</v>
      </c>
      <c r="E200" s="70">
        <f t="shared" si="5"/>
        <v>2</v>
      </c>
      <c r="F200" s="39" t="str">
        <f t="shared" si="7"/>
        <v>Pass</v>
      </c>
      <c r="G200" s="42">
        <v>1159</v>
      </c>
      <c r="H200" s="64" t="s">
        <v>51</v>
      </c>
      <c r="I200" s="67">
        <v>30</v>
      </c>
      <c r="J200" s="67">
        <v>30</v>
      </c>
      <c r="K200" s="86"/>
    </row>
    <row r="201" spans="1:11" ht="12.75" customHeight="1">
      <c r="A201" s="37">
        <v>43069</v>
      </c>
      <c r="B201" s="38" t="s">
        <v>47</v>
      </c>
      <c r="C201" s="38">
        <v>8</v>
      </c>
      <c r="D201" s="38">
        <v>20</v>
      </c>
      <c r="E201" s="70">
        <f t="shared" si="5"/>
        <v>12</v>
      </c>
      <c r="F201" s="39" t="str">
        <f t="shared" si="7"/>
        <v>Pass</v>
      </c>
      <c r="G201" s="42">
        <v>1159</v>
      </c>
      <c r="H201" s="64" t="s">
        <v>51</v>
      </c>
      <c r="I201" s="67">
        <v>20</v>
      </c>
      <c r="J201" s="67">
        <v>20</v>
      </c>
      <c r="K201" s="86"/>
    </row>
    <row r="202" spans="1:11" ht="12.75" customHeight="1">
      <c r="A202" s="37">
        <v>43069</v>
      </c>
      <c r="B202" s="38" t="s">
        <v>49</v>
      </c>
      <c r="C202" s="38">
        <v>7</v>
      </c>
      <c r="D202" s="38">
        <v>27</v>
      </c>
      <c r="E202" s="70">
        <f t="shared" si="5"/>
        <v>20</v>
      </c>
      <c r="F202" s="39" t="str">
        <f t="shared" si="7"/>
        <v>Pass</v>
      </c>
      <c r="G202" s="42">
        <v>1159</v>
      </c>
      <c r="H202" s="64" t="s">
        <v>51</v>
      </c>
      <c r="I202" s="67">
        <v>30</v>
      </c>
      <c r="J202" s="67">
        <v>30</v>
      </c>
      <c r="K202" s="86"/>
    </row>
    <row r="203" spans="1:11" ht="12.75" customHeight="1">
      <c r="A203" s="37">
        <v>43073</v>
      </c>
      <c r="B203" s="38" t="s">
        <v>47</v>
      </c>
      <c r="C203" s="38">
        <v>42</v>
      </c>
      <c r="D203" s="38">
        <v>56</v>
      </c>
      <c r="E203" s="70">
        <f t="shared" si="5"/>
        <v>14</v>
      </c>
      <c r="F203" s="39" t="str">
        <f t="shared" si="7"/>
        <v>Pass</v>
      </c>
      <c r="G203" s="42">
        <v>1428</v>
      </c>
      <c r="H203" s="64" t="s">
        <v>51</v>
      </c>
      <c r="I203" s="67">
        <v>20</v>
      </c>
      <c r="J203" s="67">
        <v>20</v>
      </c>
      <c r="K203" s="86"/>
    </row>
    <row r="204" spans="1:11" ht="12.75" customHeight="1">
      <c r="A204" s="37">
        <v>43073</v>
      </c>
      <c r="B204" s="38" t="s">
        <v>49</v>
      </c>
      <c r="C204" s="38">
        <v>39</v>
      </c>
      <c r="D204" s="38">
        <v>58</v>
      </c>
      <c r="E204" s="70">
        <f t="shared" si="5"/>
        <v>19</v>
      </c>
      <c r="F204" s="39" t="str">
        <f t="shared" si="7"/>
        <v>Pass</v>
      </c>
      <c r="G204" s="42">
        <v>1428</v>
      </c>
      <c r="H204" s="64" t="s">
        <v>51</v>
      </c>
      <c r="I204" s="67">
        <v>30</v>
      </c>
      <c r="J204" s="67">
        <v>30</v>
      </c>
      <c r="K204" s="86"/>
    </row>
    <row r="205" spans="1:11" ht="12.75" customHeight="1">
      <c r="A205" s="37">
        <v>43077</v>
      </c>
      <c r="B205" s="38" t="s">
        <v>47</v>
      </c>
      <c r="C205" s="38">
        <v>17</v>
      </c>
      <c r="D205" s="38">
        <v>18</v>
      </c>
      <c r="E205" s="70">
        <f t="shared" si="5"/>
        <v>1</v>
      </c>
      <c r="F205" s="39" t="str">
        <f t="shared" si="7"/>
        <v>Pass</v>
      </c>
      <c r="G205" s="42">
        <v>102</v>
      </c>
      <c r="H205" s="64" t="s">
        <v>51</v>
      </c>
      <c r="I205" s="67">
        <v>20</v>
      </c>
      <c r="J205" s="67">
        <v>20</v>
      </c>
      <c r="K205" s="86"/>
    </row>
    <row r="206" spans="1:11" ht="12.75" customHeight="1">
      <c r="A206" s="37">
        <v>43077</v>
      </c>
      <c r="B206" s="38" t="s">
        <v>49</v>
      </c>
      <c r="C206" s="38">
        <v>25</v>
      </c>
      <c r="D206" s="38">
        <v>34</v>
      </c>
      <c r="E206" s="70">
        <f t="shared" si="5"/>
        <v>9</v>
      </c>
      <c r="F206" s="39" t="str">
        <f t="shared" si="7"/>
        <v>Pass</v>
      </c>
      <c r="G206" s="42">
        <v>102</v>
      </c>
      <c r="H206" s="64" t="s">
        <v>51</v>
      </c>
      <c r="I206" s="67">
        <v>30</v>
      </c>
      <c r="J206" s="67">
        <v>30</v>
      </c>
      <c r="K206" s="86"/>
    </row>
    <row r="207" spans="1:11" ht="12.75" customHeight="1">
      <c r="A207" s="37">
        <v>43080</v>
      </c>
      <c r="B207" s="38" t="s">
        <v>47</v>
      </c>
      <c r="C207" s="38">
        <v>22</v>
      </c>
      <c r="D207" s="38">
        <v>25</v>
      </c>
      <c r="E207" s="70">
        <f>IF(((C207="")*AND(D207="")),"",D207-C207)</f>
        <v>3</v>
      </c>
      <c r="F207" s="39" t="str">
        <f>IF(E207="","",IF(E207&lt;=30,"Pass","Fail"))</f>
        <v>Pass</v>
      </c>
      <c r="G207" s="42">
        <v>1335</v>
      </c>
      <c r="H207" s="64" t="s">
        <v>51</v>
      </c>
      <c r="I207" s="67">
        <v>20</v>
      </c>
      <c r="J207" s="67">
        <v>20</v>
      </c>
      <c r="K207" s="86"/>
    </row>
    <row r="208" spans="1:11" ht="12.75" customHeight="1">
      <c r="A208" s="37">
        <v>43080</v>
      </c>
      <c r="B208" s="38" t="s">
        <v>49</v>
      </c>
      <c r="C208" s="38">
        <v>20</v>
      </c>
      <c r="D208" s="38">
        <v>200</v>
      </c>
      <c r="E208" s="70">
        <f>IF(((C208="")*AND(D208="")),"",D208-C208)</f>
        <v>180</v>
      </c>
      <c r="F208" s="39" t="str">
        <f>IF(E208="","",IF(E208&lt;=30,"Pass","Fail"))</f>
        <v>Fail</v>
      </c>
      <c r="G208" s="42">
        <v>1335</v>
      </c>
      <c r="H208" s="64" t="s">
        <v>51</v>
      </c>
      <c r="I208" s="67">
        <v>30</v>
      </c>
      <c r="J208" s="67">
        <v>30</v>
      </c>
      <c r="K208" s="86"/>
    </row>
    <row r="209" spans="1:11" ht="12.75" customHeight="1">
      <c r="A209" s="37">
        <v>43081</v>
      </c>
      <c r="B209" s="38" t="s">
        <v>49</v>
      </c>
      <c r="C209" s="38">
        <v>35</v>
      </c>
      <c r="D209" s="38">
        <v>41</v>
      </c>
      <c r="E209" s="70">
        <f t="shared" ref="E209:E223" si="8">IF(((C209="")*AND(D209="")),"",D209-C209)</f>
        <v>6</v>
      </c>
      <c r="F209" s="39" t="str">
        <f t="shared" ref="F209:F223" si="9">IF(E209="","",IF(E209&lt;=30,"Pass","Fail"))</f>
        <v>Pass</v>
      </c>
      <c r="G209" s="42">
        <v>1335</v>
      </c>
      <c r="H209" s="64" t="s">
        <v>51</v>
      </c>
      <c r="I209" s="67">
        <v>30</v>
      </c>
      <c r="J209" s="67">
        <v>30</v>
      </c>
      <c r="K209" s="86"/>
    </row>
    <row r="210" spans="1:11" ht="12.75" customHeight="1">
      <c r="A210" s="37">
        <v>43084</v>
      </c>
      <c r="B210" s="38" t="s">
        <v>47</v>
      </c>
      <c r="C210" s="38">
        <v>6</v>
      </c>
      <c r="D210" s="38">
        <v>25</v>
      </c>
      <c r="E210" s="70">
        <f t="shared" si="8"/>
        <v>19</v>
      </c>
      <c r="F210" s="39" t="str">
        <f>IF(E210="","",IF(E210&lt;=20,"Pass","Fail"))</f>
        <v>Pass</v>
      </c>
      <c r="G210" s="42">
        <v>1335</v>
      </c>
      <c r="H210" s="64" t="s">
        <v>51</v>
      </c>
      <c r="I210" s="67">
        <v>20</v>
      </c>
      <c r="J210" s="67">
        <v>20</v>
      </c>
      <c r="K210" s="86"/>
    </row>
    <row r="211" spans="1:11" ht="12.75" customHeight="1">
      <c r="A211" s="37">
        <v>43084</v>
      </c>
      <c r="B211" s="38" t="s">
        <v>49</v>
      </c>
      <c r="C211" s="38">
        <v>26</v>
      </c>
      <c r="D211" s="38">
        <v>37</v>
      </c>
      <c r="E211" s="70">
        <f t="shared" si="8"/>
        <v>11</v>
      </c>
      <c r="F211" s="39" t="str">
        <f t="shared" si="9"/>
        <v>Pass</v>
      </c>
      <c r="G211" s="42">
        <v>1335</v>
      </c>
      <c r="H211" s="64" t="s">
        <v>51</v>
      </c>
      <c r="I211" s="67">
        <v>30</v>
      </c>
      <c r="J211" s="67">
        <v>30</v>
      </c>
      <c r="K211" s="86"/>
    </row>
    <row r="212" spans="1:11" ht="12.75" customHeight="1">
      <c r="A212" s="37">
        <v>43088</v>
      </c>
      <c r="B212" s="38" t="s">
        <v>47</v>
      </c>
      <c r="C212" s="38">
        <v>2</v>
      </c>
      <c r="D212" s="38">
        <v>8</v>
      </c>
      <c r="E212" s="70">
        <f t="shared" si="8"/>
        <v>6</v>
      </c>
      <c r="F212" s="39" t="str">
        <f>IF(E212="","",IF(E212&lt;=20,"Pass","Fail"))</f>
        <v>Pass</v>
      </c>
      <c r="G212" s="42">
        <v>1335</v>
      </c>
      <c r="H212" s="64" t="s">
        <v>51</v>
      </c>
      <c r="I212" s="67">
        <v>20</v>
      </c>
      <c r="J212" s="67">
        <v>20</v>
      </c>
      <c r="K212" s="86"/>
    </row>
    <row r="213" spans="1:11" ht="12.75" customHeight="1">
      <c r="A213" s="37">
        <v>43088</v>
      </c>
      <c r="B213" s="38" t="s">
        <v>49</v>
      </c>
      <c r="C213" s="38">
        <v>14</v>
      </c>
      <c r="D213" s="38">
        <v>31</v>
      </c>
      <c r="E213" s="70">
        <f t="shared" si="8"/>
        <v>17</v>
      </c>
      <c r="F213" s="39" t="str">
        <f t="shared" si="9"/>
        <v>Pass</v>
      </c>
      <c r="G213" s="42">
        <v>1335</v>
      </c>
      <c r="H213" s="64" t="s">
        <v>51</v>
      </c>
      <c r="I213" s="67">
        <v>30</v>
      </c>
      <c r="J213" s="67">
        <v>30</v>
      </c>
      <c r="K213" s="86"/>
    </row>
    <row r="214" spans="1:11" ht="12.75" customHeight="1">
      <c r="A214" s="37">
        <v>43091</v>
      </c>
      <c r="B214" s="38" t="s">
        <v>47</v>
      </c>
      <c r="C214" s="38">
        <v>23</v>
      </c>
      <c r="D214" s="38">
        <v>34</v>
      </c>
      <c r="E214" s="70">
        <f t="shared" si="8"/>
        <v>11</v>
      </c>
      <c r="F214" s="39" t="str">
        <f>IF(E214="","",IF(E214&lt;=20,"Pass","Fail"))</f>
        <v>Pass</v>
      </c>
      <c r="G214" s="42">
        <v>121</v>
      </c>
      <c r="H214" s="64" t="s">
        <v>51</v>
      </c>
      <c r="I214" s="67">
        <v>20</v>
      </c>
      <c r="J214" s="67">
        <v>20</v>
      </c>
      <c r="K214" s="86"/>
    </row>
    <row r="215" spans="1:11" ht="12.75" customHeight="1">
      <c r="A215" s="37">
        <v>43091</v>
      </c>
      <c r="B215" s="38" t="s">
        <v>49</v>
      </c>
      <c r="C215" s="38">
        <v>16</v>
      </c>
      <c r="D215" s="38">
        <v>37</v>
      </c>
      <c r="E215" s="70">
        <f t="shared" si="8"/>
        <v>21</v>
      </c>
      <c r="F215" s="39" t="str">
        <f t="shared" si="9"/>
        <v>Pass</v>
      </c>
      <c r="G215" s="42">
        <v>121</v>
      </c>
      <c r="H215" s="64" t="s">
        <v>51</v>
      </c>
      <c r="I215" s="67">
        <v>30</v>
      </c>
      <c r="J215" s="67">
        <v>30</v>
      </c>
      <c r="K215" s="86"/>
    </row>
    <row r="216" spans="1:11" ht="12.75" customHeight="1">
      <c r="A216" s="37">
        <v>43095</v>
      </c>
      <c r="B216" s="38" t="s">
        <v>47</v>
      </c>
      <c r="C216" s="38">
        <v>11</v>
      </c>
      <c r="D216" s="38">
        <v>31</v>
      </c>
      <c r="E216" s="70">
        <f t="shared" si="8"/>
        <v>20</v>
      </c>
      <c r="F216" s="39" t="str">
        <f>IF(E216="","",IF(E216&lt;=20,"Pass","Fail"))</f>
        <v>Pass</v>
      </c>
      <c r="G216" s="42">
        <v>64</v>
      </c>
      <c r="H216" s="64" t="s">
        <v>51</v>
      </c>
      <c r="I216" s="67">
        <v>20</v>
      </c>
      <c r="J216" s="67">
        <v>20</v>
      </c>
      <c r="K216" s="86"/>
    </row>
    <row r="217" spans="1:11" ht="12.75" customHeight="1">
      <c r="A217" s="37">
        <v>43095</v>
      </c>
      <c r="B217" s="38" t="s">
        <v>49</v>
      </c>
      <c r="C217" s="38">
        <v>6</v>
      </c>
      <c r="D217" s="38">
        <v>11</v>
      </c>
      <c r="E217" s="70">
        <f t="shared" si="8"/>
        <v>5</v>
      </c>
      <c r="F217" s="39" t="str">
        <f t="shared" si="9"/>
        <v>Pass</v>
      </c>
      <c r="G217" s="42">
        <v>64</v>
      </c>
      <c r="H217" s="64" t="s">
        <v>51</v>
      </c>
      <c r="I217" s="67">
        <v>30</v>
      </c>
      <c r="J217" s="67">
        <v>30</v>
      </c>
      <c r="K217" s="86"/>
    </row>
    <row r="218" spans="1:11" ht="12.75" customHeight="1">
      <c r="A218" s="37">
        <v>43098</v>
      </c>
      <c r="B218" s="38" t="s">
        <v>47</v>
      </c>
      <c r="C218" s="38">
        <v>4</v>
      </c>
      <c r="D218" s="38">
        <v>23</v>
      </c>
      <c r="E218" s="70">
        <f t="shared" si="8"/>
        <v>19</v>
      </c>
      <c r="F218" s="39" t="str">
        <f>IF(E218="","",IF(E218&lt;=20,"Pass","Fail"))</f>
        <v>Pass</v>
      </c>
      <c r="G218" s="42">
        <v>64</v>
      </c>
      <c r="H218" s="64" t="s">
        <v>51</v>
      </c>
      <c r="I218" s="67">
        <v>20</v>
      </c>
      <c r="J218" s="67">
        <v>20</v>
      </c>
      <c r="K218" s="86"/>
    </row>
    <row r="219" spans="1:11" ht="12.75" customHeight="1">
      <c r="A219" s="37">
        <v>43098</v>
      </c>
      <c r="B219" s="38" t="s">
        <v>49</v>
      </c>
      <c r="C219" s="38">
        <v>1</v>
      </c>
      <c r="D219" s="38">
        <v>29</v>
      </c>
      <c r="E219" s="70">
        <f t="shared" si="8"/>
        <v>28</v>
      </c>
      <c r="F219" s="39" t="str">
        <f t="shared" si="9"/>
        <v>Pass</v>
      </c>
      <c r="G219" s="42">
        <v>64</v>
      </c>
      <c r="H219" s="64" t="s">
        <v>51</v>
      </c>
      <c r="I219" s="67">
        <v>30</v>
      </c>
      <c r="J219" s="67">
        <v>30</v>
      </c>
      <c r="K219" s="86"/>
    </row>
    <row r="220" spans="1:11" ht="12.75" customHeight="1">
      <c r="A220" s="37">
        <v>43101</v>
      </c>
      <c r="B220" s="38" t="s">
        <v>47</v>
      </c>
      <c r="C220" s="38">
        <v>34</v>
      </c>
      <c r="D220" s="38">
        <v>34</v>
      </c>
      <c r="E220" s="70">
        <f t="shared" si="8"/>
        <v>0</v>
      </c>
      <c r="F220" s="39" t="str">
        <f>IF(E220="","",IF(E220&lt;=20,"Pass","Fail"))</f>
        <v>Pass</v>
      </c>
      <c r="G220" s="42">
        <v>1428</v>
      </c>
      <c r="H220" s="64" t="s">
        <v>51</v>
      </c>
      <c r="I220" s="67">
        <v>20</v>
      </c>
      <c r="J220" s="67">
        <v>20</v>
      </c>
      <c r="K220" s="86"/>
    </row>
    <row r="221" spans="1:11" ht="12.75" customHeight="1">
      <c r="A221" s="37">
        <v>43101</v>
      </c>
      <c r="B221" s="38" t="s">
        <v>49</v>
      </c>
      <c r="C221" s="38">
        <v>29</v>
      </c>
      <c r="D221" s="38">
        <v>56</v>
      </c>
      <c r="E221" s="70">
        <f t="shared" si="8"/>
        <v>27</v>
      </c>
      <c r="F221" s="39" t="str">
        <f t="shared" si="9"/>
        <v>Pass</v>
      </c>
      <c r="G221" s="42">
        <v>1428</v>
      </c>
      <c r="H221" s="64" t="s">
        <v>51</v>
      </c>
      <c r="I221" s="67">
        <v>30</v>
      </c>
      <c r="J221" s="67">
        <v>30</v>
      </c>
      <c r="K221" s="86"/>
    </row>
    <row r="222" spans="1:11" ht="12.75" customHeight="1">
      <c r="A222" s="37">
        <v>43104</v>
      </c>
      <c r="B222" s="38" t="s">
        <v>47</v>
      </c>
      <c r="C222" s="70">
        <v>25</v>
      </c>
      <c r="D222" s="70">
        <v>38</v>
      </c>
      <c r="E222" s="70">
        <f t="shared" si="8"/>
        <v>13</v>
      </c>
      <c r="F222" s="39" t="str">
        <f>IF(E222="","",IF(E222&lt;=20,"Pass","Fail"))</f>
        <v>Pass</v>
      </c>
      <c r="G222" s="43">
        <v>1335</v>
      </c>
      <c r="H222" s="64" t="s">
        <v>51</v>
      </c>
      <c r="I222" s="67">
        <v>20</v>
      </c>
      <c r="J222" s="67">
        <v>20</v>
      </c>
      <c r="K222" s="86"/>
    </row>
    <row r="223" spans="1:11" ht="12.75" customHeight="1">
      <c r="A223" s="37">
        <v>43104</v>
      </c>
      <c r="B223" s="38" t="s">
        <v>49</v>
      </c>
      <c r="C223" s="70">
        <v>8</v>
      </c>
      <c r="D223" s="70">
        <v>46</v>
      </c>
      <c r="E223" s="70">
        <f t="shared" si="8"/>
        <v>38</v>
      </c>
      <c r="F223" s="39" t="str">
        <f t="shared" si="9"/>
        <v>Fail</v>
      </c>
      <c r="G223" s="43">
        <v>1335</v>
      </c>
      <c r="H223" s="64" t="s">
        <v>51</v>
      </c>
      <c r="I223" s="67">
        <v>30</v>
      </c>
      <c r="J223" s="67">
        <v>30</v>
      </c>
      <c r="K223" s="86"/>
    </row>
    <row r="224" spans="1:11" ht="12.75" customHeight="1">
      <c r="A224" s="37">
        <v>43104</v>
      </c>
      <c r="B224" s="38" t="s">
        <v>49</v>
      </c>
      <c r="C224" s="70">
        <v>16</v>
      </c>
      <c r="D224" s="70">
        <v>24</v>
      </c>
      <c r="E224" s="70">
        <f>IF(((C224="")*AND(D224="")),"",D224-C224)</f>
        <v>8</v>
      </c>
      <c r="F224" s="39" t="str">
        <f>IF(E224="","",IF(E224&lt;=20,"Pass","Fail"))</f>
        <v>Pass</v>
      </c>
      <c r="G224" s="43">
        <v>102</v>
      </c>
      <c r="H224" s="64" t="s">
        <v>51</v>
      </c>
      <c r="I224" s="67">
        <v>30</v>
      </c>
      <c r="J224" s="67">
        <v>30</v>
      </c>
      <c r="K224" s="86" t="s">
        <v>59</v>
      </c>
    </row>
    <row r="225" spans="1:11" ht="12.75" customHeight="1">
      <c r="A225" s="37">
        <v>43108</v>
      </c>
      <c r="B225" s="38" t="s">
        <v>47</v>
      </c>
      <c r="C225" s="70">
        <v>5</v>
      </c>
      <c r="D225" s="70">
        <v>23</v>
      </c>
      <c r="E225" s="70">
        <f>IF(((C225="")*AND(D225="")),"",D225-C225)</f>
        <v>18</v>
      </c>
      <c r="F225" s="39" t="str">
        <f>IF(E225="","",IF(E225&lt;=20,"Pass","Fail"))</f>
        <v>Pass</v>
      </c>
      <c r="G225" s="43">
        <v>1335</v>
      </c>
      <c r="H225" s="64" t="s">
        <v>51</v>
      </c>
      <c r="I225" s="67">
        <v>20</v>
      </c>
      <c r="J225" s="67">
        <v>20</v>
      </c>
      <c r="K225" s="86"/>
    </row>
    <row r="226" spans="1:11" ht="12.75" customHeight="1">
      <c r="A226" s="37">
        <v>43108</v>
      </c>
      <c r="B226" s="38" t="s">
        <v>49</v>
      </c>
      <c r="C226" s="70">
        <v>12</v>
      </c>
      <c r="D226" s="70">
        <v>42</v>
      </c>
      <c r="E226" s="70">
        <f>IF(((C226="")*AND(D226="")),"",D226-C226)</f>
        <v>30</v>
      </c>
      <c r="F226" s="39" t="str">
        <f>IF(E226="","",IF(E226&lt;=30,"Pass","Fail"))</f>
        <v>Pass</v>
      </c>
      <c r="G226" s="43">
        <v>1335</v>
      </c>
      <c r="H226" s="64" t="s">
        <v>51</v>
      </c>
      <c r="I226" s="67">
        <v>30</v>
      </c>
      <c r="J226" s="67">
        <v>30</v>
      </c>
      <c r="K226" s="86"/>
    </row>
    <row r="227" spans="1:11" ht="12.75" customHeight="1">
      <c r="A227" s="37">
        <v>43111</v>
      </c>
      <c r="B227" s="38" t="s">
        <v>47</v>
      </c>
      <c r="C227" s="70">
        <v>9</v>
      </c>
      <c r="D227" s="70">
        <v>71</v>
      </c>
      <c r="E227" s="70">
        <f t="shared" ref="E227:E287" si="10">IF(((C227="")*AND(D227="")),"",D227-C227)</f>
        <v>62</v>
      </c>
      <c r="F227" s="39" t="str">
        <f>IF(E227="","",IF(E227&lt;=20,"Pass","Fail"))</f>
        <v>Fail</v>
      </c>
      <c r="G227" s="43">
        <v>1159</v>
      </c>
      <c r="H227" s="64" t="s">
        <v>51</v>
      </c>
      <c r="I227" s="67">
        <v>20</v>
      </c>
      <c r="J227" s="67">
        <v>20</v>
      </c>
      <c r="K227" s="86"/>
    </row>
    <row r="228" spans="1:11" ht="12.75" customHeight="1">
      <c r="A228" s="37">
        <v>43111</v>
      </c>
      <c r="B228" s="38" t="s">
        <v>49</v>
      </c>
      <c r="C228" s="70">
        <v>6</v>
      </c>
      <c r="D228" s="70">
        <v>21</v>
      </c>
      <c r="E228" s="70">
        <f t="shared" si="10"/>
        <v>15</v>
      </c>
      <c r="F228" s="39" t="str">
        <f>IF(E228="","",IF(E228&lt;=30,"Pass","Fail"))</f>
        <v>Pass</v>
      </c>
      <c r="G228" s="43">
        <v>1159</v>
      </c>
      <c r="H228" s="64" t="s">
        <v>51</v>
      </c>
      <c r="I228" s="67">
        <v>30</v>
      </c>
      <c r="J228" s="67">
        <v>30</v>
      </c>
      <c r="K228" s="86"/>
    </row>
    <row r="229" spans="1:11" ht="12.75" customHeight="1">
      <c r="A229" s="37">
        <v>43111</v>
      </c>
      <c r="B229" s="38" t="s">
        <v>47</v>
      </c>
      <c r="C229" s="70">
        <v>4</v>
      </c>
      <c r="D229" s="70">
        <v>8</v>
      </c>
      <c r="E229" s="70">
        <f t="shared" si="10"/>
        <v>4</v>
      </c>
      <c r="F229" s="39" t="str">
        <f>IF(E229="","",IF(E229&lt;=20,"Pass","Fail"))</f>
        <v>Pass</v>
      </c>
      <c r="G229" s="43">
        <v>1159</v>
      </c>
      <c r="H229" s="64" t="s">
        <v>51</v>
      </c>
      <c r="I229" s="67">
        <v>20</v>
      </c>
      <c r="J229" s="67">
        <v>20</v>
      </c>
      <c r="K229" s="86"/>
    </row>
    <row r="230" spans="1:11" ht="12.75" customHeight="1">
      <c r="A230" s="37">
        <v>43118</v>
      </c>
      <c r="B230" s="38" t="s">
        <v>47</v>
      </c>
      <c r="C230" s="70">
        <v>5</v>
      </c>
      <c r="D230" s="70">
        <v>10</v>
      </c>
      <c r="E230" s="70">
        <f t="shared" si="10"/>
        <v>5</v>
      </c>
      <c r="F230" s="39" t="str">
        <f>IF(E230="","",IF(E230&lt;=20,"Pass","Fail"))</f>
        <v>Pass</v>
      </c>
      <c r="G230" s="43">
        <v>121</v>
      </c>
      <c r="H230" s="64" t="s">
        <v>51</v>
      </c>
      <c r="I230" s="67">
        <v>20</v>
      </c>
      <c r="J230" s="67">
        <v>20</v>
      </c>
      <c r="K230" s="86"/>
    </row>
    <row r="231" spans="1:11" ht="12.75" customHeight="1">
      <c r="A231" s="37">
        <v>43118</v>
      </c>
      <c r="B231" s="38" t="s">
        <v>49</v>
      </c>
      <c r="C231" s="70">
        <v>11</v>
      </c>
      <c r="D231" s="70">
        <v>38</v>
      </c>
      <c r="E231" s="70">
        <f t="shared" si="10"/>
        <v>27</v>
      </c>
      <c r="F231" s="39" t="str">
        <f>IF(E231="","",IF(E231&lt;=30,"Pass","Fail"))</f>
        <v>Pass</v>
      </c>
      <c r="G231" s="43">
        <v>121</v>
      </c>
      <c r="H231" s="64" t="s">
        <v>51</v>
      </c>
      <c r="I231" s="67">
        <v>30</v>
      </c>
      <c r="J231" s="67">
        <v>30</v>
      </c>
      <c r="K231" s="86"/>
    </row>
    <row r="232" spans="1:11" ht="12.75" customHeight="1">
      <c r="A232" s="37">
        <v>43122</v>
      </c>
      <c r="B232" s="38" t="s">
        <v>47</v>
      </c>
      <c r="C232" s="70">
        <v>20</v>
      </c>
      <c r="D232" s="70">
        <v>19</v>
      </c>
      <c r="E232" s="70">
        <f t="shared" si="10"/>
        <v>-1</v>
      </c>
      <c r="F232" s="39" t="str">
        <f>IF(E232="","",IF(E232&lt;=20,"Pass","Fail"))</f>
        <v>Pass</v>
      </c>
      <c r="G232" s="43">
        <v>1428</v>
      </c>
      <c r="H232" s="64" t="s">
        <v>51</v>
      </c>
      <c r="I232" s="67">
        <v>20</v>
      </c>
      <c r="J232" s="67">
        <v>20</v>
      </c>
      <c r="K232" s="86"/>
    </row>
    <row r="233" spans="1:11" ht="12.75" customHeight="1">
      <c r="A233" s="37">
        <v>43122</v>
      </c>
      <c r="B233" s="38" t="s">
        <v>49</v>
      </c>
      <c r="C233" s="70">
        <v>19</v>
      </c>
      <c r="D233" s="70">
        <v>40</v>
      </c>
      <c r="E233" s="70">
        <f t="shared" si="10"/>
        <v>21</v>
      </c>
      <c r="F233" s="39" t="str">
        <f>IF(E233="","",IF(E233&lt;=30,"Pass","Fail"))</f>
        <v>Pass</v>
      </c>
      <c r="G233" s="43">
        <v>1428</v>
      </c>
      <c r="H233" s="64" t="s">
        <v>51</v>
      </c>
      <c r="I233" s="67">
        <v>30</v>
      </c>
      <c r="J233" s="67">
        <v>30</v>
      </c>
      <c r="K233" s="86"/>
    </row>
    <row r="234" spans="1:11" ht="12.75" customHeight="1">
      <c r="A234" s="37">
        <v>43125</v>
      </c>
      <c r="B234" s="38" t="s">
        <v>47</v>
      </c>
      <c r="C234" s="70">
        <v>8</v>
      </c>
      <c r="D234" s="70">
        <v>15</v>
      </c>
      <c r="E234" s="70">
        <f t="shared" si="10"/>
        <v>7</v>
      </c>
      <c r="F234" s="39" t="str">
        <f>IF(E234="","",IF(E234&lt;=20,"Pass","Fail"))</f>
        <v>Pass</v>
      </c>
      <c r="G234" s="43">
        <v>1428</v>
      </c>
      <c r="H234" s="64" t="s">
        <v>51</v>
      </c>
      <c r="I234" s="67">
        <v>20</v>
      </c>
      <c r="J234" s="67">
        <v>20</v>
      </c>
      <c r="K234" s="86"/>
    </row>
    <row r="235" spans="1:11" ht="12.75" customHeight="1">
      <c r="A235" s="37">
        <v>43125</v>
      </c>
      <c r="B235" s="38" t="s">
        <v>49</v>
      </c>
      <c r="C235" s="70">
        <v>23</v>
      </c>
      <c r="D235" s="70">
        <v>35</v>
      </c>
      <c r="E235" s="70">
        <f t="shared" si="10"/>
        <v>12</v>
      </c>
      <c r="F235" s="39" t="str">
        <f>IF(E235="","",IF(E235&lt;=30,"Pass","Fail"))</f>
        <v>Pass</v>
      </c>
      <c r="G235" s="43">
        <v>1428</v>
      </c>
      <c r="H235" s="64" t="s">
        <v>51</v>
      </c>
      <c r="I235" s="67">
        <v>30</v>
      </c>
      <c r="J235" s="67">
        <v>30</v>
      </c>
      <c r="K235" s="86"/>
    </row>
    <row r="236" spans="1:11" ht="12.75" customHeight="1">
      <c r="A236" s="37">
        <v>43128</v>
      </c>
      <c r="B236" s="38" t="s">
        <v>47</v>
      </c>
      <c r="C236" s="70">
        <v>17</v>
      </c>
      <c r="D236" s="70">
        <v>22</v>
      </c>
      <c r="E236" s="70">
        <f t="shared" si="10"/>
        <v>5</v>
      </c>
      <c r="F236" s="39" t="str">
        <f>IF(E236="","",IF(E236&lt;=20,"Pass","Fail"))</f>
        <v>Pass</v>
      </c>
      <c r="G236" s="43">
        <v>1519</v>
      </c>
      <c r="H236" s="64" t="s">
        <v>51</v>
      </c>
      <c r="I236" s="67">
        <v>20</v>
      </c>
      <c r="J236" s="67">
        <v>20</v>
      </c>
      <c r="K236" s="86"/>
    </row>
    <row r="237" spans="1:11" ht="12.75" customHeight="1">
      <c r="A237" s="37">
        <v>43128</v>
      </c>
      <c r="B237" s="38" t="s">
        <v>49</v>
      </c>
      <c r="C237" s="70">
        <v>36</v>
      </c>
      <c r="D237" s="70">
        <v>53</v>
      </c>
      <c r="E237" s="70">
        <f t="shared" si="10"/>
        <v>17</v>
      </c>
      <c r="F237" s="39" t="str">
        <f>IF(E237="","",IF(E237&lt;=30,"Pass","Fail"))</f>
        <v>Pass</v>
      </c>
      <c r="G237" s="43">
        <v>1519</v>
      </c>
      <c r="H237" s="64" t="s">
        <v>51</v>
      </c>
      <c r="I237" s="67">
        <v>30</v>
      </c>
      <c r="J237" s="67">
        <v>30</v>
      </c>
      <c r="K237" s="86"/>
    </row>
    <row r="238" spans="1:11" ht="12.75" customHeight="1">
      <c r="A238" s="37">
        <v>43131</v>
      </c>
      <c r="B238" s="38" t="s">
        <v>47</v>
      </c>
      <c r="C238" s="70">
        <v>11</v>
      </c>
      <c r="D238" s="70">
        <v>19</v>
      </c>
      <c r="E238" s="70">
        <f t="shared" si="10"/>
        <v>8</v>
      </c>
      <c r="F238" s="39" t="str">
        <f>IF(E238="","",IF(E238&lt;=20,"Pass","Fail"))</f>
        <v>Pass</v>
      </c>
      <c r="G238" s="43">
        <v>1335</v>
      </c>
      <c r="H238" s="64" t="s">
        <v>51</v>
      </c>
      <c r="I238" s="67">
        <v>20</v>
      </c>
      <c r="J238" s="67">
        <v>20</v>
      </c>
      <c r="K238" s="86"/>
    </row>
    <row r="239" spans="1:11" ht="12.75" customHeight="1">
      <c r="A239" s="37">
        <v>43131</v>
      </c>
      <c r="B239" s="38" t="s">
        <v>49</v>
      </c>
      <c r="C239" s="70">
        <v>19</v>
      </c>
      <c r="D239" s="70">
        <v>47</v>
      </c>
      <c r="E239" s="70">
        <f t="shared" si="10"/>
        <v>28</v>
      </c>
      <c r="F239" s="39" t="str">
        <f>IF(E239="","",IF(E239&lt;=30,"Pass","Fail"))</f>
        <v>Pass</v>
      </c>
      <c r="G239" s="43">
        <v>1335</v>
      </c>
      <c r="H239" s="64" t="s">
        <v>51</v>
      </c>
      <c r="I239" s="67">
        <v>30</v>
      </c>
      <c r="J239" s="67">
        <v>30</v>
      </c>
      <c r="K239" s="86"/>
    </row>
    <row r="240" spans="1:11" ht="12.75" customHeight="1">
      <c r="A240" s="37">
        <v>43134</v>
      </c>
      <c r="B240" s="38" t="s">
        <v>47</v>
      </c>
      <c r="C240" s="70">
        <v>7</v>
      </c>
      <c r="D240" s="70">
        <v>20</v>
      </c>
      <c r="E240" s="70">
        <f t="shared" si="10"/>
        <v>13</v>
      </c>
      <c r="F240" s="39" t="str">
        <f>IF(E240="","",IF(E240&lt;=20,"Pass","Fail"))</f>
        <v>Pass</v>
      </c>
      <c r="G240" s="43">
        <v>1335</v>
      </c>
      <c r="H240" s="64" t="s">
        <v>51</v>
      </c>
      <c r="I240" s="67">
        <v>20</v>
      </c>
      <c r="J240" s="67">
        <v>20</v>
      </c>
      <c r="K240" s="86"/>
    </row>
    <row r="241" spans="1:11" ht="12.75" customHeight="1">
      <c r="A241" s="37">
        <v>43134</v>
      </c>
      <c r="B241" s="38" t="s">
        <v>49</v>
      </c>
      <c r="C241" s="70">
        <v>17</v>
      </c>
      <c r="D241" s="70">
        <v>246</v>
      </c>
      <c r="E241" s="70">
        <f t="shared" si="10"/>
        <v>229</v>
      </c>
      <c r="F241" s="39" t="str">
        <f>IF(E241="","",IF(E241&lt;=30,"Pass","Fail"))</f>
        <v>Fail</v>
      </c>
      <c r="G241" s="43">
        <v>1335</v>
      </c>
      <c r="H241" s="64" t="s">
        <v>51</v>
      </c>
      <c r="I241" s="67">
        <v>30</v>
      </c>
      <c r="J241" s="67">
        <v>30</v>
      </c>
      <c r="K241" s="86"/>
    </row>
    <row r="242" spans="1:11" ht="12.75" customHeight="1">
      <c r="A242" s="37">
        <v>43134</v>
      </c>
      <c r="B242" s="38" t="s">
        <v>49</v>
      </c>
      <c r="C242" s="70">
        <v>18</v>
      </c>
      <c r="D242" s="70">
        <v>31</v>
      </c>
      <c r="E242" s="70">
        <f t="shared" si="10"/>
        <v>13</v>
      </c>
      <c r="F242" s="39" t="str">
        <f>IF(E242="","",IF(E242&lt;=20,"Pass","Fail"))</f>
        <v>Pass</v>
      </c>
      <c r="G242" s="43">
        <v>1335</v>
      </c>
      <c r="H242" s="64" t="s">
        <v>51</v>
      </c>
      <c r="I242" s="67">
        <v>30</v>
      </c>
      <c r="J242" s="67">
        <v>30</v>
      </c>
      <c r="K242" s="86"/>
    </row>
    <row r="243" spans="1:11" ht="12.75" customHeight="1">
      <c r="A243" s="37">
        <v>43137</v>
      </c>
      <c r="B243" s="38" t="s">
        <v>47</v>
      </c>
      <c r="C243" s="70">
        <v>32</v>
      </c>
      <c r="D243" s="70">
        <v>39</v>
      </c>
      <c r="E243" s="70">
        <f t="shared" si="10"/>
        <v>7</v>
      </c>
      <c r="F243" s="39" t="str">
        <f>IF(E243="","",IF(E243&lt;=20,"Pass","Fail"))</f>
        <v>Pass</v>
      </c>
      <c r="G243" s="43">
        <v>102</v>
      </c>
      <c r="H243" s="64" t="s">
        <v>51</v>
      </c>
      <c r="I243" s="67">
        <v>20</v>
      </c>
      <c r="J243" s="67">
        <v>20</v>
      </c>
      <c r="K243" s="86"/>
    </row>
    <row r="244" spans="1:11" ht="12.75" customHeight="1">
      <c r="A244" s="37">
        <v>43137</v>
      </c>
      <c r="B244" s="38" t="s">
        <v>49</v>
      </c>
      <c r="C244" s="70">
        <v>7</v>
      </c>
      <c r="D244" s="70">
        <v>23</v>
      </c>
      <c r="E244" s="70">
        <f t="shared" si="10"/>
        <v>16</v>
      </c>
      <c r="F244" s="39" t="str">
        <f>IF(E244="","",IF(E244&lt;=30,"Pass","Fail"))</f>
        <v>Pass</v>
      </c>
      <c r="G244" s="43">
        <v>102</v>
      </c>
      <c r="H244" s="64" t="s">
        <v>51</v>
      </c>
      <c r="I244" s="67">
        <v>30</v>
      </c>
      <c r="J244" s="67">
        <v>30</v>
      </c>
      <c r="K244" s="86"/>
    </row>
    <row r="245" spans="1:11" ht="12.75" customHeight="1">
      <c r="A245" s="37">
        <v>43140</v>
      </c>
      <c r="B245" s="38" t="s">
        <v>47</v>
      </c>
      <c r="C245" s="70">
        <v>12</v>
      </c>
      <c r="D245" s="70">
        <v>19</v>
      </c>
      <c r="E245" s="70">
        <f t="shared" si="10"/>
        <v>7</v>
      </c>
      <c r="F245" s="39" t="str">
        <f>IF(E245="","",IF(E245&lt;=20,"Pass","Fail"))</f>
        <v>Pass</v>
      </c>
      <c r="G245" s="43">
        <v>121</v>
      </c>
      <c r="H245" s="64" t="s">
        <v>51</v>
      </c>
      <c r="I245" s="67">
        <v>20</v>
      </c>
      <c r="J245" s="67">
        <v>20</v>
      </c>
      <c r="K245" s="86"/>
    </row>
    <row r="246" spans="1:11" ht="12.75" customHeight="1">
      <c r="A246" s="37">
        <v>43140</v>
      </c>
      <c r="B246" s="38" t="s">
        <v>49</v>
      </c>
      <c r="C246" s="70">
        <v>11</v>
      </c>
      <c r="D246" s="70">
        <v>28</v>
      </c>
      <c r="E246" s="70">
        <f t="shared" si="10"/>
        <v>17</v>
      </c>
      <c r="F246" s="39" t="str">
        <f>IF(E246="","",IF(E246&lt;=30,"Pass","Fail"))</f>
        <v>Pass</v>
      </c>
      <c r="G246" s="43">
        <v>121</v>
      </c>
      <c r="H246" s="64" t="s">
        <v>51</v>
      </c>
      <c r="I246" s="67">
        <v>30</v>
      </c>
      <c r="J246" s="67">
        <v>30</v>
      </c>
      <c r="K246" s="86"/>
    </row>
    <row r="247" spans="1:11" ht="12.75" customHeight="1">
      <c r="A247" s="37">
        <v>43143</v>
      </c>
      <c r="B247" s="38" t="s">
        <v>47</v>
      </c>
      <c r="C247" s="70">
        <v>34</v>
      </c>
      <c r="D247" s="70">
        <v>42</v>
      </c>
      <c r="E247" s="70">
        <f t="shared" si="10"/>
        <v>8</v>
      </c>
      <c r="F247" s="39" t="str">
        <f>IF(E247="","",IF(E247&lt;=20,"Pass","Fail"))</f>
        <v>Pass</v>
      </c>
      <c r="G247" s="43">
        <v>121</v>
      </c>
      <c r="H247" s="64" t="s">
        <v>51</v>
      </c>
      <c r="I247" s="67">
        <v>20</v>
      </c>
      <c r="J247" s="67">
        <v>20</v>
      </c>
      <c r="K247" s="86"/>
    </row>
    <row r="248" spans="1:11" ht="12.75" customHeight="1">
      <c r="A248" s="37">
        <v>43143</v>
      </c>
      <c r="B248" s="38" t="s">
        <v>49</v>
      </c>
      <c r="C248" s="70">
        <v>36</v>
      </c>
      <c r="D248" s="70">
        <v>48</v>
      </c>
      <c r="E248" s="70">
        <f t="shared" si="10"/>
        <v>12</v>
      </c>
      <c r="F248" s="39" t="str">
        <f>IF(E248="","",IF(E248&lt;=30,"Pass","Fail"))</f>
        <v>Pass</v>
      </c>
      <c r="G248" s="43">
        <v>121</v>
      </c>
      <c r="H248" s="64" t="s">
        <v>51</v>
      </c>
      <c r="I248" s="67">
        <v>30</v>
      </c>
      <c r="J248" s="67">
        <v>30</v>
      </c>
      <c r="K248" s="86"/>
    </row>
    <row r="249" spans="1:11" ht="12.75" customHeight="1">
      <c r="A249" s="37">
        <v>43146</v>
      </c>
      <c r="B249" s="38" t="s">
        <v>47</v>
      </c>
      <c r="C249" s="70">
        <v>42</v>
      </c>
      <c r="D249" s="70">
        <v>50</v>
      </c>
      <c r="E249" s="70">
        <f>IF(((C249="")*AND(D249="")),"",D249-C249)</f>
        <v>8</v>
      </c>
      <c r="F249" s="39" t="str">
        <f>IF(E249="","",IF(E249&lt;=20,"Pass","Fail"))</f>
        <v>Pass</v>
      </c>
      <c r="G249" s="43">
        <v>102</v>
      </c>
      <c r="H249" s="64" t="s">
        <v>51</v>
      </c>
      <c r="I249" s="67">
        <v>20</v>
      </c>
      <c r="J249" s="67">
        <v>20</v>
      </c>
      <c r="K249" s="86"/>
    </row>
    <row r="250" spans="1:11" ht="12.75" customHeight="1">
      <c r="A250" s="37">
        <v>43146</v>
      </c>
      <c r="B250" s="38" t="s">
        <v>49</v>
      </c>
      <c r="C250" s="70">
        <v>47</v>
      </c>
      <c r="D250" s="70">
        <v>62</v>
      </c>
      <c r="E250" s="70">
        <f>IF(((C250="")*AND(D250="")),"",D250-C250)</f>
        <v>15</v>
      </c>
      <c r="F250" s="39" t="str">
        <f>IF(E250="","",IF(E250&lt;=30,"Pass","Fail"))</f>
        <v>Pass</v>
      </c>
      <c r="G250" s="43">
        <v>102</v>
      </c>
      <c r="H250" s="64" t="s">
        <v>51</v>
      </c>
      <c r="I250" s="67">
        <v>30</v>
      </c>
      <c r="J250" s="67">
        <v>30</v>
      </c>
      <c r="K250" s="86"/>
    </row>
    <row r="251" spans="1:11" ht="12.75" customHeight="1">
      <c r="A251" s="37">
        <v>43150</v>
      </c>
      <c r="B251" s="38" t="s">
        <v>47</v>
      </c>
      <c r="C251" s="70">
        <v>9</v>
      </c>
      <c r="D251" s="70">
        <v>19</v>
      </c>
      <c r="E251" s="70">
        <f t="shared" si="10"/>
        <v>10</v>
      </c>
      <c r="F251" s="39" t="str">
        <f>IF(E251="","",IF(E251&lt;=20,"Pass","Fail"))</f>
        <v>Pass</v>
      </c>
      <c r="G251" s="43">
        <v>121</v>
      </c>
      <c r="H251" s="64" t="s">
        <v>51</v>
      </c>
      <c r="I251" s="67">
        <v>20</v>
      </c>
      <c r="J251" s="67">
        <v>20</v>
      </c>
      <c r="K251" s="86"/>
    </row>
    <row r="252" spans="1:11" ht="12.75" customHeight="1">
      <c r="A252" s="37">
        <v>43150</v>
      </c>
      <c r="B252" s="38" t="s">
        <v>49</v>
      </c>
      <c r="C252" s="70">
        <v>9</v>
      </c>
      <c r="D252" s="70">
        <v>28</v>
      </c>
      <c r="E252" s="70">
        <f t="shared" si="10"/>
        <v>19</v>
      </c>
      <c r="F252" s="39" t="str">
        <f>IF(E252="","",IF(E252&lt;=30,"Pass","Fail"))</f>
        <v>Pass</v>
      </c>
      <c r="G252" s="43">
        <v>121</v>
      </c>
      <c r="H252" s="64" t="s">
        <v>51</v>
      </c>
      <c r="I252" s="67">
        <v>30</v>
      </c>
      <c r="J252" s="67">
        <v>30</v>
      </c>
      <c r="K252" s="86"/>
    </row>
    <row r="253" spans="1:11" ht="12.75" customHeight="1">
      <c r="A253" s="37">
        <v>43157</v>
      </c>
      <c r="B253" s="38" t="s">
        <v>47</v>
      </c>
      <c r="C253" s="70">
        <v>7</v>
      </c>
      <c r="D253" s="70">
        <v>12</v>
      </c>
      <c r="E253" s="70">
        <f t="shared" si="10"/>
        <v>5</v>
      </c>
      <c r="F253" s="39" t="str">
        <f>IF(E253="","",IF(E253&lt;=20,"Pass","Fail"))</f>
        <v>Pass</v>
      </c>
      <c r="G253" s="43">
        <v>1159</v>
      </c>
      <c r="H253" s="64" t="s">
        <v>51</v>
      </c>
      <c r="I253" s="67">
        <v>20</v>
      </c>
      <c r="J253" s="67">
        <v>20</v>
      </c>
      <c r="K253" s="86"/>
    </row>
    <row r="254" spans="1:11" ht="12.75" customHeight="1">
      <c r="A254" s="37">
        <v>43157</v>
      </c>
      <c r="B254" s="38" t="s">
        <v>49</v>
      </c>
      <c r="C254" s="70">
        <v>11</v>
      </c>
      <c r="D254" s="70">
        <v>24</v>
      </c>
      <c r="E254" s="70">
        <f t="shared" si="10"/>
        <v>13</v>
      </c>
      <c r="F254" s="39" t="str">
        <f>IF(E254="","",IF(E254&lt;=30,"Pass","Fail"))</f>
        <v>Pass</v>
      </c>
      <c r="G254" s="43">
        <v>1159</v>
      </c>
      <c r="H254" s="64" t="s">
        <v>51</v>
      </c>
      <c r="I254" s="67">
        <v>30</v>
      </c>
      <c r="J254" s="67">
        <v>30</v>
      </c>
      <c r="K254" s="86"/>
    </row>
    <row r="255" spans="1:11" ht="12.75" customHeight="1">
      <c r="A255" s="37">
        <v>43167</v>
      </c>
      <c r="B255" s="38" t="s">
        <v>47</v>
      </c>
      <c r="C255" s="70">
        <v>67</v>
      </c>
      <c r="D255" s="70">
        <v>83</v>
      </c>
      <c r="E255" s="70">
        <f t="shared" si="10"/>
        <v>16</v>
      </c>
      <c r="F255" s="39" t="str">
        <f>IF(E255="","",IF(E255&lt;=20,"Pass","Fail"))</f>
        <v>Pass</v>
      </c>
      <c r="G255" s="43">
        <v>1335</v>
      </c>
      <c r="H255" s="64" t="s">
        <v>51</v>
      </c>
      <c r="I255" s="67">
        <v>20</v>
      </c>
      <c r="J255" s="67">
        <v>20</v>
      </c>
      <c r="K255" s="86"/>
    </row>
    <row r="256" spans="1:11" ht="12.75" customHeight="1">
      <c r="A256" s="37">
        <v>43167</v>
      </c>
      <c r="B256" s="38" t="s">
        <v>49</v>
      </c>
      <c r="C256" s="70">
        <v>43</v>
      </c>
      <c r="D256" s="70">
        <v>54</v>
      </c>
      <c r="E256" s="70">
        <f t="shared" si="10"/>
        <v>11</v>
      </c>
      <c r="F256" s="39" t="str">
        <f>IF(E256="","",IF(E256&lt;=30,"Pass","Fail"))</f>
        <v>Pass</v>
      </c>
      <c r="G256" s="43">
        <v>1335</v>
      </c>
      <c r="H256" s="64" t="s">
        <v>51</v>
      </c>
      <c r="I256" s="67">
        <v>30</v>
      </c>
      <c r="J256" s="67">
        <v>30</v>
      </c>
      <c r="K256" s="86"/>
    </row>
    <row r="257" spans="1:11" ht="12.75" customHeight="1">
      <c r="A257" s="37">
        <v>43170</v>
      </c>
      <c r="B257" s="38" t="s">
        <v>47</v>
      </c>
      <c r="C257" s="70">
        <v>24</v>
      </c>
      <c r="D257" s="70">
        <v>31</v>
      </c>
      <c r="E257" s="70">
        <f t="shared" si="10"/>
        <v>7</v>
      </c>
      <c r="F257" s="39" t="str">
        <f>IF(E257="","",IF(E257&lt;=20,"Pass","Fail"))</f>
        <v>Pass</v>
      </c>
      <c r="G257" s="43">
        <v>1335</v>
      </c>
      <c r="H257" s="64" t="s">
        <v>51</v>
      </c>
      <c r="I257" s="67">
        <v>20</v>
      </c>
      <c r="J257" s="67">
        <v>20</v>
      </c>
      <c r="K257" s="86"/>
    </row>
    <row r="258" spans="1:11" ht="12.75" customHeight="1">
      <c r="A258" s="37">
        <v>43170</v>
      </c>
      <c r="B258" s="38" t="s">
        <v>49</v>
      </c>
      <c r="C258" s="70">
        <v>19</v>
      </c>
      <c r="D258" s="70">
        <v>30</v>
      </c>
      <c r="E258" s="70">
        <f t="shared" si="10"/>
        <v>11</v>
      </c>
      <c r="F258" s="39" t="str">
        <f>IF(E258="","",IF(E258&lt;=30,"Pass","Fail"))</f>
        <v>Pass</v>
      </c>
      <c r="G258" s="43">
        <v>1335</v>
      </c>
      <c r="H258" s="64" t="s">
        <v>51</v>
      </c>
      <c r="I258" s="67">
        <v>30</v>
      </c>
      <c r="J258" s="67">
        <v>30</v>
      </c>
      <c r="K258" s="86"/>
    </row>
    <row r="259" spans="1:11" ht="12.75" customHeight="1">
      <c r="A259" s="37">
        <v>43188</v>
      </c>
      <c r="B259" s="38" t="s">
        <v>47</v>
      </c>
      <c r="C259" s="70">
        <v>27</v>
      </c>
      <c r="D259" s="70">
        <v>69</v>
      </c>
      <c r="E259" s="70">
        <f t="shared" si="10"/>
        <v>42</v>
      </c>
      <c r="F259" s="39" t="str">
        <f>IF(E259="","",IF(E259&lt;=20,"Pass","Fail"))</f>
        <v>Fail</v>
      </c>
      <c r="G259" s="43">
        <v>1335</v>
      </c>
      <c r="H259" s="64" t="s">
        <v>51</v>
      </c>
      <c r="I259" s="67">
        <v>20</v>
      </c>
      <c r="J259" s="67">
        <v>20</v>
      </c>
      <c r="K259" s="86"/>
    </row>
    <row r="260" spans="1:11" ht="12.75" customHeight="1">
      <c r="A260" s="37">
        <v>43188</v>
      </c>
      <c r="B260" s="38" t="s">
        <v>49</v>
      </c>
      <c r="C260" s="70">
        <v>45</v>
      </c>
      <c r="D260" s="70">
        <v>45</v>
      </c>
      <c r="E260" s="70">
        <f t="shared" si="10"/>
        <v>0</v>
      </c>
      <c r="F260" s="39" t="str">
        <f>IF(E260="","",IF(E260&lt;=30,"Pass","Fail"))</f>
        <v>Pass</v>
      </c>
      <c r="G260" s="43">
        <v>1335</v>
      </c>
      <c r="H260" s="64" t="s">
        <v>51</v>
      </c>
      <c r="I260" s="67">
        <v>30</v>
      </c>
      <c r="J260" s="67">
        <v>30</v>
      </c>
      <c r="K260" s="86"/>
    </row>
    <row r="261" spans="1:11" ht="12.75" customHeight="1">
      <c r="A261" s="37">
        <v>43188</v>
      </c>
      <c r="B261" s="38" t="s">
        <v>47</v>
      </c>
      <c r="C261" s="70">
        <v>68</v>
      </c>
      <c r="D261" s="70">
        <v>1148</v>
      </c>
      <c r="E261" s="70">
        <f t="shared" si="10"/>
        <v>1080</v>
      </c>
      <c r="F261" s="39" t="str">
        <f>IF(E261="","",IF(E261&lt;=20,"Pass","Fail"))</f>
        <v>Fail</v>
      </c>
      <c r="G261" s="43">
        <v>1335</v>
      </c>
      <c r="H261" s="64" t="s">
        <v>51</v>
      </c>
      <c r="I261" s="67">
        <v>20</v>
      </c>
      <c r="J261" s="67">
        <v>20</v>
      </c>
      <c r="K261" s="86"/>
    </row>
    <row r="262" spans="1:11" ht="12.75" customHeight="1">
      <c r="A262" s="37">
        <v>43188</v>
      </c>
      <c r="B262" s="38" t="s">
        <v>47</v>
      </c>
      <c r="C262" s="70">
        <v>49</v>
      </c>
      <c r="D262" s="70">
        <v>63</v>
      </c>
      <c r="E262" s="70">
        <f t="shared" si="10"/>
        <v>14</v>
      </c>
      <c r="F262" s="39" t="str">
        <f>IF(E262="","",IF(E262&lt;=30,"Pass","Fail"))</f>
        <v>Pass</v>
      </c>
      <c r="G262" s="43">
        <v>1335</v>
      </c>
      <c r="H262" s="64" t="s">
        <v>51</v>
      </c>
      <c r="I262" s="67">
        <v>20</v>
      </c>
      <c r="J262" s="67">
        <v>20</v>
      </c>
      <c r="K262" s="86"/>
    </row>
    <row r="263" spans="1:11" ht="12.75" customHeight="1">
      <c r="A263" s="37">
        <v>43193</v>
      </c>
      <c r="B263" s="38" t="s">
        <v>47</v>
      </c>
      <c r="C263" s="70">
        <v>26</v>
      </c>
      <c r="D263" s="70">
        <v>33</v>
      </c>
      <c r="E263" s="70">
        <f t="shared" si="10"/>
        <v>7</v>
      </c>
      <c r="F263" s="39" t="str">
        <f>IF(E263="","",IF(E263&lt;=20,"Pass","Fail"))</f>
        <v>Pass</v>
      </c>
      <c r="G263" s="43">
        <v>1335</v>
      </c>
      <c r="H263" s="64" t="s">
        <v>51</v>
      </c>
      <c r="I263" s="67">
        <v>20</v>
      </c>
      <c r="J263" s="67">
        <v>20</v>
      </c>
      <c r="K263" s="86"/>
    </row>
    <row r="264" spans="1:11" ht="12.75" customHeight="1">
      <c r="A264" s="37">
        <v>43193</v>
      </c>
      <c r="B264" s="38" t="s">
        <v>49</v>
      </c>
      <c r="C264" s="70">
        <v>30</v>
      </c>
      <c r="D264" s="70">
        <v>53</v>
      </c>
      <c r="E264" s="70">
        <f t="shared" si="10"/>
        <v>23</v>
      </c>
      <c r="F264" s="39" t="str">
        <f>IF(E264="","",IF(E264&lt;=30,"Pass","Fail"))</f>
        <v>Pass</v>
      </c>
      <c r="G264" s="43">
        <v>1335</v>
      </c>
      <c r="H264" s="64" t="s">
        <v>51</v>
      </c>
      <c r="I264" s="67">
        <v>30</v>
      </c>
      <c r="J264" s="67">
        <v>30</v>
      </c>
      <c r="K264" s="86"/>
    </row>
    <row r="265" spans="1:11" ht="12.75" customHeight="1">
      <c r="A265" s="37">
        <v>43195</v>
      </c>
      <c r="B265" s="38" t="s">
        <v>47</v>
      </c>
      <c r="C265" s="70">
        <v>37</v>
      </c>
      <c r="D265" s="70">
        <v>40</v>
      </c>
      <c r="E265" s="70">
        <f>IF(((C265="")*AND(D265="")),"",D265-C265)</f>
        <v>3</v>
      </c>
      <c r="F265" s="39" t="str">
        <f>IF(E265="","",IF(E265&lt;=20,"Pass","Fail"))</f>
        <v>Pass</v>
      </c>
      <c r="G265" s="43">
        <v>102</v>
      </c>
      <c r="H265" s="64" t="s">
        <v>51</v>
      </c>
      <c r="I265" s="67">
        <v>20</v>
      </c>
      <c r="J265" s="67">
        <v>20</v>
      </c>
      <c r="K265" s="86"/>
    </row>
    <row r="266" spans="1:11" ht="12.75" customHeight="1">
      <c r="A266" s="37">
        <v>43195</v>
      </c>
      <c r="B266" s="38" t="s">
        <v>49</v>
      </c>
      <c r="C266" s="70">
        <v>54</v>
      </c>
      <c r="D266" s="70">
        <v>58</v>
      </c>
      <c r="E266" s="70">
        <f>IF(((C266="")*AND(D266="")),"",D266-C266)</f>
        <v>4</v>
      </c>
      <c r="F266" s="39" t="str">
        <f>IF(E266="","",IF(E266&lt;=30,"Pass","Fail"))</f>
        <v>Pass</v>
      </c>
      <c r="G266" s="43">
        <v>102</v>
      </c>
      <c r="H266" s="64" t="s">
        <v>51</v>
      </c>
      <c r="I266" s="67">
        <v>30</v>
      </c>
      <c r="J266" s="67">
        <v>30</v>
      </c>
      <c r="K266" s="86"/>
    </row>
    <row r="267" spans="1:11" ht="12.75" customHeight="1">
      <c r="A267" s="37">
        <v>43201</v>
      </c>
      <c r="B267" s="38" t="s">
        <v>47</v>
      </c>
      <c r="C267" s="70">
        <v>31</v>
      </c>
      <c r="D267" s="70">
        <v>39</v>
      </c>
      <c r="E267" s="70">
        <f t="shared" si="10"/>
        <v>8</v>
      </c>
      <c r="F267" s="39" t="str">
        <f>IF(E267="","",IF(E267&lt;=20,"Pass","Fail"))</f>
        <v>Pass</v>
      </c>
      <c r="G267" s="43">
        <v>74</v>
      </c>
      <c r="H267" s="64" t="s">
        <v>51</v>
      </c>
      <c r="I267" s="67">
        <v>20</v>
      </c>
      <c r="J267" s="67">
        <v>20</v>
      </c>
      <c r="K267" s="86"/>
    </row>
    <row r="268" spans="1:11" ht="12.75" customHeight="1">
      <c r="A268" s="37">
        <v>43201</v>
      </c>
      <c r="B268" s="38" t="s">
        <v>49</v>
      </c>
      <c r="C268" s="70">
        <v>33</v>
      </c>
      <c r="D268" s="70">
        <v>62</v>
      </c>
      <c r="E268" s="70">
        <f t="shared" si="10"/>
        <v>29</v>
      </c>
      <c r="F268" s="39" t="str">
        <f>IF(E268="","",IF(E268&lt;=30,"Pass","Fail"))</f>
        <v>Pass</v>
      </c>
      <c r="G268" s="43">
        <v>74</v>
      </c>
      <c r="H268" s="64" t="s">
        <v>51</v>
      </c>
      <c r="I268" s="67">
        <v>30</v>
      </c>
      <c r="J268" s="67">
        <v>30</v>
      </c>
      <c r="K268" s="86"/>
    </row>
    <row r="269" spans="1:11" ht="12.75" customHeight="1">
      <c r="A269" s="37">
        <v>43206</v>
      </c>
      <c r="B269" s="38" t="s">
        <v>47</v>
      </c>
      <c r="C269" s="70">
        <v>40</v>
      </c>
      <c r="D269" s="70">
        <v>53</v>
      </c>
      <c r="E269" s="70">
        <f t="shared" si="10"/>
        <v>13</v>
      </c>
      <c r="F269" s="39" t="str">
        <f>IF(E269="","",IF(E269&lt;=20,"Pass","Fail"))</f>
        <v>Pass</v>
      </c>
      <c r="G269" s="43">
        <v>1428</v>
      </c>
      <c r="H269" s="64" t="s">
        <v>51</v>
      </c>
      <c r="I269" s="67">
        <v>20</v>
      </c>
      <c r="J269" s="67">
        <v>20</v>
      </c>
      <c r="K269" s="86"/>
    </row>
    <row r="270" spans="1:11" ht="12.75" customHeight="1">
      <c r="A270" s="37">
        <v>43206</v>
      </c>
      <c r="B270" s="38" t="s">
        <v>49</v>
      </c>
      <c r="C270" s="70">
        <v>69</v>
      </c>
      <c r="D270" s="70">
        <v>84</v>
      </c>
      <c r="E270" s="70">
        <f t="shared" si="10"/>
        <v>15</v>
      </c>
      <c r="F270" s="39" t="str">
        <f>IF(E270="","",IF(E270&lt;=30,"Pass","Fail"))</f>
        <v>Pass</v>
      </c>
      <c r="G270" s="43">
        <v>1428</v>
      </c>
      <c r="H270" s="64" t="s">
        <v>51</v>
      </c>
      <c r="I270" s="67">
        <v>30</v>
      </c>
      <c r="J270" s="67">
        <v>30</v>
      </c>
      <c r="K270" s="86"/>
    </row>
    <row r="271" spans="1:11" ht="12.75" customHeight="1">
      <c r="A271" s="37">
        <v>43210</v>
      </c>
      <c r="B271" s="38" t="s">
        <v>47</v>
      </c>
      <c r="C271" s="70">
        <v>10</v>
      </c>
      <c r="D271" s="70">
        <v>24</v>
      </c>
      <c r="E271" s="70">
        <f>IF(((C271="")*AND(D271="")),"",D271-C271)</f>
        <v>14</v>
      </c>
      <c r="F271" s="39" t="str">
        <f>IF(E271="","",IF(E271&lt;=20,"Pass","Fail"))</f>
        <v>Pass</v>
      </c>
      <c r="G271" s="43">
        <v>102</v>
      </c>
      <c r="H271" s="64" t="s">
        <v>51</v>
      </c>
      <c r="I271" s="67">
        <v>20</v>
      </c>
      <c r="J271" s="67">
        <v>20</v>
      </c>
      <c r="K271" s="86"/>
    </row>
    <row r="272" spans="1:11" ht="12.75" customHeight="1">
      <c r="A272" s="37">
        <v>43210</v>
      </c>
      <c r="B272" s="38" t="s">
        <v>49</v>
      </c>
      <c r="C272" s="70">
        <v>6</v>
      </c>
      <c r="D272" s="70">
        <v>24</v>
      </c>
      <c r="E272" s="70">
        <f>IF(((C272="")*AND(D272="")),"",D272-C272)</f>
        <v>18</v>
      </c>
      <c r="F272" s="39" t="str">
        <f>IF(E272="","",IF(E272&lt;=30,"Pass","Fail"))</f>
        <v>Pass</v>
      </c>
      <c r="G272" s="43">
        <v>102</v>
      </c>
      <c r="H272" s="64" t="s">
        <v>51</v>
      </c>
      <c r="I272" s="67">
        <v>30</v>
      </c>
      <c r="J272" s="67">
        <v>30</v>
      </c>
      <c r="K272" s="86"/>
    </row>
    <row r="273" spans="1:11" ht="12.75" customHeight="1">
      <c r="A273" s="37">
        <v>43214</v>
      </c>
      <c r="B273" s="38" t="s">
        <v>47</v>
      </c>
      <c r="C273" s="70">
        <v>24</v>
      </c>
      <c r="D273" s="70">
        <v>35</v>
      </c>
      <c r="E273" s="70">
        <f>IF(((C273="")*AND(D273="")),"",D273-C273)</f>
        <v>11</v>
      </c>
      <c r="F273" s="39" t="str">
        <f>IF(E273="","",IF(E273&lt;=20,"Pass","Fail"))</f>
        <v>Pass</v>
      </c>
      <c r="G273" s="43">
        <v>102</v>
      </c>
      <c r="H273" s="64" t="s">
        <v>51</v>
      </c>
      <c r="I273" s="67">
        <v>20</v>
      </c>
      <c r="J273" s="67">
        <v>20</v>
      </c>
      <c r="K273" s="86"/>
    </row>
    <row r="274" spans="1:11" ht="12.75" customHeight="1">
      <c r="A274" s="37">
        <v>43214</v>
      </c>
      <c r="B274" s="38" t="s">
        <v>49</v>
      </c>
      <c r="C274" s="70">
        <v>38</v>
      </c>
      <c r="D274" s="70">
        <v>79</v>
      </c>
      <c r="E274" s="70">
        <f>IF(((C274="")*AND(D274="")),"",D274-C274)</f>
        <v>41</v>
      </c>
      <c r="F274" s="39" t="str">
        <f>IF(E274="","",IF(E274&lt;=30,"Pass","Fail"))</f>
        <v>Fail</v>
      </c>
      <c r="G274" s="43">
        <v>102</v>
      </c>
      <c r="H274" s="64" t="s">
        <v>51</v>
      </c>
      <c r="I274" s="67">
        <v>30</v>
      </c>
      <c r="J274" s="67">
        <v>30</v>
      </c>
      <c r="K274" s="87" t="s">
        <v>60</v>
      </c>
    </row>
    <row r="275" spans="1:11" ht="12.75" customHeight="1">
      <c r="A275" s="37">
        <v>43214</v>
      </c>
      <c r="B275" s="38" t="s">
        <v>49</v>
      </c>
      <c r="C275" s="70">
        <v>16</v>
      </c>
      <c r="D275" s="70">
        <v>21</v>
      </c>
      <c r="E275" s="70">
        <f>IF(((C275="")*AND(D275="")),"",D275-C275)</f>
        <v>5</v>
      </c>
      <c r="F275" s="39" t="str">
        <f>IF(E275="","",IF(E275&lt;=30,"Pass","Fail"))</f>
        <v>Pass</v>
      </c>
      <c r="G275" s="43">
        <v>102</v>
      </c>
      <c r="H275" s="64" t="s">
        <v>51</v>
      </c>
      <c r="I275" s="67">
        <v>30</v>
      </c>
      <c r="J275" s="67">
        <v>30</v>
      </c>
      <c r="K275" s="86"/>
    </row>
    <row r="276" spans="1:11" ht="12.75" customHeight="1">
      <c r="A276" s="37">
        <v>43220</v>
      </c>
      <c r="B276" s="38" t="s">
        <v>47</v>
      </c>
      <c r="C276" s="70">
        <v>44</v>
      </c>
      <c r="D276" s="70">
        <v>56</v>
      </c>
      <c r="E276" s="70">
        <f t="shared" si="10"/>
        <v>12</v>
      </c>
      <c r="F276" s="39" t="str">
        <f>IF(E276="","",IF(E276&lt;=20,"Pass","Fail"))</f>
        <v>Pass</v>
      </c>
      <c r="G276" s="43">
        <v>1519</v>
      </c>
      <c r="H276" s="64" t="s">
        <v>51</v>
      </c>
      <c r="I276" s="67">
        <v>20</v>
      </c>
      <c r="J276" s="67">
        <v>20</v>
      </c>
      <c r="K276" s="86"/>
    </row>
    <row r="277" spans="1:11" ht="12.75" customHeight="1">
      <c r="A277" s="37">
        <v>43220</v>
      </c>
      <c r="B277" s="38" t="s">
        <v>49</v>
      </c>
      <c r="C277" s="70">
        <v>29</v>
      </c>
      <c r="D277" s="70">
        <v>51</v>
      </c>
      <c r="E277" s="70">
        <f t="shared" si="10"/>
        <v>22</v>
      </c>
      <c r="F277" s="39" t="str">
        <f>IF(E277="","",IF(E277&lt;=30,"Pass","Fail"))</f>
        <v>Pass</v>
      </c>
      <c r="G277" s="43">
        <v>1519</v>
      </c>
      <c r="H277" s="64" t="s">
        <v>51</v>
      </c>
      <c r="I277" s="67">
        <v>30</v>
      </c>
      <c r="J277" s="67">
        <v>30</v>
      </c>
      <c r="K277" s="86"/>
    </row>
    <row r="278" spans="1:11" ht="12.75" customHeight="1">
      <c r="A278" s="37">
        <v>43223</v>
      </c>
      <c r="B278" s="38" t="s">
        <v>47</v>
      </c>
      <c r="C278" s="70">
        <v>33</v>
      </c>
      <c r="D278" s="70">
        <v>39</v>
      </c>
      <c r="E278" s="70">
        <f t="shared" si="10"/>
        <v>6</v>
      </c>
      <c r="F278" s="39" t="str">
        <f>IF(E278="","",IF(E278&lt;=20,"Pass","Fail"))</f>
        <v>Pass</v>
      </c>
      <c r="G278" s="43">
        <v>1159</v>
      </c>
      <c r="H278" s="64" t="s">
        <v>51</v>
      </c>
      <c r="I278" s="67">
        <v>20</v>
      </c>
      <c r="J278" s="67">
        <v>20</v>
      </c>
      <c r="K278" s="86"/>
    </row>
    <row r="279" spans="1:11" ht="12.75" customHeight="1">
      <c r="A279" s="37">
        <v>43223</v>
      </c>
      <c r="B279" s="38" t="s">
        <v>49</v>
      </c>
      <c r="C279" s="70">
        <v>22</v>
      </c>
      <c r="D279" s="70">
        <v>40</v>
      </c>
      <c r="E279" s="70">
        <f t="shared" si="10"/>
        <v>18</v>
      </c>
      <c r="F279" s="39" t="str">
        <f>IF(E279="","",IF(E279&lt;=30,"Pass","Fail"))</f>
        <v>Pass</v>
      </c>
      <c r="G279" s="43">
        <v>1159</v>
      </c>
      <c r="H279" s="64" t="s">
        <v>51</v>
      </c>
      <c r="I279" s="67">
        <v>30</v>
      </c>
      <c r="J279" s="67">
        <v>30</v>
      </c>
      <c r="K279" s="86"/>
    </row>
    <row r="280" spans="1:11" ht="12.75" customHeight="1">
      <c r="A280" s="37">
        <v>43226</v>
      </c>
      <c r="B280" s="38" t="s">
        <v>47</v>
      </c>
      <c r="C280" s="70">
        <v>10</v>
      </c>
      <c r="D280" s="70">
        <v>11</v>
      </c>
      <c r="E280" s="70">
        <f>IF(((C280="")*AND(D280="")),"",D280-C280)</f>
        <v>1</v>
      </c>
      <c r="F280" s="39" t="str">
        <f>IF(E280="","",IF(E280&lt;=20,"Pass","Fail"))</f>
        <v>Pass</v>
      </c>
      <c r="G280" s="43">
        <v>64</v>
      </c>
      <c r="H280" s="64" t="s">
        <v>51</v>
      </c>
      <c r="I280" s="67">
        <v>20</v>
      </c>
      <c r="J280" s="67">
        <v>20</v>
      </c>
      <c r="K280" s="86"/>
    </row>
    <row r="281" spans="1:11" ht="12.75" customHeight="1">
      <c r="A281" s="37">
        <v>43226</v>
      </c>
      <c r="B281" s="38" t="s">
        <v>49</v>
      </c>
      <c r="C281" s="70">
        <v>6</v>
      </c>
      <c r="D281" s="70">
        <v>15</v>
      </c>
      <c r="E281" s="70">
        <f>IF(((C281="")*AND(D281="")),"",D281-C281)</f>
        <v>9</v>
      </c>
      <c r="F281" s="39" t="str">
        <f>IF(E281="","",IF(E281&lt;=30,"Pass","Fail"))</f>
        <v>Pass</v>
      </c>
      <c r="G281" s="43">
        <v>64</v>
      </c>
      <c r="H281" s="64" t="s">
        <v>51</v>
      </c>
      <c r="I281" s="67">
        <v>30</v>
      </c>
      <c r="J281" s="67">
        <v>30</v>
      </c>
      <c r="K281" s="86"/>
    </row>
    <row r="282" spans="1:11" ht="12.75" customHeight="1">
      <c r="A282" s="37">
        <v>43229</v>
      </c>
      <c r="B282" s="38" t="s">
        <v>47</v>
      </c>
      <c r="C282" s="70">
        <v>11</v>
      </c>
      <c r="D282" s="70">
        <v>31</v>
      </c>
      <c r="E282" s="70">
        <f t="shared" si="10"/>
        <v>20</v>
      </c>
      <c r="F282" s="39" t="str">
        <f>IF(E282="","",IF(E282&lt;=20,"Pass","Fail"))</f>
        <v>Pass</v>
      </c>
      <c r="G282" s="43">
        <v>1159</v>
      </c>
      <c r="H282" s="64" t="s">
        <v>51</v>
      </c>
      <c r="I282" s="67">
        <v>20</v>
      </c>
      <c r="J282" s="67">
        <v>20</v>
      </c>
      <c r="K282" s="86"/>
    </row>
    <row r="283" spans="1:11" ht="12.75" customHeight="1">
      <c r="A283" s="37">
        <v>43229</v>
      </c>
      <c r="B283" s="38" t="s">
        <v>49</v>
      </c>
      <c r="C283" s="70">
        <v>19</v>
      </c>
      <c r="D283" s="70">
        <v>62</v>
      </c>
      <c r="E283" s="70">
        <f t="shared" si="10"/>
        <v>43</v>
      </c>
      <c r="F283" s="39" t="str">
        <f>IF(E283="","",IF(E283&lt;=30,"Pass","Fail"))</f>
        <v>Fail</v>
      </c>
      <c r="G283" s="43">
        <v>1159</v>
      </c>
      <c r="H283" s="44" t="s">
        <v>51</v>
      </c>
      <c r="I283" s="67">
        <v>30</v>
      </c>
      <c r="J283" s="67">
        <v>30</v>
      </c>
      <c r="K283" s="87" t="s">
        <v>60</v>
      </c>
    </row>
    <row r="284" spans="1:11" ht="12.75" customHeight="1">
      <c r="A284" s="37">
        <v>43229</v>
      </c>
      <c r="B284" s="38" t="s">
        <v>49</v>
      </c>
      <c r="C284" s="70">
        <v>11</v>
      </c>
      <c r="D284" s="70">
        <v>63</v>
      </c>
      <c r="E284" s="70">
        <f t="shared" si="10"/>
        <v>52</v>
      </c>
      <c r="F284" s="39" t="str">
        <f>IF(E284="","",IF(E284&lt;=30,"Pass","Fail"))</f>
        <v>Fail</v>
      </c>
      <c r="G284" s="43">
        <v>1159</v>
      </c>
      <c r="H284" s="44" t="s">
        <v>51</v>
      </c>
      <c r="I284" s="67">
        <v>30</v>
      </c>
      <c r="J284" s="67">
        <v>30</v>
      </c>
      <c r="K284" s="87" t="s">
        <v>61</v>
      </c>
    </row>
    <row r="285" spans="1:11" ht="12.75" customHeight="1">
      <c r="A285" s="37">
        <v>43229</v>
      </c>
      <c r="B285" s="38" t="s">
        <v>49</v>
      </c>
      <c r="C285" s="70">
        <v>17</v>
      </c>
      <c r="D285" s="70">
        <v>18</v>
      </c>
      <c r="E285" s="70">
        <f t="shared" si="10"/>
        <v>1</v>
      </c>
      <c r="F285" s="39" t="str">
        <f>IF(E285="","",IF(E285&lt;=30,"Pass","Fail"))</f>
        <v>Pass</v>
      </c>
      <c r="G285" s="43">
        <v>102</v>
      </c>
      <c r="H285" s="44" t="s">
        <v>51</v>
      </c>
      <c r="I285" s="67">
        <v>30</v>
      </c>
      <c r="J285" s="67">
        <v>30</v>
      </c>
      <c r="K285" s="87" t="s">
        <v>62</v>
      </c>
    </row>
    <row r="286" spans="1:11" ht="12.75" customHeight="1">
      <c r="A286" s="37">
        <v>43233</v>
      </c>
      <c r="B286" s="38" t="s">
        <v>47</v>
      </c>
      <c r="C286" s="70">
        <v>16</v>
      </c>
      <c r="D286" s="70">
        <v>17</v>
      </c>
      <c r="E286" s="70">
        <f t="shared" si="10"/>
        <v>1</v>
      </c>
      <c r="F286" s="39" t="str">
        <f>IF(E286="","",IF(E286&lt;=20,"Pass","Fail"))</f>
        <v>Pass</v>
      </c>
      <c r="G286" s="43">
        <v>74</v>
      </c>
      <c r="H286" s="44" t="s">
        <v>51</v>
      </c>
      <c r="I286" s="67">
        <v>20</v>
      </c>
      <c r="J286" s="67">
        <v>20</v>
      </c>
      <c r="K286" s="86"/>
    </row>
    <row r="287" spans="1:11" ht="12.75" customHeight="1">
      <c r="A287" s="37">
        <v>43233</v>
      </c>
      <c r="B287" s="38" t="s">
        <v>49</v>
      </c>
      <c r="C287" s="70">
        <v>15</v>
      </c>
      <c r="D287" s="70">
        <v>63</v>
      </c>
      <c r="E287" s="70">
        <f t="shared" si="10"/>
        <v>48</v>
      </c>
      <c r="F287" s="39" t="str">
        <f>IF(E287="","",IF(E287&lt;=30,"Pass","Fail"))</f>
        <v>Fail</v>
      </c>
      <c r="G287" s="43">
        <v>74</v>
      </c>
      <c r="H287" s="44" t="s">
        <v>51</v>
      </c>
      <c r="I287" s="67">
        <v>30</v>
      </c>
      <c r="J287" s="67">
        <v>30</v>
      </c>
      <c r="K287" s="86"/>
    </row>
    <row r="288" spans="1:11" ht="12.75" customHeight="1">
      <c r="A288" s="37">
        <v>43233</v>
      </c>
      <c r="B288" s="38" t="s">
        <v>49</v>
      </c>
      <c r="C288" s="70">
        <v>6</v>
      </c>
      <c r="D288" s="70">
        <v>26</v>
      </c>
      <c r="E288" s="70">
        <f>IF(((C288="")*AND(D288="")),"",D288-C288)</f>
        <v>20</v>
      </c>
      <c r="F288" s="39" t="str">
        <f>IF(E288="","",IF(E288&lt;=30,"Pass","Fail"))</f>
        <v>Pass</v>
      </c>
      <c r="G288" s="43">
        <v>102</v>
      </c>
      <c r="H288" s="44" t="s">
        <v>51</v>
      </c>
      <c r="I288" s="67">
        <v>30</v>
      </c>
      <c r="J288" s="67">
        <v>30</v>
      </c>
      <c r="K288" s="86" t="s">
        <v>61</v>
      </c>
    </row>
    <row r="289" spans="1:11" ht="12.75" customHeight="1">
      <c r="A289" s="37">
        <v>43236</v>
      </c>
      <c r="B289" s="38" t="s">
        <v>47</v>
      </c>
      <c r="C289" s="70">
        <v>23</v>
      </c>
      <c r="D289" s="70">
        <v>43</v>
      </c>
      <c r="E289" s="70">
        <f>IF(((C289="")*AND(D289="")),"",D289-C289)</f>
        <v>20</v>
      </c>
      <c r="F289" s="39" t="str">
        <f>IF(E289="","",IF(E289&lt;=20,"Pass","Fail"))</f>
        <v>Pass</v>
      </c>
      <c r="G289" s="43">
        <v>1335</v>
      </c>
      <c r="H289" s="44" t="s">
        <v>51</v>
      </c>
      <c r="I289" s="67">
        <v>20</v>
      </c>
      <c r="J289" s="67">
        <v>20</v>
      </c>
      <c r="K289" s="86"/>
    </row>
    <row r="290" spans="1:11" ht="12.75" customHeight="1">
      <c r="A290" s="37">
        <v>43236</v>
      </c>
      <c r="B290" s="38" t="s">
        <v>49</v>
      </c>
      <c r="C290" s="70">
        <v>24</v>
      </c>
      <c r="D290" s="70">
        <v>45</v>
      </c>
      <c r="E290" s="70">
        <f>IF(((C290="")*AND(D290="")),"",D290-C290)</f>
        <v>21</v>
      </c>
      <c r="F290" s="39" t="str">
        <f>IF(E290="","",IF(E290&lt;=30,"Pass","Fail"))</f>
        <v>Pass</v>
      </c>
      <c r="G290" s="43">
        <v>1335</v>
      </c>
      <c r="H290" s="44" t="s">
        <v>51</v>
      </c>
      <c r="I290" s="67">
        <v>30</v>
      </c>
      <c r="J290" s="67">
        <v>30</v>
      </c>
      <c r="K290" s="86"/>
    </row>
    <row r="291" spans="1:11" ht="12.75" customHeight="1">
      <c r="A291" s="37">
        <v>43239</v>
      </c>
      <c r="B291" s="38" t="s">
        <v>47</v>
      </c>
      <c r="C291" s="70">
        <v>24</v>
      </c>
      <c r="D291" s="70">
        <v>27</v>
      </c>
      <c r="E291" s="70">
        <f t="shared" ref="E291:E314" si="11">IF(((C291="")*AND(D291="")),"",D291-C291)</f>
        <v>3</v>
      </c>
      <c r="F291" s="39" t="str">
        <f>IF(E291="","",IF(E291&lt;=20,"Pass","Fail"))</f>
        <v>Pass</v>
      </c>
      <c r="G291" s="43">
        <v>1159</v>
      </c>
      <c r="H291" s="44" t="s">
        <v>51</v>
      </c>
      <c r="I291" s="67">
        <v>20</v>
      </c>
      <c r="J291" s="67">
        <v>20</v>
      </c>
      <c r="K291" s="86"/>
    </row>
    <row r="292" spans="1:11" ht="12.75" customHeight="1">
      <c r="A292" s="37">
        <v>43239</v>
      </c>
      <c r="B292" s="38" t="s">
        <v>49</v>
      </c>
      <c r="C292" s="70">
        <v>35</v>
      </c>
      <c r="D292" s="70">
        <v>37</v>
      </c>
      <c r="E292" s="70">
        <f t="shared" si="11"/>
        <v>2</v>
      </c>
      <c r="F292" s="39" t="str">
        <f>IF(E292="","",IF(E292&lt;=30,"Pass","Fail"))</f>
        <v>Pass</v>
      </c>
      <c r="G292" s="43">
        <v>1159</v>
      </c>
      <c r="H292" s="44" t="s">
        <v>51</v>
      </c>
      <c r="I292" s="67">
        <v>30</v>
      </c>
      <c r="J292" s="67">
        <v>30</v>
      </c>
      <c r="K292" s="86"/>
    </row>
    <row r="293" spans="1:11" ht="12.75" customHeight="1">
      <c r="A293" s="37">
        <v>43242</v>
      </c>
      <c r="B293" s="38" t="s">
        <v>47</v>
      </c>
      <c r="C293" s="70">
        <v>29</v>
      </c>
      <c r="D293" s="70">
        <v>37</v>
      </c>
      <c r="E293" s="70">
        <f t="shared" si="11"/>
        <v>8</v>
      </c>
      <c r="F293" s="39" t="str">
        <f>IF(E293="","",IF(E293&lt;=20,"Pass","Fail"))</f>
        <v>Pass</v>
      </c>
      <c r="G293" s="43">
        <v>1428</v>
      </c>
      <c r="H293" s="44" t="s">
        <v>51</v>
      </c>
      <c r="I293" s="67">
        <v>20</v>
      </c>
      <c r="J293" s="67">
        <v>20</v>
      </c>
      <c r="K293" s="86"/>
    </row>
    <row r="294" spans="1:11" ht="12.75" customHeight="1">
      <c r="A294" s="37">
        <v>43242</v>
      </c>
      <c r="B294" s="38" t="s">
        <v>49</v>
      </c>
      <c r="C294" s="70">
        <v>39</v>
      </c>
      <c r="D294" s="70">
        <v>48</v>
      </c>
      <c r="E294" s="70">
        <f t="shared" si="11"/>
        <v>9</v>
      </c>
      <c r="F294" s="39" t="str">
        <f>IF(E294="","",IF(E294&lt;=30,"Pass","Fail"))</f>
        <v>Pass</v>
      </c>
      <c r="G294" s="43">
        <v>1428</v>
      </c>
      <c r="H294" s="44" t="s">
        <v>51</v>
      </c>
      <c r="I294" s="67">
        <v>30</v>
      </c>
      <c r="J294" s="67">
        <v>30</v>
      </c>
      <c r="K294" s="86"/>
    </row>
    <row r="295" spans="1:11" ht="12.75" customHeight="1">
      <c r="A295" s="37">
        <v>43246</v>
      </c>
      <c r="B295" s="38" t="s">
        <v>47</v>
      </c>
      <c r="C295" s="70">
        <v>29</v>
      </c>
      <c r="D295" s="70">
        <v>24</v>
      </c>
      <c r="E295" s="70">
        <f t="shared" si="11"/>
        <v>-5</v>
      </c>
      <c r="F295" s="39" t="str">
        <f>IF(E295="","",IF(E295&lt;=20,"Pass","Fail"))</f>
        <v>Pass</v>
      </c>
      <c r="G295" s="43">
        <v>102</v>
      </c>
      <c r="H295" s="44" t="s">
        <v>51</v>
      </c>
      <c r="I295" s="67">
        <v>20</v>
      </c>
      <c r="J295" s="67">
        <v>20</v>
      </c>
      <c r="K295" s="86" t="s">
        <v>61</v>
      </c>
    </row>
    <row r="296" spans="1:11" ht="12.75" customHeight="1">
      <c r="A296" s="37">
        <v>43246</v>
      </c>
      <c r="B296" s="38" t="s">
        <v>49</v>
      </c>
      <c r="C296" s="70">
        <v>41</v>
      </c>
      <c r="D296" s="70">
        <v>39</v>
      </c>
      <c r="E296" s="70">
        <f t="shared" si="11"/>
        <v>-2</v>
      </c>
      <c r="F296" s="39" t="str">
        <f>IF(E296="","",IF(E296&lt;=30,"Pass","Fail"))</f>
        <v>Pass</v>
      </c>
      <c r="G296" s="43">
        <v>102</v>
      </c>
      <c r="H296" s="44" t="s">
        <v>51</v>
      </c>
      <c r="I296" s="67">
        <v>30</v>
      </c>
      <c r="J296" s="67">
        <v>30</v>
      </c>
      <c r="K296" s="86" t="s">
        <v>61</v>
      </c>
    </row>
    <row r="297" spans="1:11" ht="12.75" customHeight="1">
      <c r="A297" s="37">
        <v>43249</v>
      </c>
      <c r="B297" s="38" t="s">
        <v>47</v>
      </c>
      <c r="C297" s="70">
        <v>38</v>
      </c>
      <c r="D297" s="70">
        <v>58</v>
      </c>
      <c r="E297" s="70">
        <f t="shared" si="11"/>
        <v>20</v>
      </c>
      <c r="F297" s="39" t="str">
        <f>IF(E297="","",IF(E297&lt;=20,"Pass","Fail"))</f>
        <v>Pass</v>
      </c>
      <c r="G297" s="43">
        <v>1428</v>
      </c>
      <c r="H297" s="44" t="s">
        <v>51</v>
      </c>
      <c r="I297" s="67">
        <v>20</v>
      </c>
      <c r="J297" s="67">
        <v>20</v>
      </c>
      <c r="K297" s="86"/>
    </row>
    <row r="298" spans="1:11" ht="12.75" customHeight="1">
      <c r="A298" s="37">
        <v>43249</v>
      </c>
      <c r="B298" s="38" t="s">
        <v>49</v>
      </c>
      <c r="C298" s="70">
        <v>48</v>
      </c>
      <c r="D298" s="70">
        <v>53</v>
      </c>
      <c r="E298" s="70">
        <f t="shared" si="11"/>
        <v>5</v>
      </c>
      <c r="F298" s="39" t="str">
        <f>IF(E298="","",IF(E298&lt;=30,"Pass","Fail"))</f>
        <v>Pass</v>
      </c>
      <c r="G298" s="43">
        <v>1428</v>
      </c>
      <c r="H298" s="44" t="s">
        <v>51</v>
      </c>
      <c r="I298" s="67">
        <v>30</v>
      </c>
      <c r="J298" s="67">
        <v>30</v>
      </c>
      <c r="K298" s="86"/>
    </row>
    <row r="299" spans="1:11" ht="12.75" customHeight="1">
      <c r="A299" s="37">
        <v>43252</v>
      </c>
      <c r="B299" s="38" t="s">
        <v>47</v>
      </c>
      <c r="C299" s="70">
        <v>8</v>
      </c>
      <c r="D299" s="70">
        <v>24</v>
      </c>
      <c r="E299" s="70">
        <f t="shared" si="11"/>
        <v>16</v>
      </c>
      <c r="F299" s="39" t="str">
        <f>IF(E299="","",IF(E299&lt;=20,"Pass","Fail"))</f>
        <v>Pass</v>
      </c>
      <c r="G299" s="43">
        <v>121</v>
      </c>
      <c r="H299" s="44" t="s">
        <v>51</v>
      </c>
      <c r="I299" s="67">
        <v>20</v>
      </c>
      <c r="J299" s="67">
        <v>20</v>
      </c>
      <c r="K299" s="86"/>
    </row>
    <row r="300" spans="1:11" ht="12.75" customHeight="1">
      <c r="A300" s="37">
        <v>43252</v>
      </c>
      <c r="B300" s="38" t="s">
        <v>49</v>
      </c>
      <c r="C300" s="70">
        <v>8</v>
      </c>
      <c r="D300" s="70">
        <v>29</v>
      </c>
      <c r="E300" s="70">
        <f t="shared" si="11"/>
        <v>21</v>
      </c>
      <c r="F300" s="39" t="str">
        <f>IF(E300="","",IF(E300&lt;=30,"Pass","Fail"))</f>
        <v>Pass</v>
      </c>
      <c r="G300" s="43">
        <v>121</v>
      </c>
      <c r="H300" s="44" t="s">
        <v>51</v>
      </c>
      <c r="I300" s="67">
        <v>30</v>
      </c>
      <c r="J300" s="67">
        <v>30</v>
      </c>
      <c r="K300" s="86"/>
    </row>
    <row r="301" spans="1:11" ht="12.75" customHeight="1">
      <c r="A301" s="37">
        <v>43255</v>
      </c>
      <c r="B301" s="38" t="s">
        <v>47</v>
      </c>
      <c r="C301" s="70">
        <v>15</v>
      </c>
      <c r="D301" s="70">
        <v>17</v>
      </c>
      <c r="E301" s="70">
        <f t="shared" si="11"/>
        <v>2</v>
      </c>
      <c r="F301" s="39" t="str">
        <f>IF(E301="","",IF(E301&lt;=20,"Pass","Fail"))</f>
        <v>Pass</v>
      </c>
      <c r="G301" s="43">
        <v>121</v>
      </c>
      <c r="H301" s="44" t="s">
        <v>51</v>
      </c>
      <c r="I301" s="67">
        <v>20</v>
      </c>
      <c r="J301" s="67">
        <v>20</v>
      </c>
      <c r="K301" s="86"/>
    </row>
    <row r="302" spans="1:11" ht="12.75" customHeight="1">
      <c r="A302" s="37">
        <v>43255</v>
      </c>
      <c r="B302" s="38" t="s">
        <v>49</v>
      </c>
      <c r="C302" s="70">
        <v>18</v>
      </c>
      <c r="D302" s="70">
        <v>58</v>
      </c>
      <c r="E302" s="70">
        <f t="shared" si="11"/>
        <v>40</v>
      </c>
      <c r="F302" s="39" t="str">
        <f>IF(E302="","",IF(E302&lt;=30,"Pass","Fail"))</f>
        <v>Fail</v>
      </c>
      <c r="G302" s="43">
        <v>121</v>
      </c>
      <c r="H302" s="44" t="s">
        <v>51</v>
      </c>
      <c r="I302" s="67">
        <v>30</v>
      </c>
      <c r="J302" s="67">
        <v>30</v>
      </c>
      <c r="K302" s="86"/>
    </row>
    <row r="303" spans="1:11" ht="12.75" customHeight="1">
      <c r="A303" s="37">
        <v>43255</v>
      </c>
      <c r="B303" s="38" t="s">
        <v>49</v>
      </c>
      <c r="C303" s="70">
        <v>17</v>
      </c>
      <c r="D303" s="70">
        <v>39</v>
      </c>
      <c r="E303" s="70">
        <f t="shared" si="11"/>
        <v>22</v>
      </c>
      <c r="F303" s="39" t="str">
        <f>IF(E303="","",IF(E303&lt;=30,"Pass","Fail"))</f>
        <v>Pass</v>
      </c>
      <c r="G303" s="43" t="s">
        <v>63</v>
      </c>
      <c r="H303" s="44" t="s">
        <v>51</v>
      </c>
      <c r="I303" s="67">
        <v>30</v>
      </c>
      <c r="J303" s="67">
        <v>30</v>
      </c>
      <c r="K303" s="86"/>
    </row>
    <row r="304" spans="1:11" ht="12.75" customHeight="1">
      <c r="A304" s="37">
        <v>43260</v>
      </c>
      <c r="B304" s="38" t="s">
        <v>47</v>
      </c>
      <c r="C304" s="70">
        <v>7</v>
      </c>
      <c r="D304" s="70">
        <v>41</v>
      </c>
      <c r="E304" s="70">
        <f>IF(((C304="")*AND(D304="")),"",D304-C304)</f>
        <v>34</v>
      </c>
      <c r="F304" s="39" t="str">
        <f>IF(E304="","",IF(E304&lt;=20,"Pass","Fail"))</f>
        <v>Fail</v>
      </c>
      <c r="G304" s="43">
        <v>121</v>
      </c>
      <c r="H304" s="44" t="s">
        <v>51</v>
      </c>
      <c r="I304" s="67">
        <v>20</v>
      </c>
      <c r="J304" s="67">
        <v>20</v>
      </c>
      <c r="K304" s="86" t="s">
        <v>64</v>
      </c>
    </row>
    <row r="305" spans="1:11" ht="12.75" customHeight="1">
      <c r="A305" s="37">
        <v>43260</v>
      </c>
      <c r="B305" s="38" t="s">
        <v>49</v>
      </c>
      <c r="C305" s="70">
        <v>7</v>
      </c>
      <c r="D305" s="70">
        <v>34</v>
      </c>
      <c r="E305" s="70">
        <f t="shared" si="11"/>
        <v>27</v>
      </c>
      <c r="F305" s="39" t="str">
        <f>IF(E305="","",IF(E305&lt;=30,"Pass","Fail"))</f>
        <v>Pass</v>
      </c>
      <c r="G305" s="43">
        <v>121</v>
      </c>
      <c r="H305" s="44" t="s">
        <v>51</v>
      </c>
      <c r="I305" s="67">
        <v>30</v>
      </c>
      <c r="J305" s="67">
        <v>30</v>
      </c>
      <c r="K305" s="86"/>
    </row>
    <row r="306" spans="1:11" ht="12.75" customHeight="1">
      <c r="A306" s="37">
        <v>43260</v>
      </c>
      <c r="B306" s="38" t="s">
        <v>47</v>
      </c>
      <c r="C306" s="70">
        <v>41</v>
      </c>
      <c r="D306" s="70">
        <v>43</v>
      </c>
      <c r="E306" s="70">
        <f t="shared" si="11"/>
        <v>2</v>
      </c>
      <c r="F306" s="39" t="str">
        <f>IF(E306="","",IF(E306&lt;=20,"Pass","Fail"))</f>
        <v>Pass</v>
      </c>
      <c r="G306" s="43">
        <v>121</v>
      </c>
      <c r="H306" s="44" t="s">
        <v>51</v>
      </c>
      <c r="I306" s="67">
        <v>20</v>
      </c>
      <c r="J306" s="67">
        <v>20</v>
      </c>
      <c r="K306" s="86"/>
    </row>
    <row r="307" spans="1:11" ht="12.75" customHeight="1">
      <c r="A307" s="37">
        <v>43264</v>
      </c>
      <c r="B307" s="38" t="s">
        <v>47</v>
      </c>
      <c r="C307" s="70">
        <v>4</v>
      </c>
      <c r="D307" s="70">
        <v>43</v>
      </c>
      <c r="E307" s="70">
        <f t="shared" si="11"/>
        <v>39</v>
      </c>
      <c r="F307" s="39" t="str">
        <f>IF(E307="","",IF(E307&lt;=20,"Pass","Fail"))</f>
        <v>Fail</v>
      </c>
      <c r="G307" s="43">
        <v>1159</v>
      </c>
      <c r="H307" s="44" t="s">
        <v>51</v>
      </c>
      <c r="I307" s="67">
        <v>20</v>
      </c>
      <c r="J307" s="67">
        <v>20</v>
      </c>
      <c r="K307" s="86"/>
    </row>
    <row r="308" spans="1:11" ht="12.75" customHeight="1">
      <c r="A308" s="37">
        <v>43264</v>
      </c>
      <c r="B308" s="38" t="s">
        <v>49</v>
      </c>
      <c r="C308" s="70">
        <v>10</v>
      </c>
      <c r="D308" s="70">
        <v>26</v>
      </c>
      <c r="E308" s="70">
        <f t="shared" si="11"/>
        <v>16</v>
      </c>
      <c r="F308" s="39" t="str">
        <f>IF(E308="","",IF(E308&lt;=30,"Pass","Fail"))</f>
        <v>Pass</v>
      </c>
      <c r="G308" s="43">
        <v>1159</v>
      </c>
      <c r="H308" s="44" t="s">
        <v>51</v>
      </c>
      <c r="I308" s="67">
        <v>30</v>
      </c>
      <c r="J308" s="67">
        <v>30</v>
      </c>
      <c r="K308" s="86"/>
    </row>
    <row r="309" spans="1:11" ht="12.75" customHeight="1">
      <c r="A309" s="37">
        <v>43264</v>
      </c>
      <c r="B309" s="38" t="s">
        <v>47</v>
      </c>
      <c r="C309" s="70">
        <v>13</v>
      </c>
      <c r="D309" s="70">
        <v>16</v>
      </c>
      <c r="E309" s="70">
        <f t="shared" si="11"/>
        <v>3</v>
      </c>
      <c r="F309" s="39" t="str">
        <f>IF(E309="","",IF(E309&lt;=20,"Pass","Fail"))</f>
        <v>Pass</v>
      </c>
      <c r="G309" s="43">
        <v>1159</v>
      </c>
      <c r="H309" s="44" t="s">
        <v>51</v>
      </c>
      <c r="I309" s="67">
        <v>20</v>
      </c>
      <c r="J309" s="67">
        <v>20</v>
      </c>
      <c r="K309" s="86"/>
    </row>
    <row r="310" spans="1:11" ht="12.75" customHeight="1">
      <c r="A310" s="37">
        <v>43269</v>
      </c>
      <c r="B310" s="38" t="s">
        <v>47</v>
      </c>
      <c r="C310" s="70">
        <v>6</v>
      </c>
      <c r="D310" s="70">
        <v>35</v>
      </c>
      <c r="E310" s="70">
        <f t="shared" si="11"/>
        <v>29</v>
      </c>
      <c r="F310" s="39" t="str">
        <f>IF(E310="","",IF(E310&lt;=20,"Pass","Fail"))</f>
        <v>Fail</v>
      </c>
      <c r="G310" s="43">
        <v>1159</v>
      </c>
      <c r="H310" s="44" t="s">
        <v>51</v>
      </c>
      <c r="I310" s="67">
        <v>20</v>
      </c>
      <c r="J310" s="67">
        <v>20</v>
      </c>
      <c r="K310" s="86"/>
    </row>
    <row r="311" spans="1:11" ht="12.75" customHeight="1">
      <c r="A311" s="37">
        <v>43269</v>
      </c>
      <c r="B311" s="38" t="s">
        <v>49</v>
      </c>
      <c r="C311" s="70">
        <v>8</v>
      </c>
      <c r="D311" s="70">
        <v>58</v>
      </c>
      <c r="E311" s="70">
        <f t="shared" si="11"/>
        <v>50</v>
      </c>
      <c r="F311" s="39" t="str">
        <f>IF(E311="","",IF(E311&lt;=30,"Pass","Fail"))</f>
        <v>Fail</v>
      </c>
      <c r="G311" s="43">
        <v>1159</v>
      </c>
      <c r="H311" s="44" t="s">
        <v>51</v>
      </c>
      <c r="I311" s="67">
        <v>30</v>
      </c>
      <c r="J311" s="67">
        <v>30</v>
      </c>
      <c r="K311" s="86"/>
    </row>
    <row r="312" spans="1:11" ht="12.75" customHeight="1">
      <c r="A312" s="37">
        <v>43269</v>
      </c>
      <c r="B312" s="38" t="s">
        <v>47</v>
      </c>
      <c r="C312" s="70">
        <v>8</v>
      </c>
      <c r="D312" s="70">
        <v>28</v>
      </c>
      <c r="E312" s="70">
        <f t="shared" si="11"/>
        <v>20</v>
      </c>
      <c r="F312" s="39" t="str">
        <f>IF(E312="","",IF(E312&lt;=20,"Pass","Fail"))</f>
        <v>Pass</v>
      </c>
      <c r="G312" s="43">
        <v>1159</v>
      </c>
      <c r="H312" s="44" t="s">
        <v>51</v>
      </c>
      <c r="I312" s="67">
        <v>20</v>
      </c>
      <c r="J312" s="67">
        <v>20</v>
      </c>
      <c r="K312" s="86"/>
    </row>
    <row r="313" spans="1:11" ht="12.75" customHeight="1">
      <c r="A313" s="37">
        <v>43269</v>
      </c>
      <c r="B313" s="38" t="s">
        <v>49</v>
      </c>
      <c r="C313" s="70">
        <v>4</v>
      </c>
      <c r="D313" s="70">
        <v>14</v>
      </c>
      <c r="E313" s="70">
        <f t="shared" si="11"/>
        <v>10</v>
      </c>
      <c r="F313" s="39" t="str">
        <f>IF(E313="","",IF(E313&lt;=30,"Pass","Fail"))</f>
        <v>Pass</v>
      </c>
      <c r="G313" s="43">
        <v>1159</v>
      </c>
      <c r="H313" s="44" t="s">
        <v>51</v>
      </c>
      <c r="I313" s="67">
        <v>30</v>
      </c>
      <c r="J313" s="67">
        <v>30</v>
      </c>
      <c r="K313" s="86"/>
    </row>
    <row r="314" spans="1:11" ht="12.75" customHeight="1">
      <c r="A314" s="37">
        <v>43274</v>
      </c>
      <c r="B314" s="38" t="s">
        <v>47</v>
      </c>
      <c r="C314" s="70">
        <v>15</v>
      </c>
      <c r="D314" s="70">
        <v>32</v>
      </c>
      <c r="E314" s="70">
        <f t="shared" si="11"/>
        <v>17</v>
      </c>
      <c r="F314" s="39" t="str">
        <f>IF(E314="","",IF(E314&lt;=20,"Pass","Fail"))</f>
        <v>Pass</v>
      </c>
      <c r="G314" s="43" t="s">
        <v>65</v>
      </c>
      <c r="H314" s="44" t="s">
        <v>51</v>
      </c>
      <c r="I314" s="67">
        <v>20</v>
      </c>
      <c r="J314" s="67">
        <v>20</v>
      </c>
      <c r="K314" s="86"/>
    </row>
    <row r="315" spans="1:11" ht="12.75" customHeight="1">
      <c r="A315" s="37">
        <v>43274</v>
      </c>
      <c r="B315" s="38" t="s">
        <v>49</v>
      </c>
      <c r="C315" s="70">
        <v>8</v>
      </c>
      <c r="D315" s="70">
        <v>27</v>
      </c>
      <c r="E315" s="70">
        <v>19</v>
      </c>
      <c r="F315" s="39" t="str">
        <f>IF(E315="","",IF(E315&lt;=30,"Pass","Fail"))</f>
        <v>Pass</v>
      </c>
      <c r="G315" s="43" t="s">
        <v>65</v>
      </c>
      <c r="H315" s="44" t="s">
        <v>51</v>
      </c>
      <c r="I315" s="67">
        <v>30</v>
      </c>
      <c r="J315" s="67">
        <v>30</v>
      </c>
      <c r="K315" s="86"/>
    </row>
    <row r="316" spans="1:11" ht="12.75" customHeight="1">
      <c r="A316" s="37">
        <v>43276</v>
      </c>
      <c r="B316" s="38" t="s">
        <v>47</v>
      </c>
      <c r="C316" s="70">
        <v>8</v>
      </c>
      <c r="D316" s="70">
        <v>27</v>
      </c>
      <c r="E316" s="70">
        <f t="shared" ref="E316:E347" si="12">IF(((C316="")*AND(D316="")),"",D316-C316)</f>
        <v>19</v>
      </c>
      <c r="F316" s="39" t="str">
        <f>IF(E316="","",IF(E316&lt;=20,"Pass","Fail"))</f>
        <v>Pass</v>
      </c>
      <c r="G316" s="43">
        <v>1335</v>
      </c>
      <c r="H316" s="44" t="s">
        <v>51</v>
      </c>
      <c r="I316" s="67">
        <v>20</v>
      </c>
      <c r="J316" s="67">
        <v>20</v>
      </c>
      <c r="K316" s="86"/>
    </row>
    <row r="317" spans="1:11" ht="12.75" customHeight="1">
      <c r="A317" s="37">
        <v>43276</v>
      </c>
      <c r="B317" s="38" t="s">
        <v>49</v>
      </c>
      <c r="C317" s="70">
        <v>18</v>
      </c>
      <c r="D317" s="70">
        <v>40</v>
      </c>
      <c r="E317" s="70">
        <f t="shared" si="12"/>
        <v>22</v>
      </c>
      <c r="F317" s="39" t="str">
        <f>IF(E317="","",IF(E317&lt;=30,"Pass","Fail"))</f>
        <v>Pass</v>
      </c>
      <c r="G317" s="43">
        <v>1335</v>
      </c>
      <c r="H317" s="44" t="s">
        <v>51</v>
      </c>
      <c r="I317" s="67">
        <v>30</v>
      </c>
      <c r="J317" s="67">
        <v>30</v>
      </c>
      <c r="K317" s="86"/>
    </row>
    <row r="318" spans="1:11" ht="12.75" customHeight="1">
      <c r="A318" s="37">
        <v>43279</v>
      </c>
      <c r="B318" s="38" t="s">
        <v>47</v>
      </c>
      <c r="C318" s="70">
        <v>19</v>
      </c>
      <c r="D318" s="70">
        <v>36</v>
      </c>
      <c r="E318" s="70">
        <f t="shared" si="12"/>
        <v>17</v>
      </c>
      <c r="F318" s="39" t="str">
        <f>IF(E318="","",IF(E318&lt;=20,"Pass","Fail"))</f>
        <v>Pass</v>
      </c>
      <c r="G318" s="43">
        <v>1159</v>
      </c>
      <c r="H318" s="44" t="s">
        <v>51</v>
      </c>
      <c r="I318" s="67">
        <v>20</v>
      </c>
      <c r="J318" s="67">
        <v>20</v>
      </c>
      <c r="K318" s="86"/>
    </row>
    <row r="319" spans="1:11" ht="12.75" customHeight="1">
      <c r="A319" s="37">
        <v>43279</v>
      </c>
      <c r="B319" s="38" t="s">
        <v>49</v>
      </c>
      <c r="C319" s="70">
        <v>27</v>
      </c>
      <c r="D319" s="70">
        <v>64</v>
      </c>
      <c r="E319" s="70">
        <f t="shared" si="12"/>
        <v>37</v>
      </c>
      <c r="F319" s="39" t="str">
        <f>IF(E319="","",IF(E319&lt;=30,"Pass","Fail"))</f>
        <v>Fail</v>
      </c>
      <c r="G319" s="43">
        <v>1159</v>
      </c>
      <c r="H319" s="44" t="s">
        <v>51</v>
      </c>
      <c r="I319" s="67">
        <v>30</v>
      </c>
      <c r="J319" s="67">
        <v>30</v>
      </c>
      <c r="K319" s="86"/>
    </row>
    <row r="320" spans="1:11" ht="12.75" customHeight="1">
      <c r="A320" s="37">
        <v>43279</v>
      </c>
      <c r="B320" s="38" t="s">
        <v>49</v>
      </c>
      <c r="C320" s="70">
        <v>18</v>
      </c>
      <c r="D320" s="70">
        <v>23</v>
      </c>
      <c r="E320" s="70">
        <f t="shared" si="12"/>
        <v>5</v>
      </c>
      <c r="F320" s="39" t="str">
        <f>IF(E320="","",IF(E320&lt;=30,"Pass","Fail"))</f>
        <v>Pass</v>
      </c>
      <c r="G320" s="43">
        <v>1159</v>
      </c>
      <c r="H320" s="44" t="s">
        <v>51</v>
      </c>
      <c r="I320" s="67">
        <v>30</v>
      </c>
      <c r="J320" s="67">
        <v>30</v>
      </c>
      <c r="K320" s="86"/>
    </row>
    <row r="321" spans="1:11" ht="12.75" customHeight="1">
      <c r="A321" s="37">
        <v>43283</v>
      </c>
      <c r="B321" s="38" t="s">
        <v>47</v>
      </c>
      <c r="C321" s="70">
        <v>8</v>
      </c>
      <c r="D321" s="70">
        <v>40</v>
      </c>
      <c r="E321" s="70">
        <f t="shared" si="12"/>
        <v>32</v>
      </c>
      <c r="F321" s="39" t="str">
        <f>IF(E321="","",IF(E321&lt;=20,"Pass","Fail"))</f>
        <v>Fail</v>
      </c>
      <c r="G321" s="43">
        <v>1159</v>
      </c>
      <c r="H321" s="44" t="s">
        <v>51</v>
      </c>
      <c r="I321" s="67">
        <v>20</v>
      </c>
      <c r="J321" s="67">
        <v>20</v>
      </c>
      <c r="K321" s="86"/>
    </row>
    <row r="322" spans="1:11" ht="12.75" customHeight="1">
      <c r="A322" s="37">
        <v>43283</v>
      </c>
      <c r="B322" s="38" t="s">
        <v>47</v>
      </c>
      <c r="C322" s="70">
        <v>8</v>
      </c>
      <c r="D322" s="70">
        <v>22</v>
      </c>
      <c r="E322" s="70">
        <f t="shared" si="12"/>
        <v>14</v>
      </c>
      <c r="F322" s="39" t="str">
        <f>IF(E322="","",IF(E322&lt;=20,"Pass","Fail"))</f>
        <v>Pass</v>
      </c>
      <c r="G322" s="43">
        <v>1159</v>
      </c>
      <c r="H322" s="44" t="s">
        <v>51</v>
      </c>
      <c r="I322" s="67">
        <v>20</v>
      </c>
      <c r="J322" s="67">
        <v>20</v>
      </c>
      <c r="K322" s="86"/>
    </row>
    <row r="323" spans="1:11" ht="12.75" customHeight="1">
      <c r="A323" s="37">
        <v>43283</v>
      </c>
      <c r="B323" s="38" t="s">
        <v>49</v>
      </c>
      <c r="C323" s="70">
        <v>18</v>
      </c>
      <c r="D323" s="70">
        <v>30</v>
      </c>
      <c r="E323" s="70">
        <f t="shared" si="12"/>
        <v>12</v>
      </c>
      <c r="F323" s="39" t="str">
        <f>IF(E323="","",IF(E323&lt;=30,"Pass","Fail"))</f>
        <v>Pass</v>
      </c>
      <c r="G323" s="43">
        <v>1159</v>
      </c>
      <c r="H323" s="44" t="s">
        <v>51</v>
      </c>
      <c r="I323" s="67">
        <v>30</v>
      </c>
      <c r="J323" s="67">
        <v>30</v>
      </c>
      <c r="K323" s="86"/>
    </row>
    <row r="324" spans="1:11" ht="12.75" customHeight="1">
      <c r="A324" s="37">
        <v>43286</v>
      </c>
      <c r="B324" s="38" t="s">
        <v>47</v>
      </c>
      <c r="C324" s="70">
        <v>23</v>
      </c>
      <c r="D324" s="70">
        <v>101</v>
      </c>
      <c r="E324" s="70">
        <f t="shared" si="12"/>
        <v>78</v>
      </c>
      <c r="F324" s="39" t="str">
        <f>IF(E324="","",IF(E324&lt;=20,"Pass","Fail"))</f>
        <v>Fail</v>
      </c>
      <c r="G324" s="43">
        <v>1159</v>
      </c>
      <c r="H324" s="44" t="s">
        <v>51</v>
      </c>
      <c r="I324" s="67">
        <v>20</v>
      </c>
      <c r="J324" s="67">
        <v>20</v>
      </c>
      <c r="K324" s="86"/>
    </row>
    <row r="325" spans="1:11" ht="12.75" customHeight="1">
      <c r="A325" s="37">
        <v>43286</v>
      </c>
      <c r="B325" s="38" t="s">
        <v>49</v>
      </c>
      <c r="C325" s="70">
        <v>21</v>
      </c>
      <c r="D325" s="70">
        <v>27</v>
      </c>
      <c r="E325" s="70">
        <f t="shared" si="12"/>
        <v>6</v>
      </c>
      <c r="F325" s="39" t="str">
        <f>IF(E325="","",IF(E325&lt;=30,"Pass","Fail"))</f>
        <v>Pass</v>
      </c>
      <c r="G325" s="43">
        <v>1159</v>
      </c>
      <c r="H325" s="44" t="s">
        <v>51</v>
      </c>
      <c r="I325" s="67">
        <v>30</v>
      </c>
      <c r="J325" s="67">
        <v>30</v>
      </c>
      <c r="K325" s="86"/>
    </row>
    <row r="326" spans="1:11" ht="12.75" customHeight="1">
      <c r="A326" s="37">
        <v>43286</v>
      </c>
      <c r="B326" s="38" t="s">
        <v>47</v>
      </c>
      <c r="C326" s="70">
        <v>9</v>
      </c>
      <c r="D326" s="70">
        <v>11</v>
      </c>
      <c r="E326" s="70">
        <f t="shared" si="12"/>
        <v>2</v>
      </c>
      <c r="F326" s="39" t="str">
        <f>IF(E326="","",IF(E326&lt;=20,"Pass","Fail"))</f>
        <v>Pass</v>
      </c>
      <c r="G326" s="43">
        <v>1159</v>
      </c>
      <c r="H326" s="44" t="s">
        <v>51</v>
      </c>
      <c r="I326" s="67">
        <v>20</v>
      </c>
      <c r="J326" s="67">
        <v>20</v>
      </c>
      <c r="K326" s="86"/>
    </row>
    <row r="327" spans="1:11" ht="12.75" customHeight="1">
      <c r="A327" s="37">
        <v>43289</v>
      </c>
      <c r="B327" s="38" t="s">
        <v>47</v>
      </c>
      <c r="C327" s="70">
        <v>5</v>
      </c>
      <c r="D327" s="70">
        <v>9</v>
      </c>
      <c r="E327" s="70">
        <f t="shared" si="12"/>
        <v>4</v>
      </c>
      <c r="F327" s="39" t="str">
        <f t="shared" ref="F327:F333" si="13">IF(E327="","",IF(E327&lt;=20,"Pass","Fail"))</f>
        <v>Pass</v>
      </c>
      <c r="G327" s="43">
        <v>1159</v>
      </c>
      <c r="H327" s="44" t="s">
        <v>51</v>
      </c>
      <c r="I327" s="67">
        <v>20</v>
      </c>
      <c r="J327" s="67">
        <v>20</v>
      </c>
      <c r="K327" s="86"/>
    </row>
    <row r="328" spans="1:11" ht="12.75" customHeight="1">
      <c r="A328" s="37">
        <v>43289</v>
      </c>
      <c r="B328" s="38" t="s">
        <v>49</v>
      </c>
      <c r="C328" s="70">
        <v>6</v>
      </c>
      <c r="D328" s="70">
        <v>16</v>
      </c>
      <c r="E328" s="70">
        <f t="shared" si="12"/>
        <v>10</v>
      </c>
      <c r="F328" s="39" t="str">
        <f>IF(E328="","",IF(E328&lt;=30,"Pass","Fail"))</f>
        <v>Pass</v>
      </c>
      <c r="G328" s="43">
        <v>1159</v>
      </c>
      <c r="H328" s="44" t="s">
        <v>51</v>
      </c>
      <c r="I328" s="67">
        <v>30</v>
      </c>
      <c r="J328" s="67">
        <v>30</v>
      </c>
      <c r="K328" s="86"/>
    </row>
    <row r="329" spans="1:11" ht="12.75" customHeight="1">
      <c r="A329" s="37">
        <v>43292</v>
      </c>
      <c r="B329" s="38" t="s">
        <v>47</v>
      </c>
      <c r="C329" s="70">
        <v>9</v>
      </c>
      <c r="D329" s="70">
        <v>12</v>
      </c>
      <c r="E329" s="70">
        <f t="shared" si="12"/>
        <v>3</v>
      </c>
      <c r="F329" s="39" t="str">
        <f t="shared" si="13"/>
        <v>Pass</v>
      </c>
      <c r="G329" s="43">
        <v>121</v>
      </c>
      <c r="H329" s="44" t="s">
        <v>51</v>
      </c>
      <c r="I329" s="67">
        <v>20</v>
      </c>
      <c r="J329" s="67">
        <v>20</v>
      </c>
      <c r="K329" s="86"/>
    </row>
    <row r="330" spans="1:11" ht="12.75" customHeight="1">
      <c r="A330" s="154">
        <v>43292</v>
      </c>
      <c r="B330" s="38" t="s">
        <v>49</v>
      </c>
      <c r="C330" s="70">
        <v>35</v>
      </c>
      <c r="D330" s="70">
        <v>82</v>
      </c>
      <c r="E330" s="70">
        <f t="shared" si="12"/>
        <v>47</v>
      </c>
      <c r="F330" s="39" t="str">
        <f>IF(E330="","",IF(E330&lt;=30,"Pass","Fail"))</f>
        <v>Fail</v>
      </c>
      <c r="G330" s="43">
        <v>121</v>
      </c>
      <c r="H330" s="44" t="s">
        <v>51</v>
      </c>
      <c r="I330" s="67">
        <v>30</v>
      </c>
      <c r="J330" s="67">
        <v>30</v>
      </c>
      <c r="K330" s="86"/>
    </row>
    <row r="331" spans="1:11" ht="12.75" customHeight="1">
      <c r="A331" s="154">
        <v>43292</v>
      </c>
      <c r="B331" s="38" t="s">
        <v>49</v>
      </c>
      <c r="C331" s="70">
        <v>12</v>
      </c>
      <c r="D331" s="70">
        <v>30</v>
      </c>
      <c r="E331" s="70">
        <f t="shared" si="12"/>
        <v>18</v>
      </c>
      <c r="F331" s="39" t="str">
        <f>IF(E331="","",IF(E331&lt;=30,"Pass","Fail"))</f>
        <v>Pass</v>
      </c>
      <c r="G331" s="43">
        <v>121</v>
      </c>
      <c r="H331" s="44" t="s">
        <v>51</v>
      </c>
      <c r="I331" s="67">
        <v>30</v>
      </c>
      <c r="J331" s="67">
        <v>30</v>
      </c>
      <c r="K331" s="86"/>
    </row>
    <row r="332" spans="1:11" ht="12.75" customHeight="1">
      <c r="A332" s="154">
        <v>43296</v>
      </c>
      <c r="B332" s="38" t="s">
        <v>49</v>
      </c>
      <c r="C332" s="70">
        <v>6</v>
      </c>
      <c r="D332" s="70">
        <v>20</v>
      </c>
      <c r="E332" s="70">
        <f t="shared" si="12"/>
        <v>14</v>
      </c>
      <c r="F332" s="39" t="str">
        <f>IF(E332="","",IF(E332&lt;=30,"Pass","Fail"))</f>
        <v>Pass</v>
      </c>
      <c r="G332" s="43">
        <v>1335</v>
      </c>
      <c r="H332" s="44" t="s">
        <v>51</v>
      </c>
      <c r="I332" s="67">
        <v>30</v>
      </c>
      <c r="J332" s="67">
        <v>30</v>
      </c>
      <c r="K332" s="86"/>
    </row>
    <row r="333" spans="1:11" ht="12.75" customHeight="1">
      <c r="A333" s="154">
        <v>43296</v>
      </c>
      <c r="B333" s="38" t="s">
        <v>47</v>
      </c>
      <c r="C333" s="70">
        <v>3</v>
      </c>
      <c r="D333" s="70">
        <v>12</v>
      </c>
      <c r="E333" s="70">
        <f t="shared" si="12"/>
        <v>9</v>
      </c>
      <c r="F333" s="41" t="str">
        <f t="shared" si="13"/>
        <v>Pass</v>
      </c>
      <c r="G333" s="43">
        <v>1335</v>
      </c>
      <c r="H333" s="44" t="s">
        <v>51</v>
      </c>
      <c r="I333" s="67">
        <v>20</v>
      </c>
      <c r="J333" s="67">
        <v>20</v>
      </c>
      <c r="K333" s="86"/>
    </row>
    <row r="334" spans="1:11" ht="12.75" customHeight="1">
      <c r="A334" s="154">
        <v>43300</v>
      </c>
      <c r="B334" s="38" t="s">
        <v>47</v>
      </c>
      <c r="C334" s="70">
        <v>4</v>
      </c>
      <c r="D334" s="70">
        <v>22</v>
      </c>
      <c r="E334" s="70">
        <f t="shared" si="12"/>
        <v>18</v>
      </c>
      <c r="F334" s="41" t="str">
        <f>IF(E334="","",IF(E334&lt;=20,"Pass","Fail"))</f>
        <v>Pass</v>
      </c>
      <c r="G334" s="43">
        <v>1335</v>
      </c>
      <c r="H334" s="44" t="s">
        <v>51</v>
      </c>
      <c r="I334" s="67">
        <v>20</v>
      </c>
      <c r="J334" s="67">
        <v>20</v>
      </c>
      <c r="K334" s="86"/>
    </row>
    <row r="335" spans="1:11" ht="12.75" customHeight="1">
      <c r="A335" s="154">
        <v>43300</v>
      </c>
      <c r="B335" s="38" t="s">
        <v>49</v>
      </c>
      <c r="C335" s="70">
        <v>5</v>
      </c>
      <c r="D335" s="70">
        <v>29</v>
      </c>
      <c r="E335" s="70">
        <f t="shared" si="12"/>
        <v>24</v>
      </c>
      <c r="F335" s="39" t="str">
        <f>IF(E335="","",IF(E335&lt;=30,"Pass","Fail"))</f>
        <v>Pass</v>
      </c>
      <c r="G335" s="43">
        <v>1335</v>
      </c>
      <c r="H335" s="44" t="s">
        <v>51</v>
      </c>
      <c r="I335" s="67">
        <v>30</v>
      </c>
      <c r="J335" s="67">
        <v>30</v>
      </c>
      <c r="K335" s="86"/>
    </row>
    <row r="336" spans="1:11" ht="12.75" customHeight="1">
      <c r="A336" s="154">
        <v>43300</v>
      </c>
      <c r="B336" s="38" t="s">
        <v>47</v>
      </c>
      <c r="C336" s="70">
        <v>31</v>
      </c>
      <c r="D336" s="70">
        <v>32</v>
      </c>
      <c r="E336" s="70">
        <f t="shared" si="12"/>
        <v>1</v>
      </c>
      <c r="F336" s="41" t="str">
        <f>IF(E336="","",IF(E336&lt;=20,"Pass","Fail"))</f>
        <v>Pass</v>
      </c>
      <c r="G336" s="43">
        <v>74</v>
      </c>
      <c r="H336" s="44" t="s">
        <v>51</v>
      </c>
      <c r="I336" s="67">
        <v>20</v>
      </c>
      <c r="J336" s="67">
        <v>20</v>
      </c>
      <c r="K336" s="86"/>
    </row>
    <row r="337" spans="1:11" ht="12.75" customHeight="1">
      <c r="A337" s="154">
        <v>43300</v>
      </c>
      <c r="B337" s="38" t="s">
        <v>49</v>
      </c>
      <c r="C337" s="70">
        <v>15</v>
      </c>
      <c r="D337" s="70">
        <v>18</v>
      </c>
      <c r="E337" s="70">
        <f t="shared" si="12"/>
        <v>3</v>
      </c>
      <c r="F337" s="39" t="str">
        <f t="shared" ref="F337:F347" si="14">IF(E337="","",IF(E337&lt;=30,"Pass","Fail"))</f>
        <v>Pass</v>
      </c>
      <c r="G337" s="43">
        <v>74</v>
      </c>
      <c r="H337" s="44" t="s">
        <v>51</v>
      </c>
      <c r="I337" s="67">
        <v>30</v>
      </c>
      <c r="J337" s="67">
        <v>30</v>
      </c>
      <c r="K337" s="86"/>
    </row>
    <row r="338" spans="1:11" ht="12.75" customHeight="1">
      <c r="A338" s="154">
        <v>43308</v>
      </c>
      <c r="B338" s="38" t="s">
        <v>49</v>
      </c>
      <c r="C338" s="70">
        <v>9</v>
      </c>
      <c r="D338" s="70">
        <v>16</v>
      </c>
      <c r="E338" s="70">
        <f t="shared" si="12"/>
        <v>7</v>
      </c>
      <c r="F338" s="39" t="str">
        <f t="shared" si="14"/>
        <v>Pass</v>
      </c>
      <c r="G338" s="43">
        <v>121</v>
      </c>
      <c r="H338" s="44" t="s">
        <v>51</v>
      </c>
      <c r="I338" s="67">
        <v>30</v>
      </c>
      <c r="J338" s="67">
        <v>30</v>
      </c>
      <c r="K338" s="86"/>
    </row>
    <row r="339" spans="1:11" ht="12.75" customHeight="1">
      <c r="A339" s="154">
        <v>43308</v>
      </c>
      <c r="B339" s="38" t="s">
        <v>47</v>
      </c>
      <c r="C339" s="70">
        <v>15</v>
      </c>
      <c r="D339" s="70">
        <v>22</v>
      </c>
      <c r="E339" s="70">
        <f t="shared" si="12"/>
        <v>7</v>
      </c>
      <c r="F339" s="39" t="str">
        <f t="shared" si="14"/>
        <v>Pass</v>
      </c>
      <c r="G339" s="43">
        <v>121</v>
      </c>
      <c r="H339" s="44" t="s">
        <v>51</v>
      </c>
      <c r="I339" s="67">
        <v>20</v>
      </c>
      <c r="J339" s="67">
        <v>20</v>
      </c>
      <c r="K339" s="86"/>
    </row>
    <row r="340" spans="1:11" ht="12.75" customHeight="1">
      <c r="A340" s="154">
        <v>43311</v>
      </c>
      <c r="B340" s="38" t="s">
        <v>49</v>
      </c>
      <c r="C340" s="70">
        <v>9</v>
      </c>
      <c r="D340" s="70">
        <v>15</v>
      </c>
      <c r="E340" s="70">
        <f t="shared" si="12"/>
        <v>6</v>
      </c>
      <c r="F340" s="39" t="str">
        <f t="shared" si="14"/>
        <v>Pass</v>
      </c>
      <c r="G340" s="43">
        <v>1340</v>
      </c>
      <c r="H340" s="44" t="s">
        <v>51</v>
      </c>
      <c r="I340" s="67">
        <v>30</v>
      </c>
      <c r="J340" s="67">
        <v>30</v>
      </c>
      <c r="K340" s="86"/>
    </row>
    <row r="341" spans="1:11" ht="12.75" customHeight="1">
      <c r="A341" s="154">
        <v>43311</v>
      </c>
      <c r="B341" s="38" t="s">
        <v>47</v>
      </c>
      <c r="C341" s="70">
        <v>9</v>
      </c>
      <c r="D341" s="70">
        <v>12</v>
      </c>
      <c r="E341" s="70">
        <f t="shared" si="12"/>
        <v>3</v>
      </c>
      <c r="F341" s="39" t="str">
        <f t="shared" si="14"/>
        <v>Pass</v>
      </c>
      <c r="G341" s="43">
        <v>1340</v>
      </c>
      <c r="H341" s="44" t="s">
        <v>51</v>
      </c>
      <c r="I341" s="67">
        <v>20</v>
      </c>
      <c r="J341" s="67">
        <v>20</v>
      </c>
      <c r="K341" s="86"/>
    </row>
    <row r="342" spans="1:11" ht="12.75" customHeight="1">
      <c r="A342" s="154">
        <v>43314</v>
      </c>
      <c r="B342" s="38" t="s">
        <v>49</v>
      </c>
      <c r="C342" s="70">
        <v>23</v>
      </c>
      <c r="D342" s="70">
        <v>28</v>
      </c>
      <c r="E342" s="70">
        <f t="shared" si="12"/>
        <v>5</v>
      </c>
      <c r="F342" s="39" t="str">
        <f t="shared" si="14"/>
        <v>Pass</v>
      </c>
      <c r="G342" s="43">
        <v>1340</v>
      </c>
      <c r="H342" s="44" t="s">
        <v>51</v>
      </c>
      <c r="I342" s="67">
        <v>30</v>
      </c>
      <c r="J342" s="67">
        <v>30</v>
      </c>
      <c r="K342" s="86"/>
    </row>
    <row r="343" spans="1:11" ht="12.75" customHeight="1">
      <c r="A343" s="154">
        <v>43314</v>
      </c>
      <c r="B343" s="38" t="s">
        <v>47</v>
      </c>
      <c r="C343" s="70">
        <v>29</v>
      </c>
      <c r="D343" s="70">
        <v>49</v>
      </c>
      <c r="E343" s="70">
        <f t="shared" si="12"/>
        <v>20</v>
      </c>
      <c r="F343" s="39" t="str">
        <f t="shared" si="14"/>
        <v>Pass</v>
      </c>
      <c r="G343" s="43">
        <v>1340</v>
      </c>
      <c r="H343" s="44" t="s">
        <v>51</v>
      </c>
      <c r="I343" s="67">
        <v>20</v>
      </c>
      <c r="J343" s="67">
        <v>20</v>
      </c>
      <c r="K343" s="86"/>
    </row>
    <row r="344" spans="1:11" ht="12.75" customHeight="1">
      <c r="A344" s="154">
        <v>43317</v>
      </c>
      <c r="B344" s="38" t="s">
        <v>49</v>
      </c>
      <c r="C344" s="70">
        <v>12</v>
      </c>
      <c r="D344" s="70">
        <v>10</v>
      </c>
      <c r="E344" s="70">
        <f t="shared" si="12"/>
        <v>-2</v>
      </c>
      <c r="F344" s="39" t="str">
        <f t="shared" si="14"/>
        <v>Pass</v>
      </c>
      <c r="G344" s="43">
        <v>1340</v>
      </c>
      <c r="H344" s="44" t="s">
        <v>51</v>
      </c>
      <c r="I344" s="67">
        <v>30</v>
      </c>
      <c r="J344" s="67">
        <v>30</v>
      </c>
      <c r="K344" s="86"/>
    </row>
    <row r="345" spans="1:11" ht="12.75" customHeight="1">
      <c r="A345" s="154">
        <v>43314</v>
      </c>
      <c r="B345" s="38" t="s">
        <v>47</v>
      </c>
      <c r="C345" s="70">
        <v>14</v>
      </c>
      <c r="D345" s="70">
        <v>24</v>
      </c>
      <c r="E345" s="70">
        <f t="shared" si="12"/>
        <v>10</v>
      </c>
      <c r="F345" s="39" t="str">
        <f t="shared" si="14"/>
        <v>Pass</v>
      </c>
      <c r="G345" s="43">
        <v>1340</v>
      </c>
      <c r="H345" s="44" t="s">
        <v>51</v>
      </c>
      <c r="I345" s="67">
        <v>20</v>
      </c>
      <c r="J345" s="67">
        <v>20</v>
      </c>
      <c r="K345" s="86"/>
    </row>
    <row r="346" spans="1:11" ht="12.75" customHeight="1">
      <c r="A346" s="154">
        <v>43320</v>
      </c>
      <c r="B346" s="40" t="s">
        <v>49</v>
      </c>
      <c r="C346" s="70">
        <v>7</v>
      </c>
      <c r="D346" s="70">
        <v>9</v>
      </c>
      <c r="E346" s="70">
        <f t="shared" si="12"/>
        <v>2</v>
      </c>
      <c r="F346" s="39" t="str">
        <f t="shared" si="14"/>
        <v>Pass</v>
      </c>
      <c r="G346" s="43">
        <v>1428</v>
      </c>
      <c r="H346" s="44" t="s">
        <v>51</v>
      </c>
      <c r="I346" s="67">
        <v>30</v>
      </c>
      <c r="J346" s="67">
        <v>30</v>
      </c>
      <c r="K346" s="86"/>
    </row>
    <row r="347" spans="1:11" ht="12.75" customHeight="1">
      <c r="A347" s="154">
        <v>43320</v>
      </c>
      <c r="B347" s="40" t="s">
        <v>47</v>
      </c>
      <c r="C347" s="70">
        <v>33</v>
      </c>
      <c r="D347" s="70">
        <v>44</v>
      </c>
      <c r="E347" s="70">
        <f t="shared" si="12"/>
        <v>11</v>
      </c>
      <c r="F347" s="39" t="str">
        <f t="shared" si="14"/>
        <v>Pass</v>
      </c>
      <c r="G347" s="43">
        <v>1428</v>
      </c>
      <c r="H347" s="44" t="s">
        <v>51</v>
      </c>
      <c r="I347" s="67">
        <v>20</v>
      </c>
      <c r="J347" s="67">
        <v>20</v>
      </c>
      <c r="K347" s="86"/>
    </row>
    <row r="348" spans="1:11" ht="12.75" customHeight="1">
      <c r="A348" s="154">
        <v>43322</v>
      </c>
      <c r="B348" s="40" t="s">
        <v>47</v>
      </c>
      <c r="C348" s="70">
        <v>16</v>
      </c>
      <c r="D348" s="70">
        <v>43</v>
      </c>
      <c r="E348" s="70">
        <f>IF(((C348="")*AND(D348="")),"",D348-C348)</f>
        <v>27</v>
      </c>
      <c r="F348" s="41" t="str">
        <f>IF(E348="","",IF(E348&lt;=20,"Pass","Fail"))</f>
        <v>Fail</v>
      </c>
      <c r="G348" s="43">
        <v>1159</v>
      </c>
      <c r="H348" s="44" t="s">
        <v>51</v>
      </c>
      <c r="I348" s="67">
        <v>20</v>
      </c>
      <c r="J348" s="67">
        <v>20</v>
      </c>
      <c r="K348" s="86"/>
    </row>
    <row r="349" spans="1:11" ht="12.75" customHeight="1">
      <c r="A349" s="154">
        <v>43322</v>
      </c>
      <c r="B349" s="40" t="s">
        <v>49</v>
      </c>
      <c r="C349" s="70">
        <v>12</v>
      </c>
      <c r="D349" s="70">
        <v>24</v>
      </c>
      <c r="E349" s="70">
        <f>IF(((C349="")*AND(D349="")),"",D349-C349)</f>
        <v>12</v>
      </c>
      <c r="F349" s="39" t="str">
        <f>IF(E349="","",IF(E349&lt;=30,"Pass","Fail"))</f>
        <v>Pass</v>
      </c>
      <c r="G349" s="43">
        <v>1159</v>
      </c>
      <c r="H349" s="44" t="s">
        <v>51</v>
      </c>
      <c r="I349" s="67">
        <v>30</v>
      </c>
      <c r="J349" s="67">
        <v>30</v>
      </c>
      <c r="K349" s="86"/>
    </row>
    <row r="350" spans="1:11" ht="12.75" customHeight="1">
      <c r="A350" s="154">
        <v>43322</v>
      </c>
      <c r="B350" s="40" t="s">
        <v>47</v>
      </c>
      <c r="C350" s="70">
        <v>43</v>
      </c>
      <c r="D350" s="70">
        <v>63</v>
      </c>
      <c r="E350" s="70">
        <f>IF(((C350="")*AND(D350="")),"",D350-C350)</f>
        <v>20</v>
      </c>
      <c r="F350" s="41" t="str">
        <f>IF(E350="","",IF(E350&lt;=20,"Pass","Fail"))</f>
        <v>Pass</v>
      </c>
      <c r="G350" s="43">
        <v>1159</v>
      </c>
      <c r="H350" s="44" t="s">
        <v>51</v>
      </c>
      <c r="I350" s="67">
        <v>20</v>
      </c>
      <c r="J350" s="67">
        <v>20</v>
      </c>
      <c r="K350" s="86"/>
    </row>
    <row r="351" spans="1:11" ht="12.75" customHeight="1">
      <c r="A351" s="154">
        <v>43324</v>
      </c>
      <c r="B351" s="40" t="s">
        <v>49</v>
      </c>
      <c r="C351" s="70">
        <v>30</v>
      </c>
      <c r="D351" s="70">
        <v>44</v>
      </c>
      <c r="E351" s="70">
        <f>IF(((C351="")*AND(D351="")),"",D351-C351)</f>
        <v>14</v>
      </c>
      <c r="F351" s="39" t="str">
        <f>IF(E351="","",IF(E351&lt;=30,"Pass","Fail"))</f>
        <v>Pass</v>
      </c>
      <c r="G351" s="43">
        <v>74</v>
      </c>
      <c r="H351" s="44" t="s">
        <v>51</v>
      </c>
      <c r="I351" s="67">
        <v>30</v>
      </c>
      <c r="J351" s="67">
        <v>30</v>
      </c>
      <c r="K351" s="86"/>
    </row>
    <row r="352" spans="1:11" ht="12.75" customHeight="1">
      <c r="A352" s="154">
        <v>43324</v>
      </c>
      <c r="B352" s="40" t="s">
        <v>47</v>
      </c>
      <c r="C352" s="70">
        <v>62</v>
      </c>
      <c r="D352" s="70">
        <v>80</v>
      </c>
      <c r="E352" s="70">
        <f>IF(((C352="")*AND(D352="")),"",D352-C352)</f>
        <v>18</v>
      </c>
      <c r="F352" s="41" t="str">
        <f>IF(E352="","",IF(E352&lt;=20,"Pass","Fail"))</f>
        <v>Pass</v>
      </c>
      <c r="G352" s="43">
        <v>74</v>
      </c>
      <c r="H352" s="44" t="s">
        <v>51</v>
      </c>
      <c r="I352" s="67">
        <v>20</v>
      </c>
      <c r="J352" s="67">
        <v>20</v>
      </c>
      <c r="K352" s="86"/>
    </row>
    <row r="353" spans="1:11" ht="12.75" customHeight="1">
      <c r="A353" s="154">
        <v>43328</v>
      </c>
      <c r="B353" s="40" t="s">
        <v>47</v>
      </c>
      <c r="C353" s="70">
        <v>33</v>
      </c>
      <c r="D353" s="70">
        <v>43</v>
      </c>
      <c r="E353" s="70">
        <f t="shared" ref="E353:E415" si="15">IF(((C353="")*AND(D353="")),"",D353-C353)</f>
        <v>10</v>
      </c>
      <c r="F353" s="41" t="str">
        <f t="shared" ref="F353:F365" si="16">IF(E353="","",IF(E353&lt;=20,"Pass","Fail"))</f>
        <v>Pass</v>
      </c>
      <c r="G353" s="43">
        <v>1335</v>
      </c>
      <c r="H353" s="44" t="s">
        <v>51</v>
      </c>
      <c r="I353" s="67">
        <v>20</v>
      </c>
      <c r="J353" s="67">
        <v>20</v>
      </c>
      <c r="K353" s="86"/>
    </row>
    <row r="354" spans="1:11" ht="12.75" customHeight="1">
      <c r="A354" s="154">
        <v>43328</v>
      </c>
      <c r="B354" s="40" t="s">
        <v>49</v>
      </c>
      <c r="C354" s="70">
        <v>41</v>
      </c>
      <c r="D354" s="70">
        <v>47</v>
      </c>
      <c r="E354" s="70">
        <f t="shared" si="15"/>
        <v>6</v>
      </c>
      <c r="F354" s="41" t="str">
        <f>IF(E354="","",IF(E354&lt;=30,"Pass","Fail"))</f>
        <v>Pass</v>
      </c>
      <c r="G354" s="43">
        <v>1335</v>
      </c>
      <c r="H354" s="44" t="s">
        <v>51</v>
      </c>
      <c r="I354" s="67">
        <v>30</v>
      </c>
      <c r="J354" s="67">
        <v>30</v>
      </c>
      <c r="K354" s="86"/>
    </row>
    <row r="355" spans="1:11" ht="12.75" customHeight="1">
      <c r="A355" s="154">
        <v>43332</v>
      </c>
      <c r="B355" s="40" t="s">
        <v>47</v>
      </c>
      <c r="C355" s="70">
        <v>9</v>
      </c>
      <c r="D355" s="70">
        <v>19</v>
      </c>
      <c r="E355" s="70">
        <f t="shared" si="15"/>
        <v>10</v>
      </c>
      <c r="F355" s="41" t="str">
        <f t="shared" si="16"/>
        <v>Pass</v>
      </c>
      <c r="G355" s="43">
        <v>1340</v>
      </c>
      <c r="H355" s="44" t="s">
        <v>51</v>
      </c>
      <c r="I355" s="67">
        <v>20</v>
      </c>
      <c r="J355" s="67">
        <v>20</v>
      </c>
      <c r="K355" s="86"/>
    </row>
    <row r="356" spans="1:11" ht="12.75" customHeight="1">
      <c r="A356" s="154">
        <v>43332</v>
      </c>
      <c r="B356" s="40" t="s">
        <v>49</v>
      </c>
      <c r="C356" s="70">
        <v>25</v>
      </c>
      <c r="D356" s="70">
        <v>43</v>
      </c>
      <c r="E356" s="70">
        <f t="shared" si="15"/>
        <v>18</v>
      </c>
      <c r="F356" s="41" t="str">
        <f>IF(E356="","",IF(E356&lt;=30,"Pass","Fail"))</f>
        <v>Pass</v>
      </c>
      <c r="G356" s="43">
        <v>1340</v>
      </c>
      <c r="H356" s="44" t="s">
        <v>51</v>
      </c>
      <c r="I356" s="67">
        <v>30</v>
      </c>
      <c r="J356" s="67">
        <v>30</v>
      </c>
      <c r="K356" s="86"/>
    </row>
    <row r="357" spans="1:11" ht="12.75" customHeight="1">
      <c r="A357" s="154">
        <v>43335</v>
      </c>
      <c r="B357" s="40" t="s">
        <v>47</v>
      </c>
      <c r="C357" s="70">
        <v>27</v>
      </c>
      <c r="D357" s="70">
        <v>51</v>
      </c>
      <c r="E357" s="70">
        <f t="shared" si="15"/>
        <v>24</v>
      </c>
      <c r="F357" s="41" t="str">
        <f t="shared" si="16"/>
        <v>Fail</v>
      </c>
      <c r="G357" s="43">
        <v>1340</v>
      </c>
      <c r="H357" s="44" t="s">
        <v>51</v>
      </c>
      <c r="I357" s="67">
        <v>20</v>
      </c>
      <c r="J357" s="67">
        <v>20</v>
      </c>
      <c r="K357" s="86"/>
    </row>
    <row r="358" spans="1:11" ht="12.75" customHeight="1">
      <c r="A358" s="154">
        <v>43335</v>
      </c>
      <c r="B358" s="40" t="s">
        <v>49</v>
      </c>
      <c r="C358" s="70">
        <v>23</v>
      </c>
      <c r="D358" s="70">
        <v>36</v>
      </c>
      <c r="E358" s="70">
        <f t="shared" si="15"/>
        <v>13</v>
      </c>
      <c r="F358" s="41" t="str">
        <f>IF(E358="","",IF(E358&lt;=30,"Pass","Fail"))</f>
        <v>Pass</v>
      </c>
      <c r="G358" s="43">
        <v>1340</v>
      </c>
      <c r="H358" s="44" t="s">
        <v>51</v>
      </c>
      <c r="I358" s="67">
        <v>30</v>
      </c>
      <c r="J358" s="67">
        <v>30</v>
      </c>
      <c r="K358" s="86"/>
    </row>
    <row r="359" spans="1:11" ht="12.75" customHeight="1">
      <c r="A359" s="154">
        <v>43339</v>
      </c>
      <c r="B359" s="40" t="s">
        <v>47</v>
      </c>
      <c r="C359" s="70">
        <v>7</v>
      </c>
      <c r="D359" s="70">
        <v>17</v>
      </c>
      <c r="E359" s="70">
        <f t="shared" si="15"/>
        <v>10</v>
      </c>
      <c r="F359" s="41" t="str">
        <f t="shared" si="16"/>
        <v>Pass</v>
      </c>
      <c r="G359" s="43">
        <v>1335</v>
      </c>
      <c r="H359" s="44" t="s">
        <v>51</v>
      </c>
      <c r="I359" s="67">
        <v>20</v>
      </c>
      <c r="J359" s="67">
        <v>20</v>
      </c>
      <c r="K359" s="86"/>
    </row>
    <row r="360" spans="1:11" ht="12.75" customHeight="1">
      <c r="A360" s="154">
        <v>43339</v>
      </c>
      <c r="B360" s="40" t="s">
        <v>49</v>
      </c>
      <c r="C360" s="70">
        <v>12</v>
      </c>
      <c r="D360" s="70">
        <v>30</v>
      </c>
      <c r="E360" s="70">
        <f t="shared" si="15"/>
        <v>18</v>
      </c>
      <c r="F360" s="41" t="str">
        <f>IF(E360="","",IF(E360&lt;=30,"Pass","Fail"))</f>
        <v>Pass</v>
      </c>
      <c r="G360" s="43">
        <v>1335</v>
      </c>
      <c r="H360" s="44" t="s">
        <v>51</v>
      </c>
      <c r="I360" s="67">
        <v>30</v>
      </c>
      <c r="J360" s="67">
        <v>30</v>
      </c>
      <c r="K360" s="86"/>
    </row>
    <row r="361" spans="1:11" ht="12.75" customHeight="1">
      <c r="A361" s="154">
        <v>43342</v>
      </c>
      <c r="B361" s="40" t="s">
        <v>47</v>
      </c>
      <c r="C361" s="70">
        <v>17</v>
      </c>
      <c r="D361" s="70">
        <v>26</v>
      </c>
      <c r="E361" s="70">
        <f t="shared" si="15"/>
        <v>9</v>
      </c>
      <c r="F361" s="41" t="str">
        <f t="shared" si="16"/>
        <v>Pass</v>
      </c>
      <c r="G361" s="43">
        <v>121</v>
      </c>
      <c r="H361" s="44" t="s">
        <v>51</v>
      </c>
      <c r="I361" s="67">
        <v>20</v>
      </c>
      <c r="J361" s="67">
        <v>20</v>
      </c>
      <c r="K361" s="86"/>
    </row>
    <row r="362" spans="1:11" ht="12.75" customHeight="1">
      <c r="A362" s="154">
        <v>43342</v>
      </c>
      <c r="B362" s="40" t="s">
        <v>49</v>
      </c>
      <c r="C362" s="70">
        <v>46</v>
      </c>
      <c r="D362" s="70">
        <v>46</v>
      </c>
      <c r="E362" s="70">
        <f t="shared" si="15"/>
        <v>0</v>
      </c>
      <c r="F362" s="41" t="str">
        <f>IF(E362="","",IF(E362&lt;=30,"Pass","Fail"))</f>
        <v>Pass</v>
      </c>
      <c r="G362" s="43">
        <v>121</v>
      </c>
      <c r="H362" s="44" t="s">
        <v>51</v>
      </c>
      <c r="I362" s="67">
        <v>30</v>
      </c>
      <c r="J362" s="67">
        <v>30</v>
      </c>
      <c r="K362" s="86"/>
    </row>
    <row r="363" spans="1:11" ht="12.75" customHeight="1">
      <c r="A363" s="154">
        <v>43344</v>
      </c>
      <c r="B363" s="40" t="s">
        <v>47</v>
      </c>
      <c r="C363" s="70">
        <v>48</v>
      </c>
      <c r="D363" s="70">
        <v>45</v>
      </c>
      <c r="E363" s="70">
        <f t="shared" si="15"/>
        <v>-3</v>
      </c>
      <c r="F363" s="41" t="str">
        <f t="shared" si="16"/>
        <v>Pass</v>
      </c>
      <c r="G363" s="43">
        <v>1428</v>
      </c>
      <c r="H363" s="64" t="s">
        <v>51</v>
      </c>
      <c r="I363" s="67">
        <v>20</v>
      </c>
      <c r="J363" s="67">
        <v>20</v>
      </c>
      <c r="K363" s="86"/>
    </row>
    <row r="364" spans="1:11" ht="12.75" customHeight="1">
      <c r="A364" s="154">
        <v>43344</v>
      </c>
      <c r="B364" s="40" t="s">
        <v>49</v>
      </c>
      <c r="C364" s="70">
        <v>52</v>
      </c>
      <c r="D364" s="70">
        <v>57</v>
      </c>
      <c r="E364" s="70">
        <f t="shared" si="15"/>
        <v>5</v>
      </c>
      <c r="F364" s="41" t="str">
        <f>IF(E364="","",IF(E364&lt;=30,"Pass","Fail"))</f>
        <v>Pass</v>
      </c>
      <c r="G364" s="43">
        <v>1428</v>
      </c>
      <c r="H364" s="64" t="s">
        <v>51</v>
      </c>
      <c r="I364" s="67">
        <v>30</v>
      </c>
      <c r="J364" s="67">
        <v>30</v>
      </c>
      <c r="K364" s="86"/>
    </row>
    <row r="365" spans="1:11" ht="12.75" customHeight="1">
      <c r="A365" s="154">
        <v>43348</v>
      </c>
      <c r="B365" s="40" t="s">
        <v>47</v>
      </c>
      <c r="C365" s="70">
        <v>60</v>
      </c>
      <c r="D365" s="70">
        <v>73</v>
      </c>
      <c r="E365" s="70">
        <f t="shared" si="15"/>
        <v>13</v>
      </c>
      <c r="F365" s="41" t="str">
        <f t="shared" si="16"/>
        <v>Pass</v>
      </c>
      <c r="G365" s="43">
        <v>1428</v>
      </c>
      <c r="H365" s="64" t="s">
        <v>51</v>
      </c>
      <c r="I365" s="67">
        <v>20</v>
      </c>
      <c r="J365" s="67">
        <v>20</v>
      </c>
      <c r="K365" s="86"/>
    </row>
    <row r="366" spans="1:11" ht="12.75" customHeight="1">
      <c r="A366" s="154">
        <v>43348</v>
      </c>
      <c r="B366" s="40" t="s">
        <v>49</v>
      </c>
      <c r="C366" s="70">
        <v>52</v>
      </c>
      <c r="D366" s="70">
        <v>62</v>
      </c>
      <c r="E366" s="70">
        <f t="shared" si="15"/>
        <v>10</v>
      </c>
      <c r="F366" s="41" t="str">
        <f>IF(E366="","",IF(E366&lt;=30,"Pass","Fail"))</f>
        <v>Pass</v>
      </c>
      <c r="G366" s="43">
        <v>1428</v>
      </c>
      <c r="H366" s="64" t="s">
        <v>51</v>
      </c>
      <c r="I366" s="67">
        <v>30</v>
      </c>
      <c r="J366" s="67">
        <v>30</v>
      </c>
      <c r="K366" s="86"/>
    </row>
    <row r="367" spans="1:11" ht="12.75" customHeight="1">
      <c r="A367" s="154">
        <v>43352</v>
      </c>
      <c r="B367" s="40" t="s">
        <v>47</v>
      </c>
      <c r="C367" s="70">
        <v>12</v>
      </c>
      <c r="D367" s="70">
        <v>16</v>
      </c>
      <c r="E367" s="70">
        <f t="shared" si="15"/>
        <v>4</v>
      </c>
      <c r="F367" s="41" t="str">
        <f>IF(E367="","",IF(E367&lt;=20,"Pass","Fail"))</f>
        <v>Pass</v>
      </c>
      <c r="G367" s="43">
        <v>74</v>
      </c>
      <c r="H367" s="64" t="s">
        <v>51</v>
      </c>
      <c r="I367" s="67">
        <v>20</v>
      </c>
      <c r="J367" s="67">
        <v>20</v>
      </c>
      <c r="K367" s="86"/>
    </row>
    <row r="368" spans="1:11" ht="12.75" customHeight="1">
      <c r="A368" s="154">
        <v>43352</v>
      </c>
      <c r="B368" s="40" t="s">
        <v>49</v>
      </c>
      <c r="C368" s="70">
        <v>14</v>
      </c>
      <c r="D368" s="70">
        <v>28</v>
      </c>
      <c r="E368" s="70">
        <f t="shared" si="15"/>
        <v>14</v>
      </c>
      <c r="F368" s="41" t="str">
        <f>IF(E368="","",IF(E368&lt;=30,"Pass","Fail"))</f>
        <v>Pass</v>
      </c>
      <c r="G368" s="43">
        <v>74</v>
      </c>
      <c r="H368" s="64" t="s">
        <v>51</v>
      </c>
      <c r="I368" s="67">
        <v>30</v>
      </c>
      <c r="J368" s="67">
        <v>30</v>
      </c>
      <c r="K368" s="86"/>
    </row>
    <row r="369" spans="1:11" ht="12.75" customHeight="1">
      <c r="A369" s="154">
        <v>43355</v>
      </c>
      <c r="B369" s="40" t="s">
        <v>47</v>
      </c>
      <c r="C369" s="70">
        <v>18</v>
      </c>
      <c r="D369" s="70">
        <v>25</v>
      </c>
      <c r="E369" s="70">
        <f t="shared" si="15"/>
        <v>7</v>
      </c>
      <c r="F369" s="41" t="str">
        <f>IF(E369="","",IF(E369&lt;=20,"Pass","Fail"))</f>
        <v>Pass</v>
      </c>
      <c r="G369" s="43">
        <v>74</v>
      </c>
      <c r="H369" s="64" t="s">
        <v>51</v>
      </c>
      <c r="I369" s="67">
        <v>20</v>
      </c>
      <c r="J369" s="67">
        <v>20</v>
      </c>
      <c r="K369" s="86"/>
    </row>
    <row r="370" spans="1:11" ht="12.75" customHeight="1">
      <c r="A370" s="154">
        <v>43355</v>
      </c>
      <c r="B370" s="40" t="s">
        <v>49</v>
      </c>
      <c r="C370" s="70">
        <v>36</v>
      </c>
      <c r="D370" s="70">
        <v>56</v>
      </c>
      <c r="E370" s="70">
        <f t="shared" si="15"/>
        <v>20</v>
      </c>
      <c r="F370" s="41" t="str">
        <f>IF(E370="","",IF(E370&lt;=30,"Pass","Fail"))</f>
        <v>Pass</v>
      </c>
      <c r="G370" s="43">
        <v>74</v>
      </c>
      <c r="H370" s="64" t="s">
        <v>51</v>
      </c>
      <c r="I370" s="67">
        <v>30</v>
      </c>
      <c r="J370" s="67">
        <v>30</v>
      </c>
      <c r="K370" s="86"/>
    </row>
    <row r="371" spans="1:11" ht="12.75" customHeight="1">
      <c r="A371" s="154">
        <v>43358</v>
      </c>
      <c r="B371" s="40" t="s">
        <v>47</v>
      </c>
      <c r="C371" s="70">
        <v>4</v>
      </c>
      <c r="D371" s="70">
        <v>7</v>
      </c>
      <c r="E371" s="70">
        <f t="shared" si="15"/>
        <v>3</v>
      </c>
      <c r="F371" s="41" t="str">
        <f>IF(E371="","",IF(E371&lt;=20,"Pass","Fail"))</f>
        <v>Pass</v>
      </c>
      <c r="G371" s="43" t="s">
        <v>66</v>
      </c>
      <c r="H371" s="64" t="s">
        <v>51</v>
      </c>
      <c r="I371" s="67">
        <v>20</v>
      </c>
      <c r="J371" s="67">
        <v>20</v>
      </c>
      <c r="K371" s="86"/>
    </row>
    <row r="372" spans="1:11" ht="12.75" customHeight="1">
      <c r="A372" s="154">
        <v>43358</v>
      </c>
      <c r="B372" s="40" t="s">
        <v>49</v>
      </c>
      <c r="C372" s="70">
        <v>6</v>
      </c>
      <c r="D372" s="70">
        <v>12</v>
      </c>
      <c r="E372" s="70">
        <f t="shared" si="15"/>
        <v>6</v>
      </c>
      <c r="F372" s="41" t="str">
        <f>IF(E372="","",IF(E372&lt;=30,"Pass","Fail"))</f>
        <v>Pass</v>
      </c>
      <c r="G372" s="43" t="s">
        <v>66</v>
      </c>
      <c r="H372" s="64" t="s">
        <v>51</v>
      </c>
      <c r="I372" s="67">
        <v>30</v>
      </c>
      <c r="J372" s="67">
        <v>30</v>
      </c>
      <c r="K372" s="86"/>
    </row>
    <row r="373" spans="1:11" ht="12.75" customHeight="1">
      <c r="A373" s="154">
        <v>43361</v>
      </c>
      <c r="B373" s="40" t="s">
        <v>47</v>
      </c>
      <c r="C373" s="70">
        <v>7</v>
      </c>
      <c r="D373" s="70">
        <v>53</v>
      </c>
      <c r="E373" s="70">
        <f t="shared" si="15"/>
        <v>46</v>
      </c>
      <c r="F373" s="41" t="str">
        <f>IF(E373="","",IF(E373&lt;=20,"Pass","Fail"))</f>
        <v>Fail</v>
      </c>
      <c r="G373" s="43" t="s">
        <v>67</v>
      </c>
      <c r="H373" s="64" t="s">
        <v>51</v>
      </c>
      <c r="I373" s="67">
        <v>20</v>
      </c>
      <c r="J373" s="67">
        <v>20</v>
      </c>
      <c r="K373" s="86"/>
    </row>
    <row r="374" spans="1:11" ht="12.75" customHeight="1">
      <c r="A374" s="154">
        <v>43361</v>
      </c>
      <c r="B374" s="40" t="s">
        <v>49</v>
      </c>
      <c r="C374" s="70">
        <v>4</v>
      </c>
      <c r="D374" s="70">
        <v>13</v>
      </c>
      <c r="E374" s="70">
        <f t="shared" si="15"/>
        <v>9</v>
      </c>
      <c r="F374" s="41" t="str">
        <f t="shared" ref="F374:F380" si="17">IF(E374="","",IF(E374&lt;=30,"Pass","Fail"))</f>
        <v>Pass</v>
      </c>
      <c r="G374" s="43" t="s">
        <v>67</v>
      </c>
      <c r="H374" s="64" t="s">
        <v>51</v>
      </c>
      <c r="I374" s="67">
        <v>30</v>
      </c>
      <c r="J374" s="67">
        <v>30</v>
      </c>
      <c r="K374" s="86"/>
    </row>
    <row r="375" spans="1:11" ht="12.75" customHeight="1">
      <c r="A375" s="154">
        <v>43361</v>
      </c>
      <c r="B375" s="40" t="s">
        <v>47</v>
      </c>
      <c r="C375" s="70">
        <v>15</v>
      </c>
      <c r="D375" s="70">
        <v>18</v>
      </c>
      <c r="E375" s="70">
        <f t="shared" si="15"/>
        <v>3</v>
      </c>
      <c r="F375" s="41" t="str">
        <f>IF(E375="","",IF(E375&lt;=20,"Pass","Fail"))</f>
        <v>Pass</v>
      </c>
      <c r="G375" s="43">
        <v>64</v>
      </c>
      <c r="H375" s="64" t="s">
        <v>51</v>
      </c>
      <c r="I375" s="67">
        <v>20</v>
      </c>
      <c r="J375" s="67">
        <v>20</v>
      </c>
      <c r="K375" s="86"/>
    </row>
    <row r="376" spans="1:11" ht="12.75" customHeight="1">
      <c r="A376" s="154">
        <v>43367</v>
      </c>
      <c r="B376" s="40" t="s">
        <v>49</v>
      </c>
      <c r="C376" s="70">
        <v>26</v>
      </c>
      <c r="D376" s="70">
        <v>41</v>
      </c>
      <c r="E376" s="70">
        <f t="shared" si="15"/>
        <v>15</v>
      </c>
      <c r="F376" s="41" t="str">
        <f t="shared" si="17"/>
        <v>Pass</v>
      </c>
      <c r="G376" s="70">
        <v>1340</v>
      </c>
      <c r="H376" s="64" t="s">
        <v>51</v>
      </c>
      <c r="I376" s="67">
        <v>30</v>
      </c>
      <c r="J376" s="67">
        <v>30</v>
      </c>
      <c r="K376" s="86"/>
    </row>
    <row r="377" spans="1:11" ht="12.75" customHeight="1">
      <c r="A377" s="154">
        <v>43367</v>
      </c>
      <c r="B377" s="40" t="s">
        <v>47</v>
      </c>
      <c r="C377" s="70">
        <v>9</v>
      </c>
      <c r="D377" s="70">
        <v>14</v>
      </c>
      <c r="E377" s="70">
        <f t="shared" si="15"/>
        <v>5</v>
      </c>
      <c r="F377" s="41" t="str">
        <f>IF(E377="","",IF(E377&lt;=20,"Pass","Fail"))</f>
        <v>Pass</v>
      </c>
      <c r="G377" s="70">
        <v>1340</v>
      </c>
      <c r="H377" s="64" t="s">
        <v>51</v>
      </c>
      <c r="I377" s="67">
        <v>20</v>
      </c>
      <c r="J377" s="67">
        <v>20</v>
      </c>
      <c r="K377" s="86"/>
    </row>
    <row r="378" spans="1:11" ht="12.75" customHeight="1">
      <c r="A378" s="154">
        <v>43369</v>
      </c>
      <c r="B378" s="40" t="s">
        <v>49</v>
      </c>
      <c r="C378" s="70">
        <v>8</v>
      </c>
      <c r="D378" s="70">
        <v>17</v>
      </c>
      <c r="E378" s="70">
        <f t="shared" si="15"/>
        <v>9</v>
      </c>
      <c r="F378" s="41" t="str">
        <f t="shared" si="17"/>
        <v>Pass</v>
      </c>
      <c r="G378" s="70">
        <v>102</v>
      </c>
      <c r="H378" s="64" t="s">
        <v>51</v>
      </c>
      <c r="I378" s="67">
        <v>30</v>
      </c>
      <c r="J378" s="67">
        <v>30</v>
      </c>
      <c r="K378" s="180" t="s">
        <v>315</v>
      </c>
    </row>
    <row r="379" spans="1:11" ht="12.75" customHeight="1">
      <c r="A379" s="154">
        <v>43369</v>
      </c>
      <c r="B379" s="40" t="s">
        <v>47</v>
      </c>
      <c r="C379" s="70">
        <v>11</v>
      </c>
      <c r="D379" s="70">
        <v>16</v>
      </c>
      <c r="E379" s="70">
        <f t="shared" si="15"/>
        <v>5</v>
      </c>
      <c r="F379" s="41" t="str">
        <f>IF(E379="","",IF(E379&lt;=20,"Pass","Fail"))</f>
        <v>Pass</v>
      </c>
      <c r="G379" s="70">
        <v>102</v>
      </c>
      <c r="H379" s="64" t="s">
        <v>51</v>
      </c>
      <c r="I379" s="67">
        <v>20</v>
      </c>
      <c r="J379" s="67">
        <v>20</v>
      </c>
      <c r="K379" s="86"/>
    </row>
    <row r="380" spans="1:11" ht="12.75" customHeight="1">
      <c r="A380" s="154">
        <v>43373</v>
      </c>
      <c r="B380" s="40" t="s">
        <v>49</v>
      </c>
      <c r="C380" s="70">
        <v>49</v>
      </c>
      <c r="D380" s="70">
        <v>19</v>
      </c>
      <c r="E380" s="70">
        <f t="shared" si="15"/>
        <v>-30</v>
      </c>
      <c r="F380" s="41" t="str">
        <f t="shared" si="17"/>
        <v>Pass</v>
      </c>
      <c r="G380" s="70">
        <v>1340</v>
      </c>
      <c r="H380" s="64" t="s">
        <v>51</v>
      </c>
      <c r="I380" s="67">
        <v>30</v>
      </c>
      <c r="J380" s="67">
        <v>30</v>
      </c>
      <c r="K380" s="86"/>
    </row>
    <row r="381" spans="1:11" ht="12.75" customHeight="1">
      <c r="A381" s="154">
        <v>43373</v>
      </c>
      <c r="B381" s="40" t="s">
        <v>47</v>
      </c>
      <c r="C381" s="70">
        <v>12</v>
      </c>
      <c r="D381" s="70">
        <v>61</v>
      </c>
      <c r="E381" s="70">
        <f t="shared" si="15"/>
        <v>49</v>
      </c>
      <c r="F381" s="41" t="str">
        <f>IF(E381="","",IF(E381&lt;=20,"Pass","Fail"))</f>
        <v>Fail</v>
      </c>
      <c r="G381" s="70">
        <v>1340</v>
      </c>
      <c r="H381" s="64" t="s">
        <v>51</v>
      </c>
      <c r="I381" s="67">
        <v>20</v>
      </c>
      <c r="J381" s="67">
        <v>20</v>
      </c>
      <c r="K381" s="86"/>
    </row>
    <row r="382" spans="1:11" ht="12.75" customHeight="1">
      <c r="A382" s="154">
        <v>43373</v>
      </c>
      <c r="B382" s="40" t="s">
        <v>47</v>
      </c>
      <c r="C382" s="70">
        <v>6</v>
      </c>
      <c r="D382" s="70">
        <v>15</v>
      </c>
      <c r="E382" s="70">
        <f t="shared" si="15"/>
        <v>9</v>
      </c>
      <c r="F382" s="41" t="str">
        <f>IF(E382="","",IF(E382&lt;=20,"Pass","Fail"))</f>
        <v>Pass</v>
      </c>
      <c r="G382" s="70">
        <v>1340</v>
      </c>
      <c r="H382" s="64" t="s">
        <v>51</v>
      </c>
      <c r="I382" s="67">
        <v>20</v>
      </c>
      <c r="J382" s="67">
        <v>20</v>
      </c>
      <c r="K382" s="86"/>
    </row>
    <row r="383" spans="1:11" ht="12.75" customHeight="1">
      <c r="A383" s="154">
        <v>43376</v>
      </c>
      <c r="B383" s="40" t="s">
        <v>47</v>
      </c>
      <c r="C383" s="70">
        <v>9</v>
      </c>
      <c r="D383" s="70">
        <v>10</v>
      </c>
      <c r="E383" s="70">
        <f t="shared" si="15"/>
        <v>1</v>
      </c>
      <c r="F383" s="41" t="str">
        <f>IF(E383="","",IF(E383&lt;=20,"Pass","Fail"))</f>
        <v>Pass</v>
      </c>
      <c r="G383" s="70">
        <v>121</v>
      </c>
      <c r="H383" s="64" t="s">
        <v>51</v>
      </c>
      <c r="I383" s="67">
        <v>20</v>
      </c>
      <c r="J383" s="67">
        <v>20</v>
      </c>
      <c r="K383" s="180"/>
    </row>
    <row r="384" spans="1:11" ht="12.75" customHeight="1">
      <c r="A384" s="154">
        <v>43376</v>
      </c>
      <c r="B384" s="40" t="s">
        <v>49</v>
      </c>
      <c r="C384" s="70">
        <v>18</v>
      </c>
      <c r="D384" s="70">
        <v>22</v>
      </c>
      <c r="E384" s="70">
        <f t="shared" si="15"/>
        <v>4</v>
      </c>
      <c r="F384" s="41" t="str">
        <f>IF(E384="","",IF(E384&lt;=30,"Pass","Fail"))</f>
        <v>Pass</v>
      </c>
      <c r="G384" s="70">
        <v>121</v>
      </c>
      <c r="H384" s="64" t="s">
        <v>51</v>
      </c>
      <c r="I384" s="67">
        <v>30</v>
      </c>
      <c r="J384" s="67">
        <v>30</v>
      </c>
      <c r="K384" s="180"/>
    </row>
    <row r="385" spans="1:11" ht="12.75" customHeight="1">
      <c r="A385" s="154">
        <v>43379</v>
      </c>
      <c r="B385" s="40" t="s">
        <v>47</v>
      </c>
      <c r="C385" s="70">
        <v>11</v>
      </c>
      <c r="D385" s="70">
        <v>15</v>
      </c>
      <c r="E385" s="70">
        <f t="shared" si="15"/>
        <v>4</v>
      </c>
      <c r="F385" s="41" t="str">
        <f>IF(E385="","",IF(E385&lt;=20,"Pass","Fail"))</f>
        <v>Pass</v>
      </c>
      <c r="G385" s="70">
        <v>121</v>
      </c>
      <c r="H385" s="64" t="s">
        <v>51</v>
      </c>
      <c r="I385" s="67">
        <v>20</v>
      </c>
      <c r="J385" s="67">
        <v>20</v>
      </c>
      <c r="K385" s="180"/>
    </row>
    <row r="386" spans="1:11" ht="12.75" customHeight="1">
      <c r="A386" s="154">
        <v>43379</v>
      </c>
      <c r="B386" s="40" t="s">
        <v>49</v>
      </c>
      <c r="C386" s="70">
        <v>22</v>
      </c>
      <c r="D386" s="70">
        <v>34</v>
      </c>
      <c r="E386" s="70">
        <f t="shared" si="15"/>
        <v>12</v>
      </c>
      <c r="F386" s="41" t="str">
        <f>IF(E386="","",IF(E386&lt;=30,"Pass","Fail"))</f>
        <v>Pass</v>
      </c>
      <c r="G386" s="70">
        <v>121</v>
      </c>
      <c r="H386" s="64" t="s">
        <v>51</v>
      </c>
      <c r="I386" s="67">
        <v>30</v>
      </c>
      <c r="J386" s="67">
        <v>30</v>
      </c>
      <c r="K386" s="182"/>
    </row>
    <row r="387" spans="1:11" ht="12.75" customHeight="1">
      <c r="A387" s="154">
        <v>43382</v>
      </c>
      <c r="B387" s="40" t="s">
        <v>47</v>
      </c>
      <c r="C387" s="70">
        <v>10</v>
      </c>
      <c r="D387" s="70">
        <v>37</v>
      </c>
      <c r="E387" s="70">
        <f t="shared" si="15"/>
        <v>27</v>
      </c>
      <c r="F387" s="41" t="str">
        <f>IF(E387="","",IF(E387&lt;=20,"Pass","Fail"))</f>
        <v>Fail</v>
      </c>
      <c r="G387" s="70">
        <v>1335</v>
      </c>
      <c r="H387" s="64" t="s">
        <v>51</v>
      </c>
      <c r="I387" s="67">
        <v>20</v>
      </c>
      <c r="J387" s="67">
        <v>20</v>
      </c>
      <c r="K387" s="182"/>
    </row>
    <row r="388" spans="1:11" ht="12.75" customHeight="1">
      <c r="A388" s="154">
        <v>43382</v>
      </c>
      <c r="B388" s="40" t="s">
        <v>49</v>
      </c>
      <c r="C388" s="70">
        <v>21</v>
      </c>
      <c r="D388" s="70">
        <v>37</v>
      </c>
      <c r="E388" s="70">
        <f t="shared" si="15"/>
        <v>16</v>
      </c>
      <c r="F388" s="41" t="str">
        <f>IF(E388="","",IF(E388&lt;=30,"Pass","Fail"))</f>
        <v>Pass</v>
      </c>
      <c r="G388" s="70">
        <v>1335</v>
      </c>
      <c r="H388" s="64" t="s">
        <v>51</v>
      </c>
      <c r="I388" s="67">
        <v>30</v>
      </c>
      <c r="J388" s="67">
        <v>30</v>
      </c>
      <c r="K388" s="182"/>
    </row>
    <row r="389" spans="1:11" ht="12.75" customHeight="1">
      <c r="A389" s="154">
        <v>43382</v>
      </c>
      <c r="B389" s="40" t="s">
        <v>47</v>
      </c>
      <c r="C389" s="70">
        <v>37</v>
      </c>
      <c r="D389" s="70">
        <v>45</v>
      </c>
      <c r="E389" s="70">
        <f t="shared" si="15"/>
        <v>8</v>
      </c>
      <c r="F389" s="41" t="str">
        <f>IF(E389="","",IF(E389&lt;=20,"Pass","Fail"))</f>
        <v>Pass</v>
      </c>
      <c r="G389" s="70">
        <v>121</v>
      </c>
      <c r="H389" s="64" t="s">
        <v>51</v>
      </c>
      <c r="I389" s="67">
        <v>20</v>
      </c>
      <c r="J389" s="67">
        <v>20</v>
      </c>
      <c r="K389" s="182"/>
    </row>
    <row r="390" spans="1:11" ht="12.75" customHeight="1">
      <c r="A390" s="154">
        <v>43385</v>
      </c>
      <c r="B390" s="40" t="s">
        <v>49</v>
      </c>
      <c r="C390" s="70">
        <v>3</v>
      </c>
      <c r="D390" s="70">
        <v>13</v>
      </c>
      <c r="E390" s="70">
        <f t="shared" si="15"/>
        <v>10</v>
      </c>
      <c r="F390" s="41" t="str">
        <f>IF(E390="","",IF(E390&lt;=30,"Pass","Fail"))</f>
        <v>Pass</v>
      </c>
      <c r="G390" s="70">
        <v>1335</v>
      </c>
      <c r="H390" s="64" t="s">
        <v>51</v>
      </c>
      <c r="I390" s="67">
        <v>30</v>
      </c>
      <c r="J390" s="67">
        <v>30</v>
      </c>
      <c r="K390" s="180"/>
    </row>
    <row r="391" spans="1:11" ht="12.75" customHeight="1">
      <c r="A391" s="154">
        <v>43385</v>
      </c>
      <c r="B391" s="40" t="s">
        <v>47</v>
      </c>
      <c r="C391" s="70">
        <v>8</v>
      </c>
      <c r="D391" s="70">
        <v>17</v>
      </c>
      <c r="E391" s="70">
        <f t="shared" si="15"/>
        <v>9</v>
      </c>
      <c r="F391" s="41" t="str">
        <f>IF(E391="","",IF(E391&lt;=20,"Pass","Fail"))</f>
        <v>Pass</v>
      </c>
      <c r="G391" s="70">
        <v>1335</v>
      </c>
      <c r="H391" s="64" t="s">
        <v>51</v>
      </c>
      <c r="I391" s="67">
        <v>20</v>
      </c>
      <c r="J391" s="67">
        <v>20</v>
      </c>
      <c r="K391" s="86"/>
    </row>
    <row r="392" spans="1:11" ht="12.75" customHeight="1">
      <c r="A392" s="154">
        <v>43388</v>
      </c>
      <c r="B392" s="40" t="s">
        <v>47</v>
      </c>
      <c r="C392" s="70">
        <v>32</v>
      </c>
      <c r="D392" s="70">
        <v>38</v>
      </c>
      <c r="E392" s="70">
        <f t="shared" si="15"/>
        <v>6</v>
      </c>
      <c r="F392" s="41" t="str">
        <f>IF(E392="","",IF(E392&lt;=20,"Pass","Fail"))</f>
        <v>Pass</v>
      </c>
      <c r="G392" s="70">
        <v>1340</v>
      </c>
      <c r="H392" s="64" t="s">
        <v>51</v>
      </c>
      <c r="I392" s="67">
        <v>20</v>
      </c>
      <c r="J392" s="67">
        <v>20</v>
      </c>
      <c r="K392" s="86"/>
    </row>
    <row r="393" spans="1:11" ht="12.75" customHeight="1">
      <c r="A393" s="154">
        <v>43388</v>
      </c>
      <c r="B393" s="40" t="s">
        <v>49</v>
      </c>
      <c r="C393" s="70">
        <v>32</v>
      </c>
      <c r="D393" s="70">
        <v>55</v>
      </c>
      <c r="E393" s="70">
        <f t="shared" si="15"/>
        <v>23</v>
      </c>
      <c r="F393" s="41" t="str">
        <f>IF(E393="","",IF(E393&lt;=30,"Pass","Fail"))</f>
        <v>Pass</v>
      </c>
      <c r="G393" s="70">
        <v>1340</v>
      </c>
      <c r="H393" s="64" t="s">
        <v>51</v>
      </c>
      <c r="I393" s="67">
        <v>30</v>
      </c>
      <c r="J393" s="67">
        <v>30</v>
      </c>
      <c r="K393" s="86"/>
    </row>
    <row r="394" spans="1:11" ht="12.75" customHeight="1">
      <c r="A394" s="154">
        <v>43391</v>
      </c>
      <c r="B394" s="40" t="s">
        <v>47</v>
      </c>
      <c r="C394" s="70">
        <v>10</v>
      </c>
      <c r="D394" s="70">
        <v>14</v>
      </c>
      <c r="E394" s="70">
        <f t="shared" si="15"/>
        <v>4</v>
      </c>
      <c r="F394" s="41" t="str">
        <f>IF(E394="","",IF(E394&lt;=20,"Pass","Fail"))</f>
        <v>Pass</v>
      </c>
      <c r="G394" s="70">
        <v>102</v>
      </c>
      <c r="H394" s="64" t="s">
        <v>51</v>
      </c>
      <c r="I394" s="67">
        <v>20</v>
      </c>
      <c r="J394" s="67">
        <v>20</v>
      </c>
      <c r="K394" s="86"/>
    </row>
    <row r="395" spans="1:11" ht="12.75" customHeight="1">
      <c r="A395" s="154">
        <v>43391</v>
      </c>
      <c r="B395" s="40" t="s">
        <v>49</v>
      </c>
      <c r="C395" s="70">
        <v>7</v>
      </c>
      <c r="D395" s="70">
        <v>10</v>
      </c>
      <c r="E395" s="70">
        <f t="shared" si="15"/>
        <v>3</v>
      </c>
      <c r="F395" s="41" t="str">
        <f>IF(E395="","",IF(E395&lt;=30,"Pass","Fail"))</f>
        <v>Pass</v>
      </c>
      <c r="G395" s="70">
        <v>102</v>
      </c>
      <c r="H395" s="64" t="s">
        <v>51</v>
      </c>
      <c r="I395" s="67">
        <v>30</v>
      </c>
      <c r="J395" s="67">
        <v>30</v>
      </c>
      <c r="K395" s="86"/>
    </row>
    <row r="396" spans="1:11" ht="12.75" customHeight="1">
      <c r="A396" s="154">
        <v>43394</v>
      </c>
      <c r="B396" s="40" t="s">
        <v>47</v>
      </c>
      <c r="C396" s="70">
        <v>16</v>
      </c>
      <c r="D396" s="70">
        <v>30</v>
      </c>
      <c r="E396" s="70">
        <f t="shared" si="15"/>
        <v>14</v>
      </c>
      <c r="F396" s="41" t="str">
        <f>IF(E396="","",IF(E396&lt;=20,"Pass","Fail"))</f>
        <v>Pass</v>
      </c>
      <c r="G396" s="70">
        <v>121</v>
      </c>
      <c r="H396" s="64" t="s">
        <v>51</v>
      </c>
      <c r="I396" s="67">
        <v>20</v>
      </c>
      <c r="J396" s="67">
        <v>20</v>
      </c>
      <c r="K396" s="86"/>
    </row>
    <row r="397" spans="1:11" ht="12.75" customHeight="1">
      <c r="A397" s="154">
        <v>43394</v>
      </c>
      <c r="B397" s="40" t="s">
        <v>49</v>
      </c>
      <c r="C397" s="70">
        <v>13</v>
      </c>
      <c r="D397" s="70">
        <v>25</v>
      </c>
      <c r="E397" s="70">
        <f t="shared" si="15"/>
        <v>12</v>
      </c>
      <c r="F397" s="41" t="str">
        <f>IF(E397="","",IF(E397&lt;=30,"Pass","Fail"))</f>
        <v>Pass</v>
      </c>
      <c r="G397" s="70">
        <v>121</v>
      </c>
      <c r="H397" s="64" t="s">
        <v>51</v>
      </c>
      <c r="I397" s="67">
        <v>30</v>
      </c>
      <c r="J397" s="67">
        <v>30</v>
      </c>
      <c r="K397" s="86"/>
    </row>
    <row r="398" spans="1:11" ht="12.75" customHeight="1">
      <c r="A398" s="154">
        <v>43397</v>
      </c>
      <c r="B398" s="40" t="s">
        <v>47</v>
      </c>
      <c r="C398" s="70">
        <v>4</v>
      </c>
      <c r="D398" s="70">
        <v>6</v>
      </c>
      <c r="E398" s="70">
        <f t="shared" si="15"/>
        <v>2</v>
      </c>
      <c r="F398" s="41" t="str">
        <f>IF(E398="","",IF(E398&lt;=20,"Pass","Fail"))</f>
        <v>Pass</v>
      </c>
      <c r="G398" s="70">
        <v>121</v>
      </c>
      <c r="H398" s="64" t="s">
        <v>51</v>
      </c>
      <c r="I398" s="67">
        <v>20</v>
      </c>
      <c r="J398" s="67">
        <v>20</v>
      </c>
      <c r="K398" s="86"/>
    </row>
    <row r="399" spans="1:11" ht="12.75" customHeight="1">
      <c r="A399" s="154">
        <v>43397</v>
      </c>
      <c r="B399" s="40" t="s">
        <v>49</v>
      </c>
      <c r="C399" s="70">
        <v>9</v>
      </c>
      <c r="D399" s="70">
        <v>25</v>
      </c>
      <c r="E399" s="70">
        <f t="shared" si="15"/>
        <v>16</v>
      </c>
      <c r="F399" s="41" t="str">
        <f>IF(E399="","",IF(E399&lt;=30,"Pass","Fail"))</f>
        <v>Pass</v>
      </c>
      <c r="G399" s="70">
        <v>121</v>
      </c>
      <c r="H399" s="64" t="s">
        <v>51</v>
      </c>
      <c r="I399" s="67">
        <v>30</v>
      </c>
      <c r="J399" s="67">
        <v>30</v>
      </c>
      <c r="K399" s="86"/>
    </row>
    <row r="400" spans="1:11" ht="12.75" customHeight="1">
      <c r="A400" s="154">
        <v>43401</v>
      </c>
      <c r="B400" s="40" t="s">
        <v>47</v>
      </c>
      <c r="C400" s="70">
        <v>15</v>
      </c>
      <c r="D400" s="70">
        <v>25</v>
      </c>
      <c r="E400" s="70">
        <f t="shared" si="15"/>
        <v>10</v>
      </c>
      <c r="F400" s="41" t="str">
        <f>IF(E400="","",IF(E400&lt;=20,"Pass","Fail"))</f>
        <v>Pass</v>
      </c>
      <c r="G400" s="70">
        <v>1335</v>
      </c>
      <c r="H400" s="64" t="s">
        <v>51</v>
      </c>
      <c r="I400" s="67">
        <v>20</v>
      </c>
      <c r="J400" s="67">
        <v>20</v>
      </c>
      <c r="K400" s="86"/>
    </row>
    <row r="401" spans="1:11" ht="12.75" customHeight="1">
      <c r="A401" s="154">
        <v>43401</v>
      </c>
      <c r="B401" s="40" t="s">
        <v>49</v>
      </c>
      <c r="C401" s="70">
        <v>8</v>
      </c>
      <c r="D401" s="70">
        <v>23</v>
      </c>
      <c r="E401" s="70">
        <f t="shared" si="15"/>
        <v>15</v>
      </c>
      <c r="F401" s="41" t="str">
        <f>IF(E401="","",IF(E401&lt;=30,"Pass","Fail"))</f>
        <v>Pass</v>
      </c>
      <c r="G401" s="70">
        <v>1335</v>
      </c>
      <c r="H401" s="64" t="s">
        <v>51</v>
      </c>
      <c r="I401" s="67">
        <v>30</v>
      </c>
      <c r="J401" s="67">
        <v>30</v>
      </c>
      <c r="K401" s="86"/>
    </row>
    <row r="402" spans="1:11" ht="12.75" customHeight="1">
      <c r="A402" s="154">
        <v>43404</v>
      </c>
      <c r="B402" s="40" t="s">
        <v>47</v>
      </c>
      <c r="C402" s="70">
        <v>29</v>
      </c>
      <c r="D402" s="70">
        <v>44</v>
      </c>
      <c r="E402" s="70">
        <f t="shared" si="15"/>
        <v>15</v>
      </c>
      <c r="F402" s="41" t="str">
        <f>IF(E402="","",IF(E402&lt;=20,"Pass","Fail"))</f>
        <v>Pass</v>
      </c>
      <c r="G402" s="70">
        <v>64</v>
      </c>
      <c r="H402" s="64" t="s">
        <v>51</v>
      </c>
      <c r="I402" s="67">
        <v>20</v>
      </c>
      <c r="J402" s="67">
        <v>20</v>
      </c>
      <c r="K402" s="86"/>
    </row>
    <row r="403" spans="1:11" ht="12.75" customHeight="1">
      <c r="A403" s="154">
        <v>43404</v>
      </c>
      <c r="B403" s="40" t="s">
        <v>49</v>
      </c>
      <c r="C403" s="70">
        <v>27</v>
      </c>
      <c r="D403" s="70">
        <v>42</v>
      </c>
      <c r="E403" s="70">
        <f t="shared" si="15"/>
        <v>15</v>
      </c>
      <c r="F403" s="41" t="str">
        <f>IF(E403="","",IF(E403&lt;=30,"Pass","Fail"))</f>
        <v>Pass</v>
      </c>
      <c r="G403" s="70">
        <v>64</v>
      </c>
      <c r="H403" s="64" t="s">
        <v>51</v>
      </c>
      <c r="I403" s="67">
        <v>30</v>
      </c>
      <c r="J403" s="67">
        <v>30</v>
      </c>
      <c r="K403" s="86"/>
    </row>
    <row r="404" spans="1:11" ht="12.75" customHeight="1">
      <c r="A404" s="154">
        <v>43404</v>
      </c>
      <c r="B404" s="40" t="s">
        <v>47</v>
      </c>
      <c r="C404" s="70">
        <v>8</v>
      </c>
      <c r="D404" s="70">
        <v>12</v>
      </c>
      <c r="E404" s="70">
        <f>IF(((C404="")*AND(D404="")),"",D404-C404)</f>
        <v>4</v>
      </c>
      <c r="F404" s="41" t="str">
        <f>IF(E404="","",IF(E404&lt;=20,"Pass","Fail"))</f>
        <v>Pass</v>
      </c>
      <c r="G404" s="70">
        <v>1335</v>
      </c>
      <c r="H404" s="64" t="s">
        <v>51</v>
      </c>
      <c r="I404" s="67">
        <v>20</v>
      </c>
      <c r="J404" s="67">
        <v>20</v>
      </c>
      <c r="K404" s="181" t="s">
        <v>68</v>
      </c>
    </row>
    <row r="405" spans="1:11" ht="12.75" customHeight="1">
      <c r="A405" s="154">
        <v>43404</v>
      </c>
      <c r="B405" s="40" t="s">
        <v>49</v>
      </c>
      <c r="C405" s="70">
        <v>9</v>
      </c>
      <c r="D405" s="70">
        <v>27</v>
      </c>
      <c r="E405" s="70">
        <f>IF(((C405="")*AND(D405="")),"",D405-C405)</f>
        <v>18</v>
      </c>
      <c r="F405" s="41" t="str">
        <f>IF(E405="","",IF(E405&lt;=30,"Pass","Fail"))</f>
        <v>Pass</v>
      </c>
      <c r="G405" s="70">
        <v>1335</v>
      </c>
      <c r="H405" s="64" t="s">
        <v>51</v>
      </c>
      <c r="I405" s="67">
        <v>30</v>
      </c>
      <c r="J405" s="67">
        <v>30</v>
      </c>
      <c r="K405" s="181" t="s">
        <v>68</v>
      </c>
    </row>
    <row r="406" spans="1:11" ht="12.75" customHeight="1">
      <c r="A406" s="154">
        <v>43408</v>
      </c>
      <c r="B406" s="40" t="s">
        <v>47</v>
      </c>
      <c r="C406" s="70">
        <v>12</v>
      </c>
      <c r="D406" s="70">
        <v>20</v>
      </c>
      <c r="E406" s="70">
        <f t="shared" si="15"/>
        <v>8</v>
      </c>
      <c r="F406" s="41" t="str">
        <f>IF(E406="","",IF(E406&lt;=20,"Pass","Fail"))</f>
        <v>Pass</v>
      </c>
      <c r="G406" s="70">
        <v>121</v>
      </c>
      <c r="H406" s="64" t="s">
        <v>51</v>
      </c>
      <c r="I406" s="67">
        <v>20</v>
      </c>
      <c r="J406" s="67">
        <v>20</v>
      </c>
      <c r="K406" s="86"/>
    </row>
    <row r="407" spans="1:11" ht="12.75" customHeight="1">
      <c r="A407" s="154">
        <v>43408</v>
      </c>
      <c r="B407" s="40" t="s">
        <v>49</v>
      </c>
      <c r="C407" s="70">
        <v>29</v>
      </c>
      <c r="D407" s="70">
        <v>34</v>
      </c>
      <c r="E407" s="70">
        <f t="shared" si="15"/>
        <v>5</v>
      </c>
      <c r="F407" s="41" t="str">
        <f>IF(E407="","",IF(E407&lt;=30,"Pass","Fail"))</f>
        <v>Pass</v>
      </c>
      <c r="G407" s="70">
        <v>121</v>
      </c>
      <c r="H407" s="64" t="s">
        <v>51</v>
      </c>
      <c r="I407" s="67">
        <v>30</v>
      </c>
      <c r="J407" s="67">
        <v>30</v>
      </c>
      <c r="K407" s="86"/>
    </row>
    <row r="408" spans="1:11" ht="12.75" customHeight="1">
      <c r="A408" s="154">
        <v>43413</v>
      </c>
      <c r="B408" s="40" t="s">
        <v>47</v>
      </c>
      <c r="C408" s="70">
        <v>10</v>
      </c>
      <c r="D408" s="70">
        <v>23</v>
      </c>
      <c r="E408" s="70">
        <f t="shared" si="15"/>
        <v>13</v>
      </c>
      <c r="F408" s="41" t="str">
        <f>IF(E408="","",IF(E408&lt;=20,"Pass","Fail"))</f>
        <v>Pass</v>
      </c>
      <c r="G408" s="70">
        <v>1335</v>
      </c>
      <c r="H408" s="64" t="s">
        <v>51</v>
      </c>
      <c r="I408" s="67">
        <v>20</v>
      </c>
      <c r="J408" s="67">
        <v>20</v>
      </c>
      <c r="K408" s="86"/>
    </row>
    <row r="409" spans="1:11" ht="12.75" customHeight="1">
      <c r="A409" s="154">
        <v>43413</v>
      </c>
      <c r="B409" s="40" t="s">
        <v>49</v>
      </c>
      <c r="C409" s="70">
        <v>9</v>
      </c>
      <c r="D409" s="70">
        <v>39</v>
      </c>
      <c r="E409" s="70">
        <f t="shared" si="15"/>
        <v>30</v>
      </c>
      <c r="F409" s="41" t="str">
        <f>IF(E409="","",IF(E409&lt;=30,"Pass","Fail"))</f>
        <v>Pass</v>
      </c>
      <c r="G409" s="70">
        <v>1335</v>
      </c>
      <c r="H409" s="64" t="s">
        <v>51</v>
      </c>
      <c r="I409" s="67">
        <v>30</v>
      </c>
      <c r="J409" s="67">
        <v>30</v>
      </c>
      <c r="K409" s="86"/>
    </row>
    <row r="410" spans="1:11" ht="12.75" customHeight="1">
      <c r="A410" s="154">
        <v>43424</v>
      </c>
      <c r="B410" s="40" t="s">
        <v>47</v>
      </c>
      <c r="C410" s="70">
        <v>11</v>
      </c>
      <c r="D410" s="70">
        <v>21</v>
      </c>
      <c r="E410" s="70">
        <f t="shared" si="15"/>
        <v>10</v>
      </c>
      <c r="F410" s="41" t="str">
        <f>IF(E410="","",IF(E410&lt;=20,"Pass","Fail"))</f>
        <v>Pass</v>
      </c>
      <c r="G410" s="70">
        <v>1159</v>
      </c>
      <c r="H410" s="64" t="s">
        <v>51</v>
      </c>
      <c r="I410" s="67">
        <v>20</v>
      </c>
      <c r="J410" s="67">
        <v>20</v>
      </c>
      <c r="K410" s="86"/>
    </row>
    <row r="411" spans="1:11" ht="12.75" customHeight="1">
      <c r="A411" s="154">
        <v>43424</v>
      </c>
      <c r="B411" s="40" t="s">
        <v>49</v>
      </c>
      <c r="C411" s="70">
        <v>10</v>
      </c>
      <c r="D411" s="70">
        <v>17</v>
      </c>
      <c r="E411" s="70">
        <f t="shared" si="15"/>
        <v>7</v>
      </c>
      <c r="F411" s="41" t="str">
        <f>IF(E411="","",IF(E411&lt;=30,"Pass","Fail"))</f>
        <v>Pass</v>
      </c>
      <c r="G411" s="70">
        <v>1159</v>
      </c>
      <c r="H411" s="64" t="s">
        <v>51</v>
      </c>
      <c r="I411" s="67">
        <v>30</v>
      </c>
      <c r="J411" s="67">
        <v>30</v>
      </c>
      <c r="K411" s="86"/>
    </row>
    <row r="412" spans="1:11" ht="12.75" customHeight="1">
      <c r="A412" s="154">
        <v>43425</v>
      </c>
      <c r="B412" s="40" t="s">
        <v>47</v>
      </c>
      <c r="C412" s="70">
        <v>9</v>
      </c>
      <c r="D412" s="70">
        <v>26</v>
      </c>
      <c r="E412" s="70">
        <f t="shared" si="15"/>
        <v>17</v>
      </c>
      <c r="F412" s="41" t="str">
        <f>IF(E412="","",IF(E412&lt;=20,"Pass","Fail"))</f>
        <v>Pass</v>
      </c>
      <c r="G412" s="70">
        <v>64</v>
      </c>
      <c r="H412" s="64" t="s">
        <v>51</v>
      </c>
      <c r="I412" s="67">
        <v>20</v>
      </c>
      <c r="J412" s="67">
        <v>20</v>
      </c>
      <c r="K412" s="86" t="s">
        <v>69</v>
      </c>
    </row>
    <row r="413" spans="1:11" ht="12.75" customHeight="1">
      <c r="A413" s="154">
        <v>43425</v>
      </c>
      <c r="B413" s="40" t="s">
        <v>49</v>
      </c>
      <c r="C413" s="70">
        <v>4</v>
      </c>
      <c r="D413" s="70">
        <v>25</v>
      </c>
      <c r="E413" s="70">
        <f t="shared" si="15"/>
        <v>21</v>
      </c>
      <c r="F413" s="41" t="str">
        <f>IF(E413="","",IF(E413&lt;=30,"Pass","Fail"))</f>
        <v>Pass</v>
      </c>
      <c r="G413" s="70">
        <v>64</v>
      </c>
      <c r="H413" s="64" t="s">
        <v>51</v>
      </c>
      <c r="I413" s="67">
        <v>30</v>
      </c>
      <c r="J413" s="67">
        <v>30</v>
      </c>
      <c r="K413" s="180" t="s">
        <v>69</v>
      </c>
    </row>
    <row r="414" spans="1:11" ht="12.75" customHeight="1">
      <c r="A414" s="154">
        <v>43438</v>
      </c>
      <c r="B414" s="40" t="s">
        <v>47</v>
      </c>
      <c r="C414" s="70">
        <v>6</v>
      </c>
      <c r="D414" s="70">
        <v>49</v>
      </c>
      <c r="E414" s="70">
        <f t="shared" si="15"/>
        <v>43</v>
      </c>
      <c r="F414" s="41" t="str">
        <f>IF(E414="","",IF(E414&lt;=20,"Pass","Fail"))</f>
        <v>Fail</v>
      </c>
      <c r="G414" s="70">
        <v>1159</v>
      </c>
      <c r="H414" s="64" t="s">
        <v>51</v>
      </c>
      <c r="I414" s="67">
        <v>20</v>
      </c>
      <c r="J414" s="67">
        <v>20</v>
      </c>
      <c r="K414" s="86" t="s">
        <v>70</v>
      </c>
    </row>
    <row r="415" spans="1:11" ht="12.75" customHeight="1">
      <c r="A415" s="154">
        <v>43438</v>
      </c>
      <c r="B415" s="40" t="s">
        <v>49</v>
      </c>
      <c r="C415" s="70">
        <v>17</v>
      </c>
      <c r="D415" s="70">
        <v>22</v>
      </c>
      <c r="E415" s="70">
        <f t="shared" si="15"/>
        <v>5</v>
      </c>
      <c r="F415" s="41" t="str">
        <f>IF(E415="","",IF(E415&lt;=30,"Pass","Fail"))</f>
        <v>Pass</v>
      </c>
      <c r="G415" s="70">
        <v>1159</v>
      </c>
      <c r="H415" s="64" t="s">
        <v>51</v>
      </c>
      <c r="I415" s="67">
        <v>30</v>
      </c>
      <c r="J415" s="67">
        <v>30</v>
      </c>
      <c r="K415" s="86" t="s">
        <v>70</v>
      </c>
    </row>
    <row r="416" spans="1:11" ht="12.75" customHeight="1">
      <c r="A416" s="154">
        <v>43438</v>
      </c>
      <c r="B416" s="40" t="s">
        <v>47</v>
      </c>
      <c r="C416" s="70">
        <v>33</v>
      </c>
      <c r="D416" s="70">
        <v>67</v>
      </c>
      <c r="E416" s="70">
        <f>IF(((C416="")*AND(D416="")),"",D416-C416)</f>
        <v>34</v>
      </c>
      <c r="F416" s="41" t="str">
        <f>IF(E416="","",IF(E416&lt;=20,"Pass","Fail"))</f>
        <v>Fail</v>
      </c>
      <c r="G416" s="70">
        <v>74</v>
      </c>
      <c r="H416" s="64" t="s">
        <v>51</v>
      </c>
      <c r="I416" s="67">
        <v>20</v>
      </c>
      <c r="J416" s="67">
        <v>20</v>
      </c>
      <c r="K416" s="86"/>
    </row>
    <row r="417" spans="1:11" ht="12.75" customHeight="1">
      <c r="A417" s="154">
        <v>43445</v>
      </c>
      <c r="B417" s="40" t="s">
        <v>49</v>
      </c>
      <c r="C417" s="70">
        <v>128</v>
      </c>
      <c r="D417" s="70">
        <v>151</v>
      </c>
      <c r="E417" s="70">
        <f t="shared" ref="E417:E480" si="18">IF(((C417="")*AND(D417="")),"",D417-C417)</f>
        <v>23</v>
      </c>
      <c r="F417" s="41" t="str">
        <f>IF(E417="","",IF(E417&lt;=30,"Pass","Fail"))</f>
        <v>Pass</v>
      </c>
      <c r="G417" s="70">
        <v>74</v>
      </c>
      <c r="H417" s="64" t="s">
        <v>207</v>
      </c>
      <c r="I417" s="67">
        <v>30</v>
      </c>
      <c r="J417" s="67">
        <v>30</v>
      </c>
      <c r="K417" s="180" t="s">
        <v>208</v>
      </c>
    </row>
    <row r="418" spans="1:11">
      <c r="A418" s="154">
        <v>43452</v>
      </c>
      <c r="B418" s="40" t="s">
        <v>47</v>
      </c>
      <c r="C418" s="70">
        <v>13</v>
      </c>
      <c r="D418" s="70">
        <v>19</v>
      </c>
      <c r="E418" s="70">
        <f t="shared" si="18"/>
        <v>6</v>
      </c>
      <c r="F418" s="41" t="str">
        <f>IF(E418="","",IF(E418&lt;=20,"Pass","Fail"))</f>
        <v>Pass</v>
      </c>
      <c r="G418" s="70">
        <v>1428</v>
      </c>
      <c r="H418" s="64" t="s">
        <v>51</v>
      </c>
      <c r="I418" s="67">
        <v>20</v>
      </c>
      <c r="J418" s="67">
        <v>20</v>
      </c>
      <c r="K418" s="86"/>
    </row>
    <row r="419" spans="1:11">
      <c r="A419" s="154">
        <v>43452</v>
      </c>
      <c r="B419" s="40" t="s">
        <v>49</v>
      </c>
      <c r="C419" s="70">
        <v>35</v>
      </c>
      <c r="D419" s="70">
        <v>52</v>
      </c>
      <c r="E419" s="70">
        <f t="shared" si="18"/>
        <v>17</v>
      </c>
      <c r="F419" s="41" t="str">
        <f>IF(E419="","",IF(E419&lt;=30,"Pass","Fail"))</f>
        <v>Pass</v>
      </c>
      <c r="G419" s="70">
        <v>1428</v>
      </c>
      <c r="H419" s="64" t="s">
        <v>51</v>
      </c>
      <c r="I419" s="67">
        <v>30</v>
      </c>
      <c r="J419" s="67">
        <v>30</v>
      </c>
      <c r="K419" s="86"/>
    </row>
    <row r="420" spans="1:11">
      <c r="A420" s="154">
        <v>43460</v>
      </c>
      <c r="B420" s="40" t="s">
        <v>47</v>
      </c>
      <c r="C420" s="70">
        <v>16</v>
      </c>
      <c r="D420" s="70">
        <v>29</v>
      </c>
      <c r="E420" s="70">
        <f t="shared" si="18"/>
        <v>13</v>
      </c>
      <c r="F420" s="41" t="str">
        <f>IF(E420="","",IF(E420&lt;=20,"Pass","Fail"))</f>
        <v>Pass</v>
      </c>
      <c r="G420" s="70">
        <v>102</v>
      </c>
      <c r="H420" s="64" t="s">
        <v>51</v>
      </c>
      <c r="I420" s="67">
        <v>20</v>
      </c>
      <c r="J420" s="67">
        <v>20</v>
      </c>
      <c r="K420" s="86"/>
    </row>
    <row r="421" spans="1:11" ht="12.75" customHeight="1">
      <c r="A421" s="154">
        <v>43460</v>
      </c>
      <c r="B421" s="40" t="s">
        <v>49</v>
      </c>
      <c r="C421" s="70">
        <v>13</v>
      </c>
      <c r="D421" s="70">
        <v>18</v>
      </c>
      <c r="E421" s="70">
        <f t="shared" si="18"/>
        <v>5</v>
      </c>
      <c r="F421" s="41" t="str">
        <f>IF(E421="","",IF(E421&lt;=30,"Pass","Fail"))</f>
        <v>Pass</v>
      </c>
      <c r="G421" s="70">
        <v>102</v>
      </c>
      <c r="H421" s="64" t="s">
        <v>51</v>
      </c>
      <c r="I421" s="67">
        <v>30</v>
      </c>
      <c r="J421" s="67">
        <v>30</v>
      </c>
      <c r="K421" s="86"/>
    </row>
    <row r="422" spans="1:11">
      <c r="A422" s="154">
        <v>43465</v>
      </c>
      <c r="B422" s="40" t="s">
        <v>47</v>
      </c>
      <c r="C422" s="70">
        <v>13</v>
      </c>
      <c r="D422" s="70">
        <v>33</v>
      </c>
      <c r="E422" s="70">
        <f t="shared" si="18"/>
        <v>20</v>
      </c>
      <c r="F422" s="41" t="str">
        <f>IF(E422="","",IF(E422&lt;=20,"Pass","Fail"))</f>
        <v>Pass</v>
      </c>
      <c r="G422" s="70">
        <v>121</v>
      </c>
      <c r="H422" s="64" t="s">
        <v>51</v>
      </c>
      <c r="I422" s="67">
        <v>20</v>
      </c>
      <c r="J422" s="67">
        <v>20</v>
      </c>
      <c r="K422" s="86"/>
    </row>
    <row r="423" spans="1:11" ht="13.35" customHeight="1">
      <c r="A423" s="154">
        <v>43465</v>
      </c>
      <c r="B423" s="40" t="s">
        <v>49</v>
      </c>
      <c r="C423" s="70">
        <v>19</v>
      </c>
      <c r="D423" s="70">
        <v>31</v>
      </c>
      <c r="E423" s="70">
        <f t="shared" si="18"/>
        <v>12</v>
      </c>
      <c r="F423" s="41" t="str">
        <f>IF(E423="","",IF(E423&lt;=30,"Pass","Fail"))</f>
        <v>Pass</v>
      </c>
      <c r="G423" s="70">
        <v>121</v>
      </c>
      <c r="H423" s="64" t="s">
        <v>51</v>
      </c>
      <c r="I423" s="67">
        <v>30</v>
      </c>
      <c r="J423" s="67">
        <v>30</v>
      </c>
      <c r="K423" s="86"/>
    </row>
    <row r="424" spans="1:11" customFormat="1" ht="15.75">
      <c r="A424" s="154">
        <v>43475</v>
      </c>
      <c r="B424" s="40" t="s">
        <v>47</v>
      </c>
      <c r="C424" s="70">
        <v>7</v>
      </c>
      <c r="D424" s="70">
        <v>26</v>
      </c>
      <c r="E424" s="70">
        <f t="shared" si="18"/>
        <v>19</v>
      </c>
      <c r="F424" s="41" t="str">
        <f>IF(E424="","",IF(E424&lt;=20,"Pass","Fail"))</f>
        <v>Pass</v>
      </c>
      <c r="G424" s="70">
        <v>1340</v>
      </c>
      <c r="H424" s="64" t="s">
        <v>51</v>
      </c>
      <c r="I424" s="67">
        <v>20</v>
      </c>
      <c r="J424" s="67">
        <v>20</v>
      </c>
      <c r="K424" s="70"/>
    </row>
    <row r="425" spans="1:11" customFormat="1" ht="15.75">
      <c r="A425" s="154">
        <v>43476</v>
      </c>
      <c r="B425" s="40" t="s">
        <v>49</v>
      </c>
      <c r="C425" s="70">
        <v>22</v>
      </c>
      <c r="D425" s="70">
        <v>39</v>
      </c>
      <c r="E425" s="70">
        <f t="shared" si="18"/>
        <v>17</v>
      </c>
      <c r="F425" s="41" t="str">
        <f>IF(E425="","",IF(E425&lt;=30,"Pass","Fail"))</f>
        <v>Pass</v>
      </c>
      <c r="G425" s="70">
        <v>1340</v>
      </c>
      <c r="H425" s="64" t="s">
        <v>51</v>
      </c>
      <c r="I425" s="67">
        <v>30</v>
      </c>
      <c r="J425" s="67">
        <v>30</v>
      </c>
      <c r="K425" s="70"/>
    </row>
    <row r="426" spans="1:11" customFormat="1" ht="15.75">
      <c r="A426" s="154">
        <v>43480</v>
      </c>
      <c r="B426" s="40" t="s">
        <v>47</v>
      </c>
      <c r="C426" s="70">
        <v>6</v>
      </c>
      <c r="D426" s="70">
        <v>96</v>
      </c>
      <c r="E426" s="70">
        <f t="shared" si="18"/>
        <v>90</v>
      </c>
      <c r="F426" s="41" t="str">
        <f>IF(E426="","",IF(E426&lt;=20,"Pass","Fail"))</f>
        <v>Fail</v>
      </c>
      <c r="G426" s="70">
        <v>1159</v>
      </c>
      <c r="H426" s="64" t="s">
        <v>51</v>
      </c>
      <c r="I426" s="67">
        <v>20</v>
      </c>
      <c r="J426" s="67">
        <v>20</v>
      </c>
      <c r="K426" s="70" t="s">
        <v>209</v>
      </c>
    </row>
    <row r="427" spans="1:11" customFormat="1" ht="15.75">
      <c r="A427" s="154">
        <v>43480</v>
      </c>
      <c r="B427" s="40" t="s">
        <v>49</v>
      </c>
      <c r="C427" s="70">
        <v>15</v>
      </c>
      <c r="D427" s="70">
        <v>234</v>
      </c>
      <c r="E427" s="70">
        <f t="shared" si="18"/>
        <v>219</v>
      </c>
      <c r="F427" s="41" t="str">
        <f>IF(E427="","",IF(E427&lt;=30,"Pass","Fail"))</f>
        <v>Fail</v>
      </c>
      <c r="G427" s="70">
        <v>1159</v>
      </c>
      <c r="H427" s="64" t="s">
        <v>51</v>
      </c>
      <c r="I427" s="67">
        <v>30</v>
      </c>
      <c r="J427" s="67">
        <v>30</v>
      </c>
      <c r="K427" s="70" t="s">
        <v>209</v>
      </c>
    </row>
    <row r="428" spans="1:11" customFormat="1" ht="15.75">
      <c r="A428" s="154">
        <v>43480</v>
      </c>
      <c r="B428" s="40" t="s">
        <v>47</v>
      </c>
      <c r="C428" s="70">
        <v>20</v>
      </c>
      <c r="D428" s="70">
        <v>83</v>
      </c>
      <c r="E428" s="70">
        <f t="shared" si="18"/>
        <v>63</v>
      </c>
      <c r="F428" s="41" t="str">
        <f>IF(E428="","",IF(E428&lt;=20,"Pass","Fail"))</f>
        <v>Fail</v>
      </c>
      <c r="G428" s="70">
        <v>1159</v>
      </c>
      <c r="H428" s="64" t="s">
        <v>51</v>
      </c>
      <c r="I428" s="67">
        <v>20</v>
      </c>
      <c r="J428" s="67">
        <v>20</v>
      </c>
      <c r="K428" s="70"/>
    </row>
    <row r="429" spans="1:11" customFormat="1" ht="15.75">
      <c r="A429" s="154">
        <v>43480</v>
      </c>
      <c r="B429" s="40" t="s">
        <v>49</v>
      </c>
      <c r="C429" s="70">
        <v>8</v>
      </c>
      <c r="D429" s="70">
        <v>64</v>
      </c>
      <c r="E429" s="70">
        <f t="shared" si="18"/>
        <v>56</v>
      </c>
      <c r="F429" s="41" t="str">
        <f>IF(E429="","",IF(E429&lt;=30,"Pass","Fail"))</f>
        <v>Fail</v>
      </c>
      <c r="G429" s="70">
        <v>1159</v>
      </c>
      <c r="H429" s="64" t="s">
        <v>51</v>
      </c>
      <c r="I429" s="67">
        <v>30</v>
      </c>
      <c r="J429" s="67">
        <v>30</v>
      </c>
      <c r="K429" s="70" t="s">
        <v>314</v>
      </c>
    </row>
    <row r="430" spans="1:11" customFormat="1" ht="15.75">
      <c r="A430" s="154">
        <v>43480</v>
      </c>
      <c r="B430" s="40" t="s">
        <v>47</v>
      </c>
      <c r="C430" s="70">
        <v>5</v>
      </c>
      <c r="D430" s="70">
        <v>21</v>
      </c>
      <c r="E430" s="70">
        <f t="shared" si="18"/>
        <v>16</v>
      </c>
      <c r="F430" s="41" t="str">
        <f>IF(E430="","",IF(E430&lt;=20,"Pass","Fail"))</f>
        <v>Pass</v>
      </c>
      <c r="G430" s="70">
        <v>1159</v>
      </c>
      <c r="H430" s="64" t="s">
        <v>51</v>
      </c>
      <c r="I430" s="67">
        <v>20</v>
      </c>
      <c r="J430" s="67">
        <v>20</v>
      </c>
      <c r="K430" s="70"/>
    </row>
    <row r="431" spans="1:11" customFormat="1" ht="15.75">
      <c r="A431" s="154">
        <v>43480</v>
      </c>
      <c r="B431" s="40" t="s">
        <v>49</v>
      </c>
      <c r="C431" s="70">
        <v>12</v>
      </c>
      <c r="D431" s="70">
        <v>40</v>
      </c>
      <c r="E431" s="70">
        <f t="shared" si="18"/>
        <v>28</v>
      </c>
      <c r="F431" s="41" t="str">
        <f>IF(E431="","",IF(E431&lt;=30,"Pass","Fail"))</f>
        <v>Pass</v>
      </c>
      <c r="G431" s="70">
        <v>1159</v>
      </c>
      <c r="H431" s="64" t="s">
        <v>51</v>
      </c>
      <c r="I431" s="67">
        <v>30</v>
      </c>
      <c r="J431" s="67">
        <v>30</v>
      </c>
      <c r="K431" s="70"/>
    </row>
    <row r="432" spans="1:11" customFormat="1" ht="15.75">
      <c r="A432" s="154">
        <v>43486</v>
      </c>
      <c r="B432" s="40" t="s">
        <v>47</v>
      </c>
      <c r="C432" s="70">
        <v>43</v>
      </c>
      <c r="D432" s="70">
        <v>54</v>
      </c>
      <c r="E432" s="70">
        <f t="shared" si="18"/>
        <v>11</v>
      </c>
      <c r="F432" s="41" t="str">
        <f>IF(E432="","",IF(E432&lt;=20,"Pass","Fail"))</f>
        <v>Pass</v>
      </c>
      <c r="G432" s="70">
        <v>1428</v>
      </c>
      <c r="H432" s="64" t="s">
        <v>51</v>
      </c>
      <c r="I432" s="67">
        <v>20</v>
      </c>
      <c r="J432" s="67">
        <v>20</v>
      </c>
      <c r="K432" s="70"/>
    </row>
    <row r="433" spans="1:11" customFormat="1" ht="15.75">
      <c r="A433" s="154">
        <v>43486</v>
      </c>
      <c r="B433" s="40" t="s">
        <v>49</v>
      </c>
      <c r="C433" s="70">
        <v>44</v>
      </c>
      <c r="D433" s="70">
        <v>68</v>
      </c>
      <c r="E433" s="70">
        <f t="shared" si="18"/>
        <v>24</v>
      </c>
      <c r="F433" s="41" t="str">
        <f t="shared" ref="F433:F443" si="19">IF(E433="","",IF(E433&lt;=30,"Pass","Fail"))</f>
        <v>Pass</v>
      </c>
      <c r="G433" s="70">
        <v>1428</v>
      </c>
      <c r="H433" s="64" t="s">
        <v>51</v>
      </c>
      <c r="I433" s="67">
        <v>30</v>
      </c>
      <c r="J433" s="67">
        <v>30</v>
      </c>
      <c r="K433" s="70"/>
    </row>
    <row r="434" spans="1:11" customFormat="1" ht="15.75">
      <c r="A434" s="154">
        <v>43489</v>
      </c>
      <c r="B434" s="40" t="s">
        <v>47</v>
      </c>
      <c r="C434" s="70">
        <v>36</v>
      </c>
      <c r="D434" s="70">
        <v>49</v>
      </c>
      <c r="E434" s="70">
        <f t="shared" si="18"/>
        <v>13</v>
      </c>
      <c r="F434" s="41" t="str">
        <f>IF(E434="","",IF(E434&lt;=20,"Pass","Fail"))</f>
        <v>Pass</v>
      </c>
      <c r="G434" s="70">
        <v>1340</v>
      </c>
      <c r="H434" s="64" t="s">
        <v>51</v>
      </c>
      <c r="I434" s="67">
        <v>20</v>
      </c>
      <c r="J434" s="67">
        <v>20</v>
      </c>
      <c r="K434" s="70"/>
    </row>
    <row r="435" spans="1:11" customFormat="1" ht="15.75">
      <c r="A435" s="154">
        <v>43489</v>
      </c>
      <c r="B435" s="40" t="s">
        <v>49</v>
      </c>
      <c r="C435" s="70">
        <v>4</v>
      </c>
      <c r="D435" s="70">
        <v>12</v>
      </c>
      <c r="E435" s="70">
        <f t="shared" si="18"/>
        <v>8</v>
      </c>
      <c r="F435" s="41" t="str">
        <f t="shared" si="19"/>
        <v>Pass</v>
      </c>
      <c r="G435" s="70">
        <v>1340</v>
      </c>
      <c r="H435" s="64" t="s">
        <v>51</v>
      </c>
      <c r="I435" s="67">
        <v>30</v>
      </c>
      <c r="J435" s="67">
        <v>30</v>
      </c>
      <c r="K435" s="70"/>
    </row>
    <row r="436" spans="1:11" customFormat="1" ht="15.75">
      <c r="A436" s="154">
        <v>43493</v>
      </c>
      <c r="B436" s="40" t="s">
        <v>47</v>
      </c>
      <c r="C436" s="70">
        <v>47</v>
      </c>
      <c r="D436" s="70">
        <v>62</v>
      </c>
      <c r="E436" s="70">
        <f t="shared" si="18"/>
        <v>15</v>
      </c>
      <c r="F436" s="41" t="str">
        <f>IF(E436="","",IF(E436&lt;=20,"Pass","Fail"))</f>
        <v>Pass</v>
      </c>
      <c r="G436" s="70" t="s">
        <v>210</v>
      </c>
      <c r="H436" s="64" t="s">
        <v>51</v>
      </c>
      <c r="I436" s="67">
        <v>20</v>
      </c>
      <c r="J436" s="67">
        <v>20</v>
      </c>
      <c r="K436" s="70"/>
    </row>
    <row r="437" spans="1:11" customFormat="1" ht="15.75">
      <c r="A437" s="154">
        <v>43493</v>
      </c>
      <c r="B437" s="40" t="s">
        <v>49</v>
      </c>
      <c r="C437" s="70">
        <v>12</v>
      </c>
      <c r="D437" s="70">
        <v>15</v>
      </c>
      <c r="E437" s="70">
        <f t="shared" si="18"/>
        <v>3</v>
      </c>
      <c r="F437" s="41" t="str">
        <f>IF(E437="","",IF(E437&lt;=30,"Pass","Fail"))</f>
        <v>Pass</v>
      </c>
      <c r="G437" s="70" t="s">
        <v>210</v>
      </c>
      <c r="H437" s="64" t="s">
        <v>51</v>
      </c>
      <c r="I437" s="67">
        <v>30</v>
      </c>
      <c r="J437" s="67">
        <v>30</v>
      </c>
      <c r="K437" s="70"/>
    </row>
    <row r="438" spans="1:11" customFormat="1" ht="15.75">
      <c r="A438" s="154">
        <v>43496</v>
      </c>
      <c r="B438" s="40" t="s">
        <v>47</v>
      </c>
      <c r="C438" s="70">
        <v>37</v>
      </c>
      <c r="D438" s="70">
        <v>44</v>
      </c>
      <c r="E438" s="70">
        <f t="shared" si="18"/>
        <v>7</v>
      </c>
      <c r="F438" s="41" t="str">
        <f>IF(E438="","",IF(E438&lt;=20,"Pass","Fail"))</f>
        <v>Pass</v>
      </c>
      <c r="G438" s="70">
        <v>1340</v>
      </c>
      <c r="H438" s="64" t="s">
        <v>51</v>
      </c>
      <c r="I438" s="67">
        <v>20</v>
      </c>
      <c r="J438" s="67">
        <v>20</v>
      </c>
      <c r="K438" s="70"/>
    </row>
    <row r="439" spans="1:11" customFormat="1" ht="15.75">
      <c r="A439" s="154">
        <v>43496</v>
      </c>
      <c r="B439" s="40" t="s">
        <v>49</v>
      </c>
      <c r="C439" s="70">
        <v>10</v>
      </c>
      <c r="D439" s="70">
        <v>28</v>
      </c>
      <c r="E439" s="70">
        <f t="shared" si="18"/>
        <v>18</v>
      </c>
      <c r="F439" s="41" t="str">
        <f t="shared" si="19"/>
        <v>Pass</v>
      </c>
      <c r="G439" s="70">
        <v>1340</v>
      </c>
      <c r="H439" s="64" t="s">
        <v>51</v>
      </c>
      <c r="I439" s="67">
        <v>30</v>
      </c>
      <c r="J439" s="67">
        <v>30</v>
      </c>
      <c r="K439" s="70"/>
    </row>
    <row r="440" spans="1:11" customFormat="1" ht="15.75">
      <c r="A440" s="154">
        <v>43500</v>
      </c>
      <c r="B440" s="40" t="s">
        <v>47</v>
      </c>
      <c r="C440" s="70">
        <v>44</v>
      </c>
      <c r="D440" s="70">
        <v>54</v>
      </c>
      <c r="E440" s="70">
        <f t="shared" si="18"/>
        <v>10</v>
      </c>
      <c r="F440" s="41" t="str">
        <f>IF(E440="","",IF(E440&lt;=20,"Pass","Fail"))</f>
        <v>Pass</v>
      </c>
      <c r="G440" s="70">
        <v>1340</v>
      </c>
      <c r="H440" s="64" t="s">
        <v>51</v>
      </c>
      <c r="I440" s="67">
        <v>20</v>
      </c>
      <c r="J440" s="67">
        <v>20</v>
      </c>
      <c r="K440" s="70"/>
    </row>
    <row r="441" spans="1:11" customFormat="1" ht="15.75">
      <c r="A441" s="154">
        <v>43500</v>
      </c>
      <c r="B441" s="40" t="s">
        <v>49</v>
      </c>
      <c r="C441" s="70">
        <v>24</v>
      </c>
      <c r="D441" s="70">
        <v>54</v>
      </c>
      <c r="E441" s="70">
        <f t="shared" si="18"/>
        <v>30</v>
      </c>
      <c r="F441" s="41" t="str">
        <f t="shared" si="19"/>
        <v>Pass</v>
      </c>
      <c r="G441" s="70">
        <v>1340</v>
      </c>
      <c r="H441" s="64" t="s">
        <v>51</v>
      </c>
      <c r="I441" s="67">
        <v>30</v>
      </c>
      <c r="J441" s="67">
        <v>30</v>
      </c>
      <c r="K441" s="70"/>
    </row>
    <row r="442" spans="1:11" customFormat="1" ht="15.75">
      <c r="A442" s="154">
        <v>43503</v>
      </c>
      <c r="B442" s="40" t="s">
        <v>47</v>
      </c>
      <c r="C442" s="70">
        <v>22</v>
      </c>
      <c r="D442" s="70">
        <v>31</v>
      </c>
      <c r="E442" s="70">
        <f t="shared" si="18"/>
        <v>9</v>
      </c>
      <c r="F442" s="41" t="str">
        <f>IF(E442="","",IF(E442&lt;=20,"Pass","Fail"))</f>
        <v>Pass</v>
      </c>
      <c r="G442" s="70" t="s">
        <v>211</v>
      </c>
      <c r="H442" s="64" t="s">
        <v>51</v>
      </c>
      <c r="I442" s="67">
        <v>20</v>
      </c>
      <c r="J442" s="67">
        <v>20</v>
      </c>
      <c r="K442" s="70"/>
    </row>
    <row r="443" spans="1:11" customFormat="1" ht="15.75">
      <c r="A443" s="154">
        <v>43503</v>
      </c>
      <c r="B443" s="40" t="s">
        <v>49</v>
      </c>
      <c r="C443" s="70">
        <v>41</v>
      </c>
      <c r="D443" s="70">
        <v>50</v>
      </c>
      <c r="E443" s="70">
        <f t="shared" si="18"/>
        <v>9</v>
      </c>
      <c r="F443" s="41" t="str">
        <f t="shared" si="19"/>
        <v>Pass</v>
      </c>
      <c r="G443" s="70" t="s">
        <v>211</v>
      </c>
      <c r="H443" s="64" t="s">
        <v>51</v>
      </c>
      <c r="I443" s="67">
        <v>30</v>
      </c>
      <c r="J443" s="67">
        <v>30</v>
      </c>
      <c r="K443" s="70"/>
    </row>
    <row r="444" spans="1:11" customFormat="1" ht="15.75">
      <c r="A444" s="154">
        <v>43507</v>
      </c>
      <c r="B444" s="40" t="s">
        <v>47</v>
      </c>
      <c r="C444" s="70">
        <v>6</v>
      </c>
      <c r="D444" s="70">
        <v>19</v>
      </c>
      <c r="E444" s="70">
        <f t="shared" si="18"/>
        <v>13</v>
      </c>
      <c r="F444" s="41" t="str">
        <f>IF(E444="","",IF(E444&lt;=20,"Pass","Fail"))</f>
        <v>Pass</v>
      </c>
      <c r="G444" s="70">
        <v>1159</v>
      </c>
      <c r="H444" s="64" t="s">
        <v>51</v>
      </c>
      <c r="I444" s="67">
        <v>20</v>
      </c>
      <c r="J444" s="67">
        <v>20</v>
      </c>
      <c r="K444" s="70"/>
    </row>
    <row r="445" spans="1:11" customFormat="1" ht="15.75">
      <c r="A445" s="154">
        <v>43507</v>
      </c>
      <c r="B445" s="40" t="s">
        <v>49</v>
      </c>
      <c r="C445" s="70">
        <v>3</v>
      </c>
      <c r="D445" s="70">
        <v>10</v>
      </c>
      <c r="E445" s="70">
        <f t="shared" si="18"/>
        <v>7</v>
      </c>
      <c r="F445" s="41" t="str">
        <f>IF(E445="","",IF(E445&lt;=30,"Pass","Fail"))</f>
        <v>Pass</v>
      </c>
      <c r="G445" s="70">
        <v>1159</v>
      </c>
      <c r="H445" s="64" t="s">
        <v>51</v>
      </c>
      <c r="I445" s="67">
        <v>30</v>
      </c>
      <c r="J445" s="67">
        <v>30</v>
      </c>
      <c r="K445" s="70"/>
    </row>
    <row r="446" spans="1:11" customFormat="1" ht="15.75">
      <c r="A446" s="154">
        <v>43509</v>
      </c>
      <c r="B446" s="40" t="s">
        <v>47</v>
      </c>
      <c r="C446" s="70">
        <v>20</v>
      </c>
      <c r="D446" s="70">
        <v>780</v>
      </c>
      <c r="E446" s="70">
        <f t="shared" si="18"/>
        <v>760</v>
      </c>
      <c r="F446" s="41" t="str">
        <f>IF(E446="","",IF(E446&lt;=20,"Pass","Fail"))</f>
        <v>Fail</v>
      </c>
      <c r="G446" s="70">
        <v>1159</v>
      </c>
      <c r="H446" s="64" t="s">
        <v>51</v>
      </c>
      <c r="I446" s="67">
        <v>20</v>
      </c>
      <c r="J446" s="67">
        <v>20</v>
      </c>
      <c r="K446" s="70" t="s">
        <v>212</v>
      </c>
    </row>
    <row r="447" spans="1:11" customFormat="1" ht="15.75">
      <c r="A447" s="154">
        <v>43509</v>
      </c>
      <c r="B447" s="40" t="s">
        <v>49</v>
      </c>
      <c r="C447" s="70">
        <v>12</v>
      </c>
      <c r="D447" s="70">
        <v>18</v>
      </c>
      <c r="E447" s="70">
        <f t="shared" si="18"/>
        <v>6</v>
      </c>
      <c r="F447" s="41" t="str">
        <f>IF(E447="","",IF(E447&lt;=30,"Pass","Fail"))</f>
        <v>Pass</v>
      </c>
      <c r="G447" s="70">
        <v>1159</v>
      </c>
      <c r="H447" s="64" t="s">
        <v>51</v>
      </c>
      <c r="I447" s="67">
        <v>30</v>
      </c>
      <c r="J447" s="67">
        <v>30</v>
      </c>
      <c r="K447" s="70"/>
    </row>
    <row r="448" spans="1:11" customFormat="1" ht="15.75">
      <c r="A448" s="154">
        <v>43510</v>
      </c>
      <c r="B448" s="40" t="s">
        <v>47</v>
      </c>
      <c r="C448" s="70">
        <v>10</v>
      </c>
      <c r="D448" s="70">
        <v>21</v>
      </c>
      <c r="E448" s="70">
        <f t="shared" si="18"/>
        <v>11</v>
      </c>
      <c r="F448" s="41" t="str">
        <f t="shared" ref="F448:F455" si="20">IF(E448="","",IF(E448&lt;=20,"Pass","Fail"))</f>
        <v>Pass</v>
      </c>
      <c r="G448" s="70">
        <v>121</v>
      </c>
      <c r="H448" s="64" t="s">
        <v>51</v>
      </c>
      <c r="I448" s="67">
        <v>20</v>
      </c>
      <c r="J448" s="67">
        <v>20</v>
      </c>
      <c r="K448" s="70"/>
    </row>
    <row r="449" spans="1:11" customFormat="1" ht="15.75">
      <c r="A449" s="154">
        <v>43510</v>
      </c>
      <c r="B449" s="40" t="s">
        <v>47</v>
      </c>
      <c r="C449" s="70">
        <v>14</v>
      </c>
      <c r="D449" s="70">
        <v>22</v>
      </c>
      <c r="E449" s="70">
        <f t="shared" si="18"/>
        <v>8</v>
      </c>
      <c r="F449" s="41" t="str">
        <f t="shared" si="20"/>
        <v>Pass</v>
      </c>
      <c r="G449" s="70">
        <v>121</v>
      </c>
      <c r="H449" s="64" t="s">
        <v>51</v>
      </c>
      <c r="I449" s="67">
        <v>20</v>
      </c>
      <c r="J449" s="67">
        <v>20</v>
      </c>
      <c r="K449" s="70"/>
    </row>
    <row r="450" spans="1:11" customFormat="1" ht="15.75">
      <c r="A450" s="154">
        <v>43511</v>
      </c>
      <c r="B450" s="40" t="s">
        <v>47</v>
      </c>
      <c r="C450" s="70">
        <v>10</v>
      </c>
      <c r="D450" s="70">
        <v>283</v>
      </c>
      <c r="E450" s="70">
        <f t="shared" si="18"/>
        <v>273</v>
      </c>
      <c r="F450" s="41" t="str">
        <f t="shared" si="20"/>
        <v>Fail</v>
      </c>
      <c r="G450" s="70">
        <v>74</v>
      </c>
      <c r="H450" s="64" t="s">
        <v>51</v>
      </c>
      <c r="I450" s="67">
        <v>20</v>
      </c>
      <c r="J450" s="67">
        <v>20</v>
      </c>
      <c r="K450" s="70"/>
    </row>
    <row r="451" spans="1:11" customFormat="1" ht="15.75">
      <c r="A451" s="154">
        <v>43511</v>
      </c>
      <c r="B451" s="40" t="s">
        <v>47</v>
      </c>
      <c r="C451" s="70">
        <v>5</v>
      </c>
      <c r="D451" s="70">
        <v>176</v>
      </c>
      <c r="E451" s="70">
        <f t="shared" si="18"/>
        <v>171</v>
      </c>
      <c r="F451" s="41" t="str">
        <f t="shared" si="20"/>
        <v>Fail</v>
      </c>
      <c r="G451" s="70">
        <v>1159</v>
      </c>
      <c r="H451" s="64" t="s">
        <v>51</v>
      </c>
      <c r="I451" s="67">
        <v>20</v>
      </c>
      <c r="J451" s="67">
        <v>20</v>
      </c>
      <c r="K451" s="70"/>
    </row>
    <row r="452" spans="1:11" customFormat="1" ht="15.75">
      <c r="A452" s="154">
        <v>43511</v>
      </c>
      <c r="B452" s="40" t="s">
        <v>47</v>
      </c>
      <c r="C452" s="70">
        <v>11</v>
      </c>
      <c r="D452" s="70">
        <v>290</v>
      </c>
      <c r="E452" s="70">
        <f t="shared" si="18"/>
        <v>279</v>
      </c>
      <c r="F452" s="41" t="str">
        <f t="shared" si="20"/>
        <v>Fail</v>
      </c>
      <c r="G452" s="70">
        <v>1335</v>
      </c>
      <c r="H452" s="64" t="s">
        <v>51</v>
      </c>
      <c r="I452" s="67">
        <v>20</v>
      </c>
      <c r="J452" s="67">
        <v>20</v>
      </c>
      <c r="K452" s="70"/>
    </row>
    <row r="453" spans="1:11" customFormat="1" ht="15.75">
      <c r="A453" s="154">
        <v>43511</v>
      </c>
      <c r="B453" s="40" t="s">
        <v>47</v>
      </c>
      <c r="C453" s="70">
        <v>14</v>
      </c>
      <c r="D453" s="70">
        <v>21</v>
      </c>
      <c r="E453" s="70">
        <f t="shared" si="18"/>
        <v>7</v>
      </c>
      <c r="F453" s="41" t="str">
        <f t="shared" si="20"/>
        <v>Pass</v>
      </c>
      <c r="G453" s="70">
        <v>121</v>
      </c>
      <c r="H453" s="64" t="s">
        <v>51</v>
      </c>
      <c r="I453" s="67">
        <v>20</v>
      </c>
      <c r="J453" s="67">
        <v>20</v>
      </c>
      <c r="K453" s="70"/>
    </row>
    <row r="454" spans="1:11" customFormat="1" ht="15.75">
      <c r="A454" s="154">
        <v>43511</v>
      </c>
      <c r="B454" s="40" t="s">
        <v>47</v>
      </c>
      <c r="C454" s="70">
        <v>19</v>
      </c>
      <c r="D454" s="70">
        <v>48</v>
      </c>
      <c r="E454" s="70">
        <f t="shared" si="18"/>
        <v>29</v>
      </c>
      <c r="F454" s="41" t="str">
        <f t="shared" si="20"/>
        <v>Fail</v>
      </c>
      <c r="G454" s="70">
        <v>121</v>
      </c>
      <c r="H454" s="64" t="s">
        <v>51</v>
      </c>
      <c r="I454" s="67">
        <v>20</v>
      </c>
      <c r="J454" s="67">
        <v>20</v>
      </c>
      <c r="K454" s="70"/>
    </row>
    <row r="455" spans="1:11" customFormat="1" ht="15.75">
      <c r="A455" s="154">
        <v>43511</v>
      </c>
      <c r="B455" s="40" t="s">
        <v>47</v>
      </c>
      <c r="C455" s="70">
        <v>21</v>
      </c>
      <c r="D455" s="70">
        <v>51</v>
      </c>
      <c r="E455" s="70">
        <f t="shared" si="18"/>
        <v>30</v>
      </c>
      <c r="F455" s="41" t="str">
        <f t="shared" si="20"/>
        <v>Fail</v>
      </c>
      <c r="G455" s="70">
        <v>121</v>
      </c>
      <c r="H455" s="64" t="s">
        <v>51</v>
      </c>
      <c r="I455" s="67">
        <v>20</v>
      </c>
      <c r="J455" s="67">
        <v>20</v>
      </c>
      <c r="K455" s="70"/>
    </row>
    <row r="456" spans="1:11" customFormat="1" ht="15.75">
      <c r="A456" s="154">
        <v>43511</v>
      </c>
      <c r="B456" s="40" t="s">
        <v>47</v>
      </c>
      <c r="C456" s="70">
        <v>5</v>
      </c>
      <c r="D456" s="70">
        <v>9</v>
      </c>
      <c r="E456" s="70">
        <f t="shared" si="18"/>
        <v>4</v>
      </c>
      <c r="F456" s="41" t="str">
        <f>IF(E456="","",IF(E456&lt;=20,"Pass","Fail"))</f>
        <v>Pass</v>
      </c>
      <c r="G456" s="70">
        <v>102</v>
      </c>
      <c r="H456" s="64" t="s">
        <v>51</v>
      </c>
      <c r="I456" s="67">
        <v>20</v>
      </c>
      <c r="J456" s="67">
        <v>20</v>
      </c>
      <c r="K456" s="70" t="s">
        <v>213</v>
      </c>
    </row>
    <row r="457" spans="1:11" customFormat="1" ht="15.75">
      <c r="A457" s="154">
        <v>43511</v>
      </c>
      <c r="B457" s="40" t="s">
        <v>47</v>
      </c>
      <c r="C457" s="70">
        <v>9</v>
      </c>
      <c r="D457" s="70">
        <v>31</v>
      </c>
      <c r="E457" s="70">
        <f t="shared" si="18"/>
        <v>22</v>
      </c>
      <c r="F457" s="41" t="str">
        <f>IF(E457="","",IF(E457&lt;=20,"Pass","Fail"))</f>
        <v>Fail</v>
      </c>
      <c r="G457" s="70">
        <v>102</v>
      </c>
      <c r="H457" s="64" t="s">
        <v>51</v>
      </c>
      <c r="I457" s="67">
        <v>20</v>
      </c>
      <c r="J457" s="67">
        <v>20</v>
      </c>
      <c r="K457" s="70" t="s">
        <v>214</v>
      </c>
    </row>
    <row r="458" spans="1:11" customFormat="1" ht="15.75">
      <c r="A458" s="154">
        <v>43514</v>
      </c>
      <c r="B458" s="40" t="s">
        <v>47</v>
      </c>
      <c r="C458" s="70">
        <v>0</v>
      </c>
      <c r="D458" s="70">
        <v>12</v>
      </c>
      <c r="E458" s="70">
        <f t="shared" si="18"/>
        <v>12</v>
      </c>
      <c r="F458" s="41" t="str">
        <f>IF(E458="","",IF(E458&lt;=20,"Pass","Fail"))</f>
        <v>Pass</v>
      </c>
      <c r="G458" s="70">
        <v>1428</v>
      </c>
      <c r="H458" s="64" t="s">
        <v>51</v>
      </c>
      <c r="I458" s="67">
        <v>20</v>
      </c>
      <c r="J458" s="67">
        <v>20</v>
      </c>
      <c r="K458" s="70"/>
    </row>
    <row r="459" spans="1:11" customFormat="1" ht="15.75">
      <c r="A459" s="154">
        <v>43514</v>
      </c>
      <c r="B459" s="40" t="s">
        <v>49</v>
      </c>
      <c r="C459" s="70">
        <v>2</v>
      </c>
      <c r="D459" s="70">
        <v>11</v>
      </c>
      <c r="E459" s="70">
        <f t="shared" si="18"/>
        <v>9</v>
      </c>
      <c r="F459" s="41" t="str">
        <f>IF(E459="","",IF(E459&lt;=30,"Pass","Fail"))</f>
        <v>Pass</v>
      </c>
      <c r="G459" s="70">
        <v>1428</v>
      </c>
      <c r="H459" s="64" t="s">
        <v>51</v>
      </c>
      <c r="I459" s="67">
        <v>30</v>
      </c>
      <c r="J459" s="67">
        <v>30</v>
      </c>
      <c r="K459" s="70"/>
    </row>
    <row r="460" spans="1:11" customFormat="1" ht="15.75">
      <c r="A460" s="154">
        <v>43521</v>
      </c>
      <c r="B460" s="40" t="s">
        <v>47</v>
      </c>
      <c r="C460" s="70">
        <v>29</v>
      </c>
      <c r="D460" s="70">
        <v>31</v>
      </c>
      <c r="E460" s="70">
        <f t="shared" si="18"/>
        <v>2</v>
      </c>
      <c r="F460" s="41" t="str">
        <f>IF(E460="","",IF(E460&lt;=20,"Pass","Fail"))</f>
        <v>Pass</v>
      </c>
      <c r="G460" s="70" t="s">
        <v>215</v>
      </c>
      <c r="H460" s="64" t="s">
        <v>51</v>
      </c>
      <c r="I460" s="67">
        <v>20</v>
      </c>
      <c r="J460" s="67">
        <v>20</v>
      </c>
      <c r="K460" s="70"/>
    </row>
    <row r="461" spans="1:11" customFormat="1" ht="15.75">
      <c r="A461" s="154">
        <v>43521</v>
      </c>
      <c r="B461" s="40" t="s">
        <v>49</v>
      </c>
      <c r="C461" s="70">
        <v>17</v>
      </c>
      <c r="D461" s="70">
        <v>24</v>
      </c>
      <c r="E461" s="70">
        <f t="shared" si="18"/>
        <v>7</v>
      </c>
      <c r="F461" s="41" t="str">
        <f>IF(E461="","",IF(E461&lt;=30,"Pass","Fail"))</f>
        <v>Pass</v>
      </c>
      <c r="G461" s="70" t="s">
        <v>215</v>
      </c>
      <c r="H461" s="64" t="s">
        <v>51</v>
      </c>
      <c r="I461" s="67">
        <v>30</v>
      </c>
      <c r="J461" s="67">
        <v>30</v>
      </c>
      <c r="K461" s="70"/>
    </row>
    <row r="462" spans="1:11" customFormat="1" ht="15.75">
      <c r="A462" s="154">
        <v>43524</v>
      </c>
      <c r="B462" s="40" t="s">
        <v>47</v>
      </c>
      <c r="C462" s="70">
        <v>31</v>
      </c>
      <c r="D462" s="70">
        <v>40</v>
      </c>
      <c r="E462" s="70">
        <f t="shared" si="18"/>
        <v>9</v>
      </c>
      <c r="F462" s="41" t="str">
        <f>IF(E462="","",IF(E462&lt;=20,"Pass","Fail"))</f>
        <v>Pass</v>
      </c>
      <c r="G462" s="70" t="s">
        <v>216</v>
      </c>
      <c r="H462" s="64" t="s">
        <v>51</v>
      </c>
      <c r="I462" s="67">
        <v>20</v>
      </c>
      <c r="J462" s="67">
        <v>20</v>
      </c>
      <c r="K462" s="70"/>
    </row>
    <row r="463" spans="1:11" customFormat="1" ht="15.75">
      <c r="A463" s="154">
        <v>43524</v>
      </c>
      <c r="B463" s="40" t="s">
        <v>49</v>
      </c>
      <c r="C463" s="70">
        <v>20</v>
      </c>
      <c r="D463" s="70">
        <v>35</v>
      </c>
      <c r="E463" s="70">
        <f t="shared" si="18"/>
        <v>15</v>
      </c>
      <c r="F463" s="41" t="str">
        <f>IF(E463="","",IF(E463&lt;=30,"Pass","Fail"))</f>
        <v>Pass</v>
      </c>
      <c r="G463" s="70" t="s">
        <v>216</v>
      </c>
      <c r="H463" s="64" t="s">
        <v>51</v>
      </c>
      <c r="I463" s="67">
        <v>30</v>
      </c>
      <c r="J463" s="67">
        <v>30</v>
      </c>
      <c r="K463" s="70"/>
    </row>
    <row r="464" spans="1:11" customFormat="1" ht="15.75">
      <c r="A464" s="154">
        <v>43528</v>
      </c>
      <c r="B464" s="40" t="s">
        <v>47</v>
      </c>
      <c r="C464" s="70">
        <v>25</v>
      </c>
      <c r="D464" s="70">
        <v>43</v>
      </c>
      <c r="E464" s="70">
        <f t="shared" si="18"/>
        <v>18</v>
      </c>
      <c r="F464" s="41" t="str">
        <f>IF(E464="","",IF(E464&lt;=20,"Pass","Fail"))</f>
        <v>Pass</v>
      </c>
      <c r="G464" s="70">
        <v>74</v>
      </c>
      <c r="H464" s="64" t="s">
        <v>51</v>
      </c>
      <c r="I464" s="67">
        <v>20</v>
      </c>
      <c r="J464" s="67">
        <v>20</v>
      </c>
      <c r="K464" s="70"/>
    </row>
    <row r="465" spans="1:11" customFormat="1" ht="15.75">
      <c r="A465" s="154">
        <v>43528</v>
      </c>
      <c r="B465" s="40" t="s">
        <v>49</v>
      </c>
      <c r="C465" s="70">
        <v>17</v>
      </c>
      <c r="D465" s="70">
        <v>31</v>
      </c>
      <c r="E465" s="70">
        <f t="shared" si="18"/>
        <v>14</v>
      </c>
      <c r="F465" s="41" t="str">
        <f>IF(E465="","",IF(E465&lt;=30,"Pass","Fail"))</f>
        <v>Pass</v>
      </c>
      <c r="G465" s="70">
        <v>74</v>
      </c>
      <c r="H465" s="64" t="s">
        <v>51</v>
      </c>
      <c r="I465" s="67">
        <v>30</v>
      </c>
      <c r="J465" s="67">
        <v>30</v>
      </c>
      <c r="K465" s="70"/>
    </row>
    <row r="466" spans="1:11" customFormat="1" ht="15.75">
      <c r="A466" s="154">
        <v>43531</v>
      </c>
      <c r="B466" s="40" t="s">
        <v>47</v>
      </c>
      <c r="C466" s="70">
        <v>43</v>
      </c>
      <c r="D466" s="70">
        <v>52</v>
      </c>
      <c r="E466" s="70">
        <f t="shared" si="18"/>
        <v>9</v>
      </c>
      <c r="F466" s="41" t="str">
        <f>IF(E466="","",IF(E466&lt;=20,"Pass","Fail"))</f>
        <v>Pass</v>
      </c>
      <c r="G466" s="70">
        <v>1340</v>
      </c>
      <c r="H466" s="64" t="s">
        <v>51</v>
      </c>
      <c r="I466" s="67">
        <v>20</v>
      </c>
      <c r="J466" s="67">
        <v>20</v>
      </c>
      <c r="K466" s="70"/>
    </row>
    <row r="467" spans="1:11" customFormat="1" ht="15.75">
      <c r="A467" s="154">
        <v>43531</v>
      </c>
      <c r="B467" s="40" t="s">
        <v>49</v>
      </c>
      <c r="C467" s="70">
        <v>9</v>
      </c>
      <c r="D467" s="70">
        <v>24</v>
      </c>
      <c r="E467" s="70">
        <f t="shared" si="18"/>
        <v>15</v>
      </c>
      <c r="F467" s="41" t="str">
        <f>IF(E467="","",IF(E467&lt;=30,"Pass","Fail"))</f>
        <v>Pass</v>
      </c>
      <c r="G467" s="70">
        <v>1340</v>
      </c>
      <c r="H467" s="64" t="s">
        <v>51</v>
      </c>
      <c r="I467" s="67">
        <v>30</v>
      </c>
      <c r="J467" s="67">
        <v>30</v>
      </c>
      <c r="K467" s="70"/>
    </row>
    <row r="468" spans="1:11" customFormat="1" ht="15.75">
      <c r="A468" s="154">
        <v>43536</v>
      </c>
      <c r="B468" s="40" t="s">
        <v>47</v>
      </c>
      <c r="C468" s="70">
        <v>12</v>
      </c>
      <c r="D468" s="70">
        <v>56</v>
      </c>
      <c r="E468" s="70">
        <f t="shared" si="18"/>
        <v>44</v>
      </c>
      <c r="F468" s="41" t="str">
        <f>IF(E468="","",IF(E468&lt;=20,"Pass","Fail"))</f>
        <v>Fail</v>
      </c>
      <c r="G468" s="70">
        <v>121</v>
      </c>
      <c r="H468" s="64" t="s">
        <v>51</v>
      </c>
      <c r="I468" s="67">
        <v>20</v>
      </c>
      <c r="J468" s="67">
        <v>20</v>
      </c>
      <c r="K468" s="70" t="s">
        <v>217</v>
      </c>
    </row>
    <row r="469" spans="1:11" customFormat="1" ht="15.75">
      <c r="A469" s="154">
        <v>43536</v>
      </c>
      <c r="B469" s="40" t="s">
        <v>49</v>
      </c>
      <c r="C469" s="70">
        <v>25</v>
      </c>
      <c r="D469" s="70">
        <v>38</v>
      </c>
      <c r="E469" s="70">
        <f t="shared" si="18"/>
        <v>13</v>
      </c>
      <c r="F469" s="41" t="str">
        <f>IF(E469="","",IF(E469&lt;=30,"Pass","Fail"))</f>
        <v>Pass</v>
      </c>
      <c r="G469" s="70">
        <v>121</v>
      </c>
      <c r="H469" s="64" t="s">
        <v>51</v>
      </c>
      <c r="I469" s="67">
        <v>30</v>
      </c>
      <c r="J469" s="67">
        <v>30</v>
      </c>
      <c r="K469" s="70" t="s">
        <v>217</v>
      </c>
    </row>
    <row r="470" spans="1:11" customFormat="1" ht="15.75">
      <c r="A470" s="154">
        <v>43536</v>
      </c>
      <c r="B470" s="40" t="s">
        <v>47</v>
      </c>
      <c r="C470" s="70">
        <v>26</v>
      </c>
      <c r="D470" s="70">
        <v>37</v>
      </c>
      <c r="E470" s="70">
        <f t="shared" si="18"/>
        <v>11</v>
      </c>
      <c r="F470" s="41" t="str">
        <f>IF(E470="","",IF(E470&lt;=20,"Pass","Fail"))</f>
        <v>Pass</v>
      </c>
      <c r="G470" s="70">
        <v>121</v>
      </c>
      <c r="H470" s="64" t="s">
        <v>51</v>
      </c>
      <c r="I470" s="67">
        <v>20</v>
      </c>
      <c r="J470" s="67">
        <v>20</v>
      </c>
      <c r="K470" s="70" t="s">
        <v>218</v>
      </c>
    </row>
    <row r="471" spans="1:11" customFormat="1" ht="15.75">
      <c r="A471" s="154">
        <v>43536</v>
      </c>
      <c r="B471" s="40" t="s">
        <v>47</v>
      </c>
      <c r="C471" s="70">
        <v>28</v>
      </c>
      <c r="D471" s="70">
        <v>30</v>
      </c>
      <c r="E471" s="70">
        <f t="shared" si="18"/>
        <v>2</v>
      </c>
      <c r="F471" s="41" t="str">
        <f>IF(E471="","",IF(E471&lt;=20,"Pass","Fail"))</f>
        <v>Pass</v>
      </c>
      <c r="G471" s="70">
        <v>121</v>
      </c>
      <c r="H471" s="64" t="s">
        <v>51</v>
      </c>
      <c r="I471" s="67">
        <v>20</v>
      </c>
      <c r="J471" s="67">
        <v>20</v>
      </c>
      <c r="K471" s="70" t="s">
        <v>219</v>
      </c>
    </row>
    <row r="472" spans="1:11" customFormat="1" ht="15.75">
      <c r="A472" s="154">
        <v>43538</v>
      </c>
      <c r="B472" s="40" t="s">
        <v>47</v>
      </c>
      <c r="C472" s="70">
        <v>13</v>
      </c>
      <c r="D472" s="70">
        <v>17</v>
      </c>
      <c r="E472" s="70">
        <f t="shared" si="18"/>
        <v>4</v>
      </c>
      <c r="F472" s="41" t="str">
        <f>IF(E472="","",IF(E472&lt;=20,"Pass","Fail"))</f>
        <v>Pass</v>
      </c>
      <c r="G472" s="70">
        <v>102</v>
      </c>
      <c r="H472" s="64" t="s">
        <v>51</v>
      </c>
      <c r="I472" s="67">
        <v>20</v>
      </c>
      <c r="J472" s="67">
        <v>20</v>
      </c>
      <c r="K472" s="70"/>
    </row>
    <row r="473" spans="1:11" customFormat="1" ht="15.75">
      <c r="A473" s="154">
        <v>43538</v>
      </c>
      <c r="B473" s="40" t="s">
        <v>49</v>
      </c>
      <c r="C473" s="70">
        <v>6</v>
      </c>
      <c r="D473" s="70">
        <v>13</v>
      </c>
      <c r="E473" s="70">
        <f t="shared" si="18"/>
        <v>7</v>
      </c>
      <c r="F473" s="41" t="str">
        <f>IF(E473="","",IF(E473&lt;=30,"Pass","Fail"))</f>
        <v>Pass</v>
      </c>
      <c r="G473" s="70">
        <v>102</v>
      </c>
      <c r="H473" s="64" t="s">
        <v>51</v>
      </c>
      <c r="I473" s="67">
        <v>30</v>
      </c>
      <c r="J473" s="67">
        <v>30</v>
      </c>
      <c r="K473" s="70"/>
    </row>
    <row r="474" spans="1:11" customFormat="1" ht="15.75">
      <c r="A474" s="154">
        <v>43542</v>
      </c>
      <c r="B474" s="40" t="s">
        <v>47</v>
      </c>
      <c r="C474" s="70">
        <v>23</v>
      </c>
      <c r="D474" s="70">
        <v>41</v>
      </c>
      <c r="E474" s="70">
        <f t="shared" si="18"/>
        <v>18</v>
      </c>
      <c r="F474" s="41" t="str">
        <f>IF(E474="","",IF(E474&lt;=20,"Pass","Fail"))</f>
        <v>Pass</v>
      </c>
      <c r="G474" s="70">
        <v>1428</v>
      </c>
      <c r="H474" s="64" t="s">
        <v>51</v>
      </c>
      <c r="I474" s="67">
        <v>20</v>
      </c>
      <c r="J474" s="67">
        <v>20</v>
      </c>
      <c r="K474" s="70"/>
    </row>
    <row r="475" spans="1:11" customFormat="1" ht="15.75">
      <c r="A475" s="154">
        <v>43542</v>
      </c>
      <c r="B475" s="40" t="s">
        <v>49</v>
      </c>
      <c r="C475" s="70">
        <v>44</v>
      </c>
      <c r="D475" s="70">
        <v>70</v>
      </c>
      <c r="E475" s="70">
        <f t="shared" si="18"/>
        <v>26</v>
      </c>
      <c r="F475" s="41" t="str">
        <f>IF(E475="","",IF(E475&lt;=30,"Pass","Fail"))</f>
        <v>Pass</v>
      </c>
      <c r="G475" s="70">
        <v>1428</v>
      </c>
      <c r="H475" s="64" t="s">
        <v>51</v>
      </c>
      <c r="I475" s="67">
        <v>30</v>
      </c>
      <c r="J475" s="67">
        <v>30</v>
      </c>
      <c r="K475" s="70"/>
    </row>
    <row r="476" spans="1:11" customFormat="1" ht="15.75">
      <c r="A476" s="154">
        <v>43546</v>
      </c>
      <c r="B476" s="40" t="s">
        <v>47</v>
      </c>
      <c r="C476" s="70">
        <v>27</v>
      </c>
      <c r="D476" s="70">
        <v>35</v>
      </c>
      <c r="E476" s="70">
        <f t="shared" si="18"/>
        <v>8</v>
      </c>
      <c r="F476" s="41" t="str">
        <f>IF(E476="","",IF(E476&lt;=20,"Pass","Fail"))</f>
        <v>Pass</v>
      </c>
      <c r="G476" s="70">
        <v>1340</v>
      </c>
      <c r="H476" s="64" t="s">
        <v>51</v>
      </c>
      <c r="I476" s="67">
        <v>20</v>
      </c>
      <c r="J476" s="67">
        <v>20</v>
      </c>
      <c r="K476" s="70"/>
    </row>
    <row r="477" spans="1:11" customFormat="1" ht="15.75">
      <c r="A477" s="154">
        <v>43526</v>
      </c>
      <c r="B477" s="40" t="s">
        <v>49</v>
      </c>
      <c r="C477" s="70">
        <v>1</v>
      </c>
      <c r="D477" s="70">
        <v>11</v>
      </c>
      <c r="E477" s="70">
        <f t="shared" si="18"/>
        <v>10</v>
      </c>
      <c r="F477" s="41" t="str">
        <f>IF(E477="","",IF(E477&lt;=30,"Pass","Fail"))</f>
        <v>Pass</v>
      </c>
      <c r="G477" s="70">
        <v>1340</v>
      </c>
      <c r="H477" s="64" t="s">
        <v>51</v>
      </c>
      <c r="I477" s="67">
        <v>30</v>
      </c>
      <c r="J477" s="67">
        <v>30</v>
      </c>
      <c r="K477" s="70"/>
    </row>
    <row r="478" spans="1:11" customFormat="1" ht="15.75">
      <c r="A478" s="154">
        <v>43549</v>
      </c>
      <c r="B478" s="40" t="s">
        <v>47</v>
      </c>
      <c r="C478" s="70">
        <v>10</v>
      </c>
      <c r="D478" s="70">
        <v>30</v>
      </c>
      <c r="E478" s="70">
        <f t="shared" si="18"/>
        <v>20</v>
      </c>
      <c r="F478" s="41" t="str">
        <f>IF(E478="","",IF(E478&lt;=20,"Pass","Fail"))</f>
        <v>Pass</v>
      </c>
      <c r="G478" s="70">
        <v>1159</v>
      </c>
      <c r="H478" s="64" t="s">
        <v>51</v>
      </c>
      <c r="I478" s="67">
        <v>20</v>
      </c>
      <c r="J478" s="67">
        <v>20</v>
      </c>
      <c r="K478" s="70"/>
    </row>
    <row r="479" spans="1:11" customFormat="1" ht="15.75">
      <c r="A479" s="154">
        <v>43549</v>
      </c>
      <c r="B479" s="40" t="s">
        <v>49</v>
      </c>
      <c r="C479" s="70">
        <v>36</v>
      </c>
      <c r="D479" s="70">
        <v>50</v>
      </c>
      <c r="E479" s="70">
        <f t="shared" si="18"/>
        <v>14</v>
      </c>
      <c r="F479" s="41" t="str">
        <f>IF(E479="","",IF(E479&lt;=30,"Pass","Fail"))</f>
        <v>Pass</v>
      </c>
      <c r="G479" s="70">
        <v>1159</v>
      </c>
      <c r="H479" s="64" t="s">
        <v>51</v>
      </c>
      <c r="I479" s="67">
        <v>30</v>
      </c>
      <c r="J479" s="67">
        <v>30</v>
      </c>
      <c r="K479" s="70"/>
    </row>
    <row r="480" spans="1:11" customFormat="1" ht="15.75">
      <c r="A480" s="154">
        <v>43552</v>
      </c>
      <c r="B480" s="40" t="s">
        <v>47</v>
      </c>
      <c r="C480" s="70">
        <v>48</v>
      </c>
      <c r="D480" s="70">
        <v>51</v>
      </c>
      <c r="E480" s="70">
        <f t="shared" si="18"/>
        <v>3</v>
      </c>
      <c r="F480" s="41" t="str">
        <f>IF(E480="","",IF(E480&lt;=30,"Pass","Fail"))</f>
        <v>Pass</v>
      </c>
      <c r="G480" s="70">
        <v>121</v>
      </c>
      <c r="H480" s="64" t="s">
        <v>51</v>
      </c>
      <c r="I480" s="67">
        <v>20</v>
      </c>
      <c r="J480" s="67">
        <v>20</v>
      </c>
      <c r="K480" s="70"/>
    </row>
    <row r="481" spans="1:11" customFormat="1" ht="15.75">
      <c r="A481" s="154">
        <v>43552</v>
      </c>
      <c r="B481" s="40" t="s">
        <v>49</v>
      </c>
      <c r="C481" s="70">
        <v>26</v>
      </c>
      <c r="D481" s="70">
        <v>44</v>
      </c>
      <c r="E481" s="70">
        <f t="shared" ref="E481:E483" si="21">IF(((C481="")*AND(D481="")),"",D481-C481)</f>
        <v>18</v>
      </c>
      <c r="F481" s="41" t="str">
        <f>IF(E481="","",IF(E481&lt;=30,"Pass","Fail"))</f>
        <v>Pass</v>
      </c>
      <c r="G481" s="70">
        <v>121</v>
      </c>
      <c r="H481" s="64" t="s">
        <v>51</v>
      </c>
      <c r="I481" s="67">
        <v>30</v>
      </c>
      <c r="J481" s="67">
        <v>30</v>
      </c>
      <c r="K481" s="70"/>
    </row>
    <row r="482" spans="1:11" customFormat="1" ht="15.75">
      <c r="A482" s="154">
        <v>43558</v>
      </c>
      <c r="B482" s="40" t="s">
        <v>47</v>
      </c>
      <c r="C482" s="70">
        <v>30</v>
      </c>
      <c r="D482" s="70">
        <v>45</v>
      </c>
      <c r="E482" s="70">
        <f t="shared" si="21"/>
        <v>15</v>
      </c>
      <c r="F482" s="41" t="str">
        <f>IF(E482="","",IF(E482&lt;=20,"Pass","Fail"))</f>
        <v>Pass</v>
      </c>
      <c r="G482" s="70">
        <v>1428</v>
      </c>
      <c r="H482" s="64" t="s">
        <v>51</v>
      </c>
      <c r="I482" s="67">
        <v>20</v>
      </c>
      <c r="J482" s="67">
        <v>20</v>
      </c>
      <c r="K482" s="70"/>
    </row>
    <row r="483" spans="1:11" customFormat="1" ht="15.75">
      <c r="A483" s="154">
        <v>43558</v>
      </c>
      <c r="B483" s="40" t="s">
        <v>49</v>
      </c>
      <c r="C483" s="70">
        <v>23</v>
      </c>
      <c r="D483" s="70">
        <v>41</v>
      </c>
      <c r="E483" s="70">
        <f t="shared" si="21"/>
        <v>18</v>
      </c>
      <c r="F483" s="41" t="str">
        <f>IF(E483="","",IF(E483&lt;=30,"Pass","Fail"))</f>
        <v>Pass</v>
      </c>
      <c r="G483" s="70">
        <v>1428</v>
      </c>
      <c r="H483" s="64" t="s">
        <v>51</v>
      </c>
      <c r="I483" s="67">
        <v>30</v>
      </c>
      <c r="J483" s="67">
        <v>30</v>
      </c>
      <c r="K483" s="70"/>
    </row>
    <row r="484" spans="1:11" customFormat="1" ht="15.75">
      <c r="A484" s="154">
        <v>43562</v>
      </c>
      <c r="B484" s="40" t="s">
        <v>47</v>
      </c>
      <c r="C484" s="70">
        <v>38</v>
      </c>
      <c r="D484" s="70">
        <v>45</v>
      </c>
      <c r="E484" s="70">
        <f>IF(((C484="")*AND(D484="")),"",D484-C484)</f>
        <v>7</v>
      </c>
      <c r="F484" s="41" t="str">
        <f>IF(E484="","",IF(E484&lt;=20,"Pass","Fail"))</f>
        <v>Pass</v>
      </c>
      <c r="G484" s="70">
        <v>121</v>
      </c>
      <c r="H484" s="64" t="s">
        <v>51</v>
      </c>
      <c r="I484" s="67">
        <v>20</v>
      </c>
      <c r="J484" s="67">
        <v>20</v>
      </c>
      <c r="K484" s="70"/>
    </row>
    <row r="485" spans="1:11" customFormat="1" ht="15.75">
      <c r="A485" s="154">
        <v>43562</v>
      </c>
      <c r="B485" s="40" t="s">
        <v>49</v>
      </c>
      <c r="C485" s="70">
        <v>36</v>
      </c>
      <c r="D485" s="70">
        <v>42</v>
      </c>
      <c r="E485" s="70">
        <f>IF(((C485="")*AND(D485="")),"",D485-C485)</f>
        <v>6</v>
      </c>
      <c r="F485" s="41" t="str">
        <f>IF(E485="","",IF(E485&lt;=30,"Pass","Fail"))</f>
        <v>Pass</v>
      </c>
      <c r="G485" s="70">
        <v>121</v>
      </c>
      <c r="H485" s="64" t="s">
        <v>51</v>
      </c>
      <c r="I485" s="67">
        <v>30</v>
      </c>
      <c r="J485" s="67">
        <v>30</v>
      </c>
      <c r="K485" s="70"/>
    </row>
    <row r="486" spans="1:11" customFormat="1" ht="15.75">
      <c r="A486" s="154">
        <v>43565</v>
      </c>
      <c r="B486" s="40" t="s">
        <v>47</v>
      </c>
      <c r="C486" s="70">
        <v>35</v>
      </c>
      <c r="D486" s="70">
        <v>44</v>
      </c>
      <c r="E486" s="70">
        <f t="shared" ref="E486:E499" si="22">IF(((C486="")*AND(D486="")),"",D486-C486)</f>
        <v>9</v>
      </c>
      <c r="F486" s="41" t="str">
        <f>IF(E486="","",IF(E486&lt;=20,"Pass","Fail"))</f>
        <v>Pass</v>
      </c>
      <c r="G486" s="70">
        <v>1159</v>
      </c>
      <c r="H486" s="64" t="s">
        <v>51</v>
      </c>
      <c r="I486" s="67">
        <v>20</v>
      </c>
      <c r="J486" s="67">
        <v>20</v>
      </c>
      <c r="K486" s="70"/>
    </row>
    <row r="487" spans="1:11" customFormat="1" ht="15.75">
      <c r="A487" s="154">
        <v>43565</v>
      </c>
      <c r="B487" s="40" t="s">
        <v>49</v>
      </c>
      <c r="C487" s="70">
        <v>21</v>
      </c>
      <c r="D487" s="70">
        <v>49</v>
      </c>
      <c r="E487" s="70">
        <f t="shared" si="22"/>
        <v>28</v>
      </c>
      <c r="F487" s="41" t="str">
        <f>IF(E487="","",IF(E487&lt;=30,"Pass","Fail"))</f>
        <v>Pass</v>
      </c>
      <c r="G487" s="70">
        <v>1159</v>
      </c>
      <c r="H487" s="64" t="s">
        <v>51</v>
      </c>
      <c r="I487" s="67">
        <v>30</v>
      </c>
      <c r="J487" s="67">
        <v>30</v>
      </c>
      <c r="K487" s="70"/>
    </row>
    <row r="488" spans="1:11" customFormat="1" ht="15.75">
      <c r="A488" s="154">
        <v>43568</v>
      </c>
      <c r="B488" s="40" t="s">
        <v>47</v>
      </c>
      <c r="C488" s="70">
        <v>51</v>
      </c>
      <c r="D488" s="70">
        <v>56</v>
      </c>
      <c r="E488" s="70">
        <f>IF(((C488="")*AND('[1]PR Ch A ER'!D488="")),"",D488-C488)</f>
        <v>5</v>
      </c>
      <c r="F488" s="41" t="str">
        <f>IF(E488="","",IF(E488&lt;=20,"Pass","Fail"))</f>
        <v>Pass</v>
      </c>
      <c r="G488" s="70">
        <v>1428</v>
      </c>
      <c r="H488" s="64" t="s">
        <v>51</v>
      </c>
      <c r="I488" s="67">
        <v>20</v>
      </c>
      <c r="J488" s="67">
        <v>20</v>
      </c>
      <c r="K488" s="70"/>
    </row>
    <row r="489" spans="1:11" customFormat="1" ht="15.75">
      <c r="A489" s="154">
        <v>43568</v>
      </c>
      <c r="B489" s="40" t="s">
        <v>49</v>
      </c>
      <c r="C489" s="70">
        <v>68</v>
      </c>
      <c r="D489" s="70">
        <v>78</v>
      </c>
      <c r="E489" s="70">
        <f>IF(((C489="")*AND('[1]PR Ch A ER'!D489="")),"",D489-C489)</f>
        <v>10</v>
      </c>
      <c r="F489" s="41" t="str">
        <f>IF(E489="","",IF(E489&lt;=30,"Pass","Fail"))</f>
        <v>Pass</v>
      </c>
      <c r="G489" s="70">
        <v>1428</v>
      </c>
      <c r="H489" s="64" t="s">
        <v>51</v>
      </c>
      <c r="I489" s="67">
        <v>30</v>
      </c>
      <c r="J489" s="67">
        <v>30</v>
      </c>
      <c r="K489" s="70"/>
    </row>
    <row r="490" spans="1:11" customFormat="1" ht="15.75">
      <c r="A490" s="154">
        <v>43577</v>
      </c>
      <c r="B490" s="40" t="s">
        <v>47</v>
      </c>
      <c r="C490" s="70">
        <v>78</v>
      </c>
      <c r="D490" s="70">
        <v>94</v>
      </c>
      <c r="E490" s="70">
        <f>IF(((C490="")*AND('[1]PR Ch A ER'!D490="")),"",D490-C490)</f>
        <v>16</v>
      </c>
      <c r="F490" s="41" t="str">
        <f>IF(E490="","",IF(E490&lt;=20,"Pass","Fail"))</f>
        <v>Pass</v>
      </c>
      <c r="G490" s="70">
        <v>1428</v>
      </c>
      <c r="H490" s="64" t="s">
        <v>51</v>
      </c>
      <c r="I490" s="67">
        <v>20</v>
      </c>
      <c r="J490" s="67">
        <v>20</v>
      </c>
      <c r="K490" s="70"/>
    </row>
    <row r="491" spans="1:11" customFormat="1" ht="15.75">
      <c r="A491" s="154">
        <v>43577</v>
      </c>
      <c r="B491" s="40" t="s">
        <v>49</v>
      </c>
      <c r="C491" s="70">
        <v>56</v>
      </c>
      <c r="D491" s="70">
        <v>80</v>
      </c>
      <c r="E491" s="70">
        <f>IF(((C491="")*AND('[1]PR Ch A ER'!D491="")),"",D491-C491)</f>
        <v>24</v>
      </c>
      <c r="F491" s="41" t="str">
        <f>IF(E491="","",IF(E491&lt;=30,"Pass","Fail"))</f>
        <v>Pass</v>
      </c>
      <c r="G491" s="70">
        <v>1428</v>
      </c>
      <c r="H491" s="64" t="s">
        <v>51</v>
      </c>
      <c r="I491" s="67">
        <v>30</v>
      </c>
      <c r="J491" s="67">
        <v>30</v>
      </c>
      <c r="K491" s="70"/>
    </row>
    <row r="492" spans="1:11" customFormat="1" ht="15.75">
      <c r="A492" s="154">
        <v>43580</v>
      </c>
      <c r="B492" s="40" t="s">
        <v>47</v>
      </c>
      <c r="C492" s="70">
        <v>8</v>
      </c>
      <c r="D492" s="70">
        <v>16</v>
      </c>
      <c r="E492" s="70">
        <v>8</v>
      </c>
      <c r="F492" s="41" t="s">
        <v>220</v>
      </c>
      <c r="G492" s="70">
        <v>1335</v>
      </c>
      <c r="H492" s="64" t="s">
        <v>51</v>
      </c>
      <c r="I492" s="67">
        <v>20</v>
      </c>
      <c r="J492" s="67">
        <v>20</v>
      </c>
      <c r="K492" s="70"/>
    </row>
    <row r="493" spans="1:11" customFormat="1" ht="15.75">
      <c r="A493" s="154">
        <v>43580</v>
      </c>
      <c r="B493" s="40" t="s">
        <v>49</v>
      </c>
      <c r="C493" s="70">
        <v>8</v>
      </c>
      <c r="D493" s="70">
        <v>25</v>
      </c>
      <c r="E493" s="70">
        <f t="shared" si="22"/>
        <v>17</v>
      </c>
      <c r="F493" s="41" t="str">
        <f>IF(E493="","",IF(E493&lt;=30,"Pass","Fail"))</f>
        <v>Pass</v>
      </c>
      <c r="G493" s="70">
        <v>1335</v>
      </c>
      <c r="H493" s="64" t="s">
        <v>51</v>
      </c>
      <c r="I493" s="67">
        <v>30</v>
      </c>
      <c r="J493" s="67">
        <v>30</v>
      </c>
      <c r="K493" s="70"/>
    </row>
    <row r="494" spans="1:11" customFormat="1" ht="15.75">
      <c r="A494" s="154">
        <v>43584</v>
      </c>
      <c r="B494" s="40" t="s">
        <v>47</v>
      </c>
      <c r="C494" s="70">
        <v>41</v>
      </c>
      <c r="D494" s="70">
        <v>56</v>
      </c>
      <c r="E494" s="70">
        <f t="shared" si="22"/>
        <v>15</v>
      </c>
      <c r="F494" s="41" t="str">
        <f>IF(E494="","",IF(E494&lt;=20,"Pass","Fail"))</f>
        <v>Pass</v>
      </c>
      <c r="G494" s="70">
        <v>1340</v>
      </c>
      <c r="H494" s="64" t="s">
        <v>51</v>
      </c>
      <c r="I494" s="67">
        <v>20</v>
      </c>
      <c r="J494" s="67">
        <v>20</v>
      </c>
      <c r="K494" s="70"/>
    </row>
    <row r="495" spans="1:11" customFormat="1" ht="15.75">
      <c r="A495" s="154">
        <v>43584</v>
      </c>
      <c r="B495" s="40" t="s">
        <v>49</v>
      </c>
      <c r="C495" s="70">
        <v>10</v>
      </c>
      <c r="D495" s="70">
        <v>22</v>
      </c>
      <c r="E495" s="70">
        <f t="shared" si="22"/>
        <v>12</v>
      </c>
      <c r="F495" s="41" t="str">
        <f>IF(E495="","",IF(E495&lt;=30,"Pass","Fail"))</f>
        <v>Pass</v>
      </c>
      <c r="G495" s="70">
        <v>1340</v>
      </c>
      <c r="H495" s="64" t="s">
        <v>51</v>
      </c>
      <c r="I495" s="67">
        <v>30</v>
      </c>
      <c r="J495" s="67">
        <v>30</v>
      </c>
      <c r="K495" s="70"/>
    </row>
    <row r="496" spans="1:11" customFormat="1" ht="15.75">
      <c r="A496" s="154">
        <v>43587</v>
      </c>
      <c r="B496" s="40" t="s">
        <v>47</v>
      </c>
      <c r="C496" s="70">
        <v>17</v>
      </c>
      <c r="D496" s="70">
        <v>20</v>
      </c>
      <c r="E496" s="70">
        <f t="shared" si="22"/>
        <v>3</v>
      </c>
      <c r="F496" s="41" t="str">
        <f>IF(E496="","",IF(E496&lt;=20,"Pass","Fail"))</f>
        <v>Pass</v>
      </c>
      <c r="G496" s="70">
        <v>102</v>
      </c>
      <c r="H496" s="64" t="s">
        <v>51</v>
      </c>
      <c r="I496" s="67">
        <v>20</v>
      </c>
      <c r="J496" s="67">
        <v>20</v>
      </c>
      <c r="K496" s="70"/>
    </row>
    <row r="497" spans="1:11" customFormat="1" ht="15.75">
      <c r="A497" s="154">
        <v>43587</v>
      </c>
      <c r="B497" s="40" t="s">
        <v>49</v>
      </c>
      <c r="C497" s="70">
        <v>11</v>
      </c>
      <c r="D497" s="70">
        <v>18</v>
      </c>
      <c r="E497" s="70">
        <f t="shared" si="22"/>
        <v>7</v>
      </c>
      <c r="F497" s="41" t="str">
        <f>IF(E497="","",IF(E497&lt;=30,"Pass","Fail"))</f>
        <v>Pass</v>
      </c>
      <c r="G497" s="70">
        <v>102</v>
      </c>
      <c r="H497" s="64" t="s">
        <v>51</v>
      </c>
      <c r="I497" s="67">
        <v>30</v>
      </c>
      <c r="J497" s="67">
        <v>30</v>
      </c>
      <c r="K497" s="70"/>
    </row>
    <row r="498" spans="1:11" customFormat="1" ht="15.75">
      <c r="A498" s="154">
        <v>43591</v>
      </c>
      <c r="B498" s="40" t="s">
        <v>47</v>
      </c>
      <c r="C498" s="70">
        <v>20</v>
      </c>
      <c r="D498" s="70">
        <v>24</v>
      </c>
      <c r="E498" s="70">
        <f t="shared" si="22"/>
        <v>4</v>
      </c>
      <c r="F498" s="41" t="str">
        <f>IF(E498="","",IF(E498&lt;=20,"Pass","Fail"))</f>
        <v>Pass</v>
      </c>
      <c r="G498" s="70">
        <v>121</v>
      </c>
      <c r="H498" s="64" t="s">
        <v>51</v>
      </c>
      <c r="I498" s="67">
        <v>20</v>
      </c>
      <c r="J498" s="67">
        <v>20</v>
      </c>
      <c r="K498" s="70"/>
    </row>
    <row r="499" spans="1:11" customFormat="1" ht="15.75">
      <c r="A499" s="154">
        <v>43591</v>
      </c>
      <c r="B499" s="40" t="s">
        <v>49</v>
      </c>
      <c r="C499" s="70">
        <v>18</v>
      </c>
      <c r="D499" s="70">
        <v>27</v>
      </c>
      <c r="E499" s="70">
        <f t="shared" si="22"/>
        <v>9</v>
      </c>
      <c r="F499" s="41" t="str">
        <f>IF(E499="","",IF(E499&lt;=30,"Pass","Fail"))</f>
        <v>Pass</v>
      </c>
      <c r="G499" s="70">
        <v>121</v>
      </c>
      <c r="H499" s="64" t="s">
        <v>51</v>
      </c>
      <c r="I499" s="67">
        <v>30</v>
      </c>
      <c r="J499" s="67">
        <v>30</v>
      </c>
      <c r="K499" s="70"/>
    </row>
    <row r="500" spans="1:11">
      <c r="A500" s="154">
        <v>43595</v>
      </c>
      <c r="B500" s="40" t="s">
        <v>47</v>
      </c>
      <c r="C500" s="70">
        <v>13</v>
      </c>
      <c r="D500" s="70">
        <v>23</v>
      </c>
      <c r="E500" s="70">
        <f>IF(((C500="")*AND(D500="")),"",D500-C500)</f>
        <v>10</v>
      </c>
      <c r="F500" s="206" t="str">
        <f>IF(E500="","",IF(E500&lt;=20,"Pass","Fail"))</f>
        <v>Pass</v>
      </c>
      <c r="G500" s="70">
        <v>102</v>
      </c>
      <c r="H500" s="206" t="s">
        <v>51</v>
      </c>
      <c r="I500" s="67">
        <v>20</v>
      </c>
      <c r="J500" s="67">
        <v>20</v>
      </c>
    </row>
    <row r="501" spans="1:11">
      <c r="A501" s="154">
        <v>43595</v>
      </c>
      <c r="B501" s="40" t="s">
        <v>49</v>
      </c>
      <c r="C501" s="70">
        <v>5</v>
      </c>
      <c r="D501" s="70">
        <v>33</v>
      </c>
      <c r="E501" s="70">
        <f>IF(((C501="")*AND(D501="")),"",D501-C501)</f>
        <v>28</v>
      </c>
      <c r="F501" s="206" t="str">
        <f>IF(E501="","",IF(E501&lt;=30,"Pass","Fail"))</f>
        <v>Pass</v>
      </c>
      <c r="G501" s="70">
        <v>102</v>
      </c>
      <c r="H501" s="206" t="s">
        <v>51</v>
      </c>
      <c r="I501" s="67">
        <v>30</v>
      </c>
      <c r="J501" s="67">
        <v>30</v>
      </c>
    </row>
    <row r="502" spans="1:11">
      <c r="A502" s="154">
        <v>43599</v>
      </c>
      <c r="B502" s="40" t="s">
        <v>47</v>
      </c>
      <c r="C502" s="70">
        <v>37</v>
      </c>
      <c r="D502" s="70">
        <v>47</v>
      </c>
      <c r="E502" s="70">
        <f>IF(((C502="")*AND(D502="")),"",D502-C502)</f>
        <v>10</v>
      </c>
      <c r="F502" s="206" t="str">
        <f>IF(E502="","",IF(E502&lt;=20,"Pass","Fail"))</f>
        <v>Pass</v>
      </c>
      <c r="G502" s="70">
        <v>1428</v>
      </c>
      <c r="H502" s="206" t="s">
        <v>51</v>
      </c>
      <c r="I502" s="67">
        <v>20</v>
      </c>
      <c r="J502" s="67">
        <v>20</v>
      </c>
    </row>
    <row r="503" spans="1:11">
      <c r="A503" s="154">
        <v>43599</v>
      </c>
      <c r="B503" s="40" t="s">
        <v>49</v>
      </c>
      <c r="C503" s="70">
        <v>52</v>
      </c>
      <c r="D503" s="70">
        <v>63</v>
      </c>
      <c r="E503" s="70">
        <f>IF(((C503="")*AND(D503="")),"",D503-C503)</f>
        <v>11</v>
      </c>
      <c r="F503" s="206" t="str">
        <f>IF(E503="","",IF(E503&lt;=30,"Pass","Fail"))</f>
        <v>Pass</v>
      </c>
      <c r="G503" s="70">
        <v>1428</v>
      </c>
      <c r="H503" s="206" t="s">
        <v>51</v>
      </c>
      <c r="I503" s="67">
        <v>30</v>
      </c>
      <c r="J503" s="67">
        <v>30</v>
      </c>
    </row>
    <row r="504" spans="1:11">
      <c r="A504" s="154">
        <v>43601</v>
      </c>
      <c r="B504" s="40" t="s">
        <v>47</v>
      </c>
      <c r="C504" s="70">
        <v>14</v>
      </c>
      <c r="D504" s="70">
        <v>21</v>
      </c>
      <c r="E504" s="70">
        <f t="shared" ref="E504:E509" si="23">IF(((C504="")*AND(D504="")),"",D504-C504)</f>
        <v>7</v>
      </c>
      <c r="F504" s="206" t="str">
        <f>IF(E504="","",IF(E504&lt;=20,"Pass","Fail"))</f>
        <v>Pass</v>
      </c>
      <c r="G504" s="70">
        <v>1335</v>
      </c>
      <c r="H504" s="206" t="s">
        <v>51</v>
      </c>
      <c r="I504" s="67">
        <v>20</v>
      </c>
      <c r="J504" s="67">
        <v>20</v>
      </c>
    </row>
    <row r="505" spans="1:11">
      <c r="A505" s="154">
        <v>43601</v>
      </c>
      <c r="B505" s="40" t="s">
        <v>49</v>
      </c>
      <c r="C505" s="70">
        <v>15</v>
      </c>
      <c r="D505" s="70">
        <v>21</v>
      </c>
      <c r="E505" s="70">
        <f t="shared" si="23"/>
        <v>6</v>
      </c>
      <c r="F505" s="206" t="str">
        <f>IF(E505="","",IF(E505&lt;=30,"Pass","Fail"))</f>
        <v>Pass</v>
      </c>
      <c r="G505" s="70">
        <v>1335</v>
      </c>
      <c r="H505" s="206" t="s">
        <v>51</v>
      </c>
      <c r="I505" s="67">
        <v>30</v>
      </c>
      <c r="J505" s="67">
        <v>30</v>
      </c>
    </row>
    <row r="506" spans="1:11">
      <c r="A506" s="154">
        <v>43605</v>
      </c>
      <c r="B506" s="40" t="s">
        <v>47</v>
      </c>
      <c r="C506" s="70">
        <v>12</v>
      </c>
      <c r="D506" s="70">
        <v>20</v>
      </c>
      <c r="E506" s="70">
        <f t="shared" si="23"/>
        <v>8</v>
      </c>
      <c r="F506" s="206" t="str">
        <f>IF(E506="","",IF(E506&lt;=20,"Pass","Fail"))</f>
        <v>Pass</v>
      </c>
      <c r="G506" s="70">
        <v>1335</v>
      </c>
      <c r="H506" s="206" t="s">
        <v>51</v>
      </c>
      <c r="I506" s="67">
        <v>20</v>
      </c>
      <c r="J506" s="67">
        <v>20</v>
      </c>
    </row>
    <row r="507" spans="1:11">
      <c r="A507" s="154">
        <v>43605</v>
      </c>
      <c r="B507" s="40" t="s">
        <v>49</v>
      </c>
      <c r="C507" s="70">
        <v>23</v>
      </c>
      <c r="D507" s="70">
        <v>25</v>
      </c>
      <c r="E507" s="70">
        <f t="shared" si="23"/>
        <v>2</v>
      </c>
      <c r="F507" s="206" t="str">
        <f>IF(E507="","",IF(E507&lt;=30,"Pass","Fail"))</f>
        <v>Pass</v>
      </c>
      <c r="G507" s="70">
        <v>1335</v>
      </c>
      <c r="H507" s="206" t="s">
        <v>51</v>
      </c>
      <c r="I507" s="67">
        <v>30</v>
      </c>
      <c r="J507" s="67">
        <v>30</v>
      </c>
    </row>
    <row r="508" spans="1:11">
      <c r="A508" s="153">
        <v>43608</v>
      </c>
      <c r="B508" s="40" t="s">
        <v>47</v>
      </c>
      <c r="C508" s="60">
        <v>16</v>
      </c>
      <c r="D508" s="60">
        <v>34</v>
      </c>
      <c r="E508" s="60">
        <f t="shared" si="23"/>
        <v>18</v>
      </c>
      <c r="F508" s="206" t="str">
        <f>IF(E508="","",IF(E508&lt;=20,"Pass","Fail"))</f>
        <v>Pass</v>
      </c>
      <c r="G508" s="70">
        <v>1340</v>
      </c>
      <c r="H508" s="206" t="s">
        <v>51</v>
      </c>
      <c r="I508" s="67">
        <v>20</v>
      </c>
      <c r="J508" s="67">
        <v>20</v>
      </c>
    </row>
    <row r="509" spans="1:11">
      <c r="A509" s="153">
        <v>43608</v>
      </c>
      <c r="B509" s="40" t="s">
        <v>49</v>
      </c>
      <c r="C509" s="60">
        <v>33</v>
      </c>
      <c r="D509" s="60">
        <v>40</v>
      </c>
      <c r="E509" s="60">
        <f t="shared" si="23"/>
        <v>7</v>
      </c>
      <c r="F509" s="206" t="str">
        <f>IF(E509="","",IF(E509&lt;=30,"Pass","Fail"))</f>
        <v>Pass</v>
      </c>
      <c r="G509" s="70">
        <v>1340</v>
      </c>
      <c r="H509" s="206" t="s">
        <v>51</v>
      </c>
      <c r="I509" s="246">
        <v>30</v>
      </c>
      <c r="J509" s="246">
        <v>30</v>
      </c>
    </row>
    <row r="510" spans="1:11">
      <c r="A510" s="153">
        <v>43614</v>
      </c>
      <c r="B510" s="40" t="s">
        <v>47</v>
      </c>
      <c r="C510" s="60">
        <v>20</v>
      </c>
      <c r="D510" s="60">
        <v>39</v>
      </c>
      <c r="E510" s="60">
        <f t="shared" ref="E510:E511" si="24">IF(((C510="")*AND(D510="")),"",D510-C510)</f>
        <v>19</v>
      </c>
      <c r="F510" s="206" t="str">
        <f>IF(E510="","",IF(E510&lt;=20,"Pass","Fail"))</f>
        <v>Pass</v>
      </c>
      <c r="G510" s="70">
        <v>1340</v>
      </c>
      <c r="H510" s="206" t="s">
        <v>51</v>
      </c>
      <c r="I510" s="67">
        <v>20</v>
      </c>
      <c r="J510" s="67">
        <v>20</v>
      </c>
      <c r="K510" s="84" t="s">
        <v>259</v>
      </c>
    </row>
    <row r="511" spans="1:11">
      <c r="A511" s="153">
        <v>43614</v>
      </c>
      <c r="B511" s="241" t="s">
        <v>49</v>
      </c>
      <c r="C511" s="60">
        <v>9</v>
      </c>
      <c r="D511" s="60">
        <v>10</v>
      </c>
      <c r="E511" s="60">
        <f t="shared" si="24"/>
        <v>1</v>
      </c>
      <c r="F511" s="242" t="str">
        <f>IF(E511="","",IF(E511&lt;=30,"Pass","Fail"))</f>
        <v>Pass</v>
      </c>
      <c r="G511" s="70">
        <v>1340</v>
      </c>
      <c r="H511" s="242" t="s">
        <v>51</v>
      </c>
      <c r="I511" s="246">
        <v>30</v>
      </c>
      <c r="J511" s="246">
        <v>30</v>
      </c>
    </row>
    <row r="512" spans="1:11">
      <c r="A512" s="243">
        <v>43619</v>
      </c>
      <c r="B512" s="40" t="s">
        <v>47</v>
      </c>
      <c r="C512" s="78">
        <v>17</v>
      </c>
      <c r="D512" s="78">
        <v>29</v>
      </c>
      <c r="E512" s="78">
        <f t="shared" ref="E512:E513" si="25">IF(((C512="")*AND(D512="")),"",D512-C512)</f>
        <v>12</v>
      </c>
      <c r="F512" s="206" t="str">
        <f>IF(E512="","",IF(E512&lt;=20,"Pass","Fail"))</f>
        <v>Pass</v>
      </c>
      <c r="G512" s="70">
        <v>121</v>
      </c>
      <c r="H512" s="206" t="s">
        <v>51</v>
      </c>
      <c r="I512" s="67">
        <v>20</v>
      </c>
      <c r="J512" s="67">
        <v>20</v>
      </c>
    </row>
    <row r="513" spans="1:10">
      <c r="A513" s="244">
        <v>43619</v>
      </c>
      <c r="B513" s="40" t="s">
        <v>49</v>
      </c>
      <c r="C513" s="245">
        <v>43</v>
      </c>
      <c r="D513" s="245">
        <v>52</v>
      </c>
      <c r="E513" s="245">
        <f t="shared" si="25"/>
        <v>9</v>
      </c>
      <c r="F513" s="206" t="str">
        <f>IF(E513="","",IF(E513&lt;=30,"Pass","Fail"))</f>
        <v>Pass</v>
      </c>
      <c r="G513" s="70">
        <v>121</v>
      </c>
      <c r="H513" s="206" t="s">
        <v>51</v>
      </c>
      <c r="I513" s="74">
        <v>30</v>
      </c>
      <c r="J513" s="74">
        <v>30</v>
      </c>
    </row>
    <row r="514" spans="1:10">
      <c r="A514" s="243">
        <v>43622</v>
      </c>
      <c r="B514" s="40" t="s">
        <v>47</v>
      </c>
      <c r="C514" s="78">
        <v>47</v>
      </c>
      <c r="D514" s="78">
        <v>63</v>
      </c>
      <c r="E514" s="78">
        <f t="shared" ref="E514:E515" si="26">IF(((C514="")*AND(D514="")),"",D514-C514)</f>
        <v>16</v>
      </c>
      <c r="F514" s="206" t="str">
        <f>IF(E514="","",IF(E514&lt;=20,"Pass","Fail"))</f>
        <v>Pass</v>
      </c>
      <c r="G514" s="70">
        <v>121</v>
      </c>
      <c r="H514" s="206" t="s">
        <v>51</v>
      </c>
      <c r="I514" s="67">
        <v>20</v>
      </c>
      <c r="J514" s="67">
        <v>20</v>
      </c>
    </row>
    <row r="515" spans="1:10">
      <c r="A515" s="244">
        <v>43622</v>
      </c>
      <c r="B515" s="40" t="s">
        <v>49</v>
      </c>
      <c r="C515" s="245">
        <v>49</v>
      </c>
      <c r="D515" s="245">
        <v>69</v>
      </c>
      <c r="E515" s="245">
        <f t="shared" si="26"/>
        <v>20</v>
      </c>
      <c r="F515" s="206" t="str">
        <f>IF(E515="","",IF(E515&lt;=30,"Pass","Fail"))</f>
        <v>Pass</v>
      </c>
      <c r="G515" s="70">
        <v>121</v>
      </c>
      <c r="H515" s="206" t="s">
        <v>51</v>
      </c>
      <c r="I515" s="74">
        <v>30</v>
      </c>
      <c r="J515" s="74">
        <v>30</v>
      </c>
    </row>
    <row r="516" spans="1:10">
      <c r="A516" s="243">
        <v>43626</v>
      </c>
      <c r="B516" s="40" t="s">
        <v>47</v>
      </c>
      <c r="C516" s="78">
        <v>76</v>
      </c>
      <c r="D516" s="78">
        <v>87</v>
      </c>
      <c r="E516" s="78">
        <f t="shared" ref="E516:E517" si="27">IF(((C516="")*AND(D516="")),"",D516-C516)</f>
        <v>11</v>
      </c>
      <c r="F516" s="206" t="str">
        <f>IF(E516="","",IF(E516&lt;=20,"Pass","Fail"))</f>
        <v>Pass</v>
      </c>
      <c r="G516" s="70">
        <v>1428</v>
      </c>
      <c r="H516" s="206" t="s">
        <v>51</v>
      </c>
      <c r="I516" s="67">
        <v>20</v>
      </c>
      <c r="J516" s="67">
        <v>20</v>
      </c>
    </row>
    <row r="517" spans="1:10">
      <c r="A517" s="244">
        <v>43626</v>
      </c>
      <c r="B517" s="40" t="s">
        <v>49</v>
      </c>
      <c r="C517" s="245">
        <v>58</v>
      </c>
      <c r="D517" s="245">
        <v>59</v>
      </c>
      <c r="E517" s="245">
        <f t="shared" si="27"/>
        <v>1</v>
      </c>
      <c r="F517" s="206" t="str">
        <f>IF(E517="","",IF(E517&lt;=30,"Pass","Fail"))</f>
        <v>Pass</v>
      </c>
      <c r="G517" s="70">
        <v>1428</v>
      </c>
      <c r="H517" s="206" t="s">
        <v>51</v>
      </c>
      <c r="I517" s="74">
        <v>30</v>
      </c>
      <c r="J517" s="74">
        <v>30</v>
      </c>
    </row>
    <row r="518" spans="1:10">
      <c r="A518" s="243">
        <v>43629</v>
      </c>
      <c r="B518" s="40" t="s">
        <v>47</v>
      </c>
      <c r="C518" s="78">
        <v>19</v>
      </c>
      <c r="D518" s="78">
        <v>32</v>
      </c>
      <c r="E518" s="78">
        <f t="shared" ref="E518:E531" si="28">IF(((C518="")*AND(D518="")),"",D518-C518)</f>
        <v>13</v>
      </c>
      <c r="F518" s="206" t="str">
        <f>IF(E518="","",IF(E518&lt;=20,"Pass","Fail"))</f>
        <v>Pass</v>
      </c>
      <c r="G518" s="70">
        <v>1428</v>
      </c>
      <c r="H518" s="206" t="s">
        <v>51</v>
      </c>
      <c r="I518" s="67">
        <v>20</v>
      </c>
      <c r="J518" s="67">
        <v>20</v>
      </c>
    </row>
    <row r="519" spans="1:10">
      <c r="A519" s="243">
        <v>43629</v>
      </c>
      <c r="B519" s="40" t="s">
        <v>49</v>
      </c>
      <c r="C519" s="245">
        <v>6</v>
      </c>
      <c r="D519" s="245">
        <v>6</v>
      </c>
      <c r="E519" s="245">
        <f t="shared" si="28"/>
        <v>0</v>
      </c>
      <c r="F519" s="206" t="str">
        <f>IF(E519="","",IF(E519&lt;=30,"Pass","Fail"))</f>
        <v>Pass</v>
      </c>
      <c r="G519" s="70">
        <v>1428</v>
      </c>
      <c r="H519" s="206" t="s">
        <v>51</v>
      </c>
      <c r="I519" s="74">
        <v>30</v>
      </c>
      <c r="J519" s="74">
        <v>30</v>
      </c>
    </row>
    <row r="520" spans="1:10">
      <c r="A520" s="243">
        <v>43633</v>
      </c>
      <c r="B520" s="40" t="s">
        <v>47</v>
      </c>
      <c r="C520" s="78">
        <v>15</v>
      </c>
      <c r="D520" s="78">
        <v>24</v>
      </c>
      <c r="E520" s="78">
        <f t="shared" si="28"/>
        <v>9</v>
      </c>
      <c r="F520" s="206" t="str">
        <f>IF(E520="","",IF(E520&lt;=20,"Pass","Fail"))</f>
        <v>Pass</v>
      </c>
      <c r="G520" s="70">
        <v>1335</v>
      </c>
      <c r="H520" s="206" t="s">
        <v>51</v>
      </c>
      <c r="I520" s="67">
        <v>20</v>
      </c>
      <c r="J520" s="67">
        <v>20</v>
      </c>
    </row>
    <row r="521" spans="1:10">
      <c r="A521" s="243">
        <v>43633</v>
      </c>
      <c r="B521" s="40" t="s">
        <v>49</v>
      </c>
      <c r="C521" s="245">
        <v>15</v>
      </c>
      <c r="D521" s="245">
        <v>15</v>
      </c>
      <c r="E521" s="245">
        <f t="shared" si="28"/>
        <v>0</v>
      </c>
      <c r="F521" s="206" t="str">
        <f>IF(E521="","",IF(E521&lt;=30,"Pass","Fail"))</f>
        <v>Pass</v>
      </c>
      <c r="G521" s="70">
        <v>1335</v>
      </c>
      <c r="H521" s="206" t="s">
        <v>51</v>
      </c>
      <c r="I521" s="74">
        <v>30</v>
      </c>
      <c r="J521" s="74">
        <v>30</v>
      </c>
    </row>
    <row r="522" spans="1:10">
      <c r="A522" s="243">
        <v>43636</v>
      </c>
      <c r="B522" s="40" t="s">
        <v>47</v>
      </c>
      <c r="C522" s="78">
        <v>30</v>
      </c>
      <c r="D522" s="78">
        <v>256</v>
      </c>
      <c r="E522" s="78">
        <f t="shared" si="28"/>
        <v>226</v>
      </c>
      <c r="F522" s="206" t="str">
        <f>IF(E522="","",IF(E522&lt;=20,"Pass","Fail"))</f>
        <v>Fail</v>
      </c>
      <c r="G522" s="70">
        <v>1335</v>
      </c>
      <c r="H522" s="206" t="s">
        <v>51</v>
      </c>
      <c r="I522" s="67">
        <v>20</v>
      </c>
      <c r="J522" s="67">
        <v>20</v>
      </c>
    </row>
    <row r="523" spans="1:10">
      <c r="A523" s="243">
        <v>43636</v>
      </c>
      <c r="B523" s="40" t="s">
        <v>49</v>
      </c>
      <c r="C523" s="245">
        <v>10</v>
      </c>
      <c r="D523" s="245">
        <v>17</v>
      </c>
      <c r="E523" s="245">
        <f t="shared" si="28"/>
        <v>7</v>
      </c>
      <c r="F523" s="206" t="str">
        <f>IF(E523="","",IF(E523&lt;=30,"Pass","Fail"))</f>
        <v>Pass</v>
      </c>
      <c r="G523" s="70">
        <v>1335</v>
      </c>
      <c r="H523" s="206" t="s">
        <v>51</v>
      </c>
      <c r="I523" s="74">
        <v>30</v>
      </c>
      <c r="J523" s="74">
        <v>30</v>
      </c>
    </row>
    <row r="524" spans="1:10">
      <c r="A524" s="243">
        <v>43636</v>
      </c>
      <c r="B524" s="40" t="s">
        <v>47</v>
      </c>
      <c r="C524" s="78">
        <v>3</v>
      </c>
      <c r="D524" s="78">
        <v>3</v>
      </c>
      <c r="E524" s="78">
        <f t="shared" si="28"/>
        <v>0</v>
      </c>
      <c r="F524" s="206" t="str">
        <f>IF(E524="","",IF(E524&lt;=20,"Pass","Fail"))</f>
        <v>Pass</v>
      </c>
      <c r="G524" s="70">
        <v>1335</v>
      </c>
      <c r="H524" s="206" t="s">
        <v>51</v>
      </c>
      <c r="I524" s="67">
        <v>20</v>
      </c>
      <c r="J524" s="67">
        <v>20</v>
      </c>
    </row>
    <row r="525" spans="1:10">
      <c r="A525" s="243">
        <v>43639</v>
      </c>
      <c r="B525" s="40" t="s">
        <v>49</v>
      </c>
      <c r="C525" s="245">
        <v>11</v>
      </c>
      <c r="D525" s="245">
        <v>16</v>
      </c>
      <c r="E525" s="245">
        <f t="shared" ref="E525:E526" si="29">IF(((C525="")*AND(D525="")),"",D525-C525)</f>
        <v>5</v>
      </c>
      <c r="F525" s="206" t="str">
        <f>IF(E525="","",IF(E525&lt;=30,"Pass","Fail"))</f>
        <v>Pass</v>
      </c>
      <c r="G525" s="70">
        <v>74</v>
      </c>
      <c r="H525" s="206" t="s">
        <v>51</v>
      </c>
      <c r="I525" s="74">
        <v>30</v>
      </c>
      <c r="J525" s="74">
        <v>30</v>
      </c>
    </row>
    <row r="526" spans="1:10">
      <c r="A526" s="243">
        <v>43639</v>
      </c>
      <c r="B526" s="40" t="s">
        <v>47</v>
      </c>
      <c r="C526" s="78">
        <v>11</v>
      </c>
      <c r="D526" s="78">
        <v>28</v>
      </c>
      <c r="E526" s="78">
        <f t="shared" si="29"/>
        <v>17</v>
      </c>
      <c r="F526" s="206" t="str">
        <f>IF(E526="","",IF(E526&lt;=20,"Pass","Fail"))</f>
        <v>Pass</v>
      </c>
      <c r="G526" s="70">
        <v>74</v>
      </c>
      <c r="H526" s="206" t="s">
        <v>51</v>
      </c>
      <c r="I526" s="67">
        <v>20</v>
      </c>
      <c r="J526" s="67">
        <v>20</v>
      </c>
    </row>
    <row r="527" spans="1:10">
      <c r="A527" s="243">
        <v>43642</v>
      </c>
      <c r="B527" s="40" t="s">
        <v>47</v>
      </c>
      <c r="C527" s="78">
        <v>29</v>
      </c>
      <c r="D527" s="78">
        <v>17</v>
      </c>
      <c r="E527" s="78">
        <f t="shared" si="28"/>
        <v>-12</v>
      </c>
      <c r="F527" s="206" t="str">
        <f>IF(E527="","",IF(E527&lt;=20,"Pass","Fail"))</f>
        <v>Pass</v>
      </c>
      <c r="G527" s="70">
        <v>1340</v>
      </c>
      <c r="H527" s="206" t="s">
        <v>51</v>
      </c>
      <c r="I527" s="67">
        <v>20</v>
      </c>
      <c r="J527" s="67">
        <v>20</v>
      </c>
    </row>
    <row r="528" spans="1:10">
      <c r="A528" s="243">
        <v>43642</v>
      </c>
      <c r="B528" s="40" t="s">
        <v>49</v>
      </c>
      <c r="C528" s="245">
        <v>46</v>
      </c>
      <c r="D528" s="245">
        <v>19</v>
      </c>
      <c r="E528" s="245">
        <f t="shared" si="28"/>
        <v>-27</v>
      </c>
      <c r="F528" s="206" t="str">
        <f>IF(E528="","",IF(E528&lt;=30,"Pass","Fail"))</f>
        <v>Pass</v>
      </c>
      <c r="G528" s="70">
        <v>1340</v>
      </c>
      <c r="H528" s="206" t="s">
        <v>51</v>
      </c>
      <c r="I528" s="74">
        <v>30</v>
      </c>
      <c r="J528" s="74">
        <v>30</v>
      </c>
    </row>
    <row r="529" spans="1:10">
      <c r="A529" s="243">
        <v>43646</v>
      </c>
      <c r="B529" s="40" t="s">
        <v>47</v>
      </c>
      <c r="C529" s="78">
        <v>3</v>
      </c>
      <c r="D529" s="78">
        <v>16</v>
      </c>
      <c r="E529" s="78">
        <f t="shared" si="28"/>
        <v>13</v>
      </c>
      <c r="F529" s="206" t="str">
        <f>IF(E529="","",IF(E529&lt;=20,"Pass","Fail"))</f>
        <v>Pass</v>
      </c>
      <c r="G529" s="70" t="s">
        <v>236</v>
      </c>
      <c r="H529" s="206" t="s">
        <v>51</v>
      </c>
      <c r="I529" s="67">
        <v>20</v>
      </c>
      <c r="J529" s="67">
        <v>20</v>
      </c>
    </row>
    <row r="530" spans="1:10">
      <c r="A530" s="244">
        <v>43646</v>
      </c>
      <c r="B530" s="40" t="s">
        <v>49</v>
      </c>
      <c r="C530" s="245">
        <v>0</v>
      </c>
      <c r="D530" s="245">
        <v>2</v>
      </c>
      <c r="E530" s="245">
        <f t="shared" si="28"/>
        <v>2</v>
      </c>
      <c r="F530" s="206" t="str">
        <f>IF(E530="","",IF(E530&lt;=30,"Pass","Fail"))</f>
        <v>Pass</v>
      </c>
      <c r="G530" s="70" t="s">
        <v>236</v>
      </c>
      <c r="H530" s="206" t="s">
        <v>51</v>
      </c>
      <c r="I530" s="74">
        <v>30</v>
      </c>
      <c r="J530" s="74">
        <v>30</v>
      </c>
    </row>
    <row r="531" spans="1:10">
      <c r="A531" s="244">
        <v>43647</v>
      </c>
      <c r="B531" s="40" t="s">
        <v>47</v>
      </c>
      <c r="C531" s="78">
        <v>43</v>
      </c>
      <c r="D531" s="78">
        <v>51</v>
      </c>
      <c r="E531" s="78">
        <f t="shared" si="28"/>
        <v>8</v>
      </c>
      <c r="F531" s="206" t="str">
        <f>IF(E531="","",IF(E531&lt;=20,"Pass","Fail"))</f>
        <v>Pass</v>
      </c>
      <c r="G531" s="70">
        <v>1335</v>
      </c>
      <c r="H531" s="206" t="s">
        <v>51</v>
      </c>
      <c r="I531" s="67">
        <v>20</v>
      </c>
      <c r="J531" s="67">
        <v>20</v>
      </c>
    </row>
    <row r="532" spans="1:10">
      <c r="A532" s="244">
        <v>43649</v>
      </c>
      <c r="B532" s="40" t="s">
        <v>47</v>
      </c>
      <c r="C532" s="78">
        <v>7</v>
      </c>
      <c r="D532" s="78">
        <v>14</v>
      </c>
      <c r="E532" s="78">
        <f t="shared" ref="E532:E590" si="30">IF(((C532="")*AND(D532="")),"",D532-C532)</f>
        <v>7</v>
      </c>
      <c r="F532" s="206" t="str">
        <f>IF(E532="","",IF(E532&lt;=20,"Pass","Fail"))</f>
        <v>Pass</v>
      </c>
      <c r="G532" s="70">
        <v>121</v>
      </c>
      <c r="H532" s="206" t="s">
        <v>51</v>
      </c>
      <c r="I532" s="67">
        <v>20</v>
      </c>
      <c r="J532" s="67">
        <v>20</v>
      </c>
    </row>
    <row r="533" spans="1:10">
      <c r="A533" s="244">
        <v>43649</v>
      </c>
      <c r="B533" s="40" t="s">
        <v>49</v>
      </c>
      <c r="C533" s="245">
        <v>20</v>
      </c>
      <c r="D533" s="245">
        <v>34</v>
      </c>
      <c r="E533" s="245">
        <f t="shared" si="30"/>
        <v>14</v>
      </c>
      <c r="F533" s="206" t="str">
        <f>IF(E533="","",IF(E533&lt;=30,"Pass","Fail"))</f>
        <v>Pass</v>
      </c>
      <c r="G533" s="70">
        <v>121</v>
      </c>
      <c r="H533" s="206" t="s">
        <v>51</v>
      </c>
      <c r="I533" s="74">
        <v>30</v>
      </c>
      <c r="J533" s="74">
        <v>30</v>
      </c>
    </row>
    <row r="534" spans="1:10">
      <c r="A534" s="244">
        <v>43653</v>
      </c>
      <c r="B534" s="40" t="s">
        <v>47</v>
      </c>
      <c r="C534" s="78">
        <v>17</v>
      </c>
      <c r="D534" s="78">
        <v>37</v>
      </c>
      <c r="E534" s="78">
        <f t="shared" ref="E534" si="31">IF(((C534="")*AND(D534="")),"",D534-C534)</f>
        <v>20</v>
      </c>
      <c r="F534" s="206" t="str">
        <f>IF(E534="","",IF(E534&lt;=20,"Pass","Fail"))</f>
        <v>Pass</v>
      </c>
      <c r="G534" s="70">
        <v>74</v>
      </c>
      <c r="H534" s="206" t="s">
        <v>51</v>
      </c>
      <c r="I534" s="67">
        <v>20</v>
      </c>
      <c r="J534" s="67">
        <v>20</v>
      </c>
    </row>
    <row r="535" spans="1:10">
      <c r="A535" s="244">
        <v>43653</v>
      </c>
      <c r="B535" s="40" t="s">
        <v>49</v>
      </c>
      <c r="C535" s="245">
        <v>31</v>
      </c>
      <c r="D535" s="245">
        <v>50</v>
      </c>
      <c r="E535" s="245">
        <f t="shared" si="30"/>
        <v>19</v>
      </c>
      <c r="F535" s="206" t="str">
        <f>IF(E535="","",IF(E535&lt;=30,"Pass","Fail"))</f>
        <v>Pass</v>
      </c>
      <c r="G535" s="70">
        <v>74</v>
      </c>
      <c r="H535" s="206" t="s">
        <v>51</v>
      </c>
      <c r="I535" s="74">
        <v>30</v>
      </c>
      <c r="J535" s="74">
        <v>30</v>
      </c>
    </row>
    <row r="536" spans="1:10">
      <c r="A536" s="243">
        <v>43656</v>
      </c>
      <c r="B536" s="40" t="s">
        <v>47</v>
      </c>
      <c r="C536" s="78">
        <v>26</v>
      </c>
      <c r="D536" s="78">
        <v>43</v>
      </c>
      <c r="E536" s="78">
        <f t="shared" si="30"/>
        <v>17</v>
      </c>
      <c r="F536" s="206" t="str">
        <f>IF(E536="","",IF(E536&lt;=20,"Pass","Fail"))</f>
        <v>Pass</v>
      </c>
      <c r="G536" s="70">
        <v>1428</v>
      </c>
      <c r="H536" s="206" t="s">
        <v>51</v>
      </c>
      <c r="I536" s="67">
        <v>20</v>
      </c>
      <c r="J536" s="67">
        <v>20</v>
      </c>
    </row>
    <row r="537" spans="1:10">
      <c r="A537" s="244">
        <v>43656</v>
      </c>
      <c r="B537" s="40" t="s">
        <v>49</v>
      </c>
      <c r="C537" s="245">
        <v>23</v>
      </c>
      <c r="D537" s="245">
        <v>36</v>
      </c>
      <c r="E537" s="245">
        <f t="shared" si="30"/>
        <v>13</v>
      </c>
      <c r="F537" s="206" t="str">
        <f>IF(E537="","",IF(E537&lt;=30,"Pass","Fail"))</f>
        <v>Pass</v>
      </c>
      <c r="G537" s="70">
        <v>1428</v>
      </c>
      <c r="H537" s="206" t="s">
        <v>51</v>
      </c>
      <c r="I537" s="74">
        <v>30</v>
      </c>
      <c r="J537" s="74">
        <v>30</v>
      </c>
    </row>
    <row r="538" spans="1:10">
      <c r="A538" s="244">
        <v>43660</v>
      </c>
      <c r="B538" s="40" t="s">
        <v>47</v>
      </c>
      <c r="C538" s="78">
        <v>15</v>
      </c>
      <c r="D538" s="78">
        <v>14</v>
      </c>
      <c r="E538" s="78">
        <f t="shared" si="30"/>
        <v>-1</v>
      </c>
      <c r="F538" s="206" t="str">
        <f>IF(E538="","",IF(E538&lt;=20,"Pass","Fail"))</f>
        <v>Pass</v>
      </c>
      <c r="G538" s="70">
        <v>74</v>
      </c>
      <c r="H538" s="206" t="s">
        <v>51</v>
      </c>
      <c r="I538" s="67">
        <v>20</v>
      </c>
      <c r="J538" s="67">
        <v>20</v>
      </c>
    </row>
    <row r="539" spans="1:10">
      <c r="A539" s="244">
        <v>43661</v>
      </c>
      <c r="B539" s="40" t="s">
        <v>49</v>
      </c>
      <c r="C539" s="245">
        <v>13</v>
      </c>
      <c r="D539" s="245">
        <v>38</v>
      </c>
      <c r="E539" s="245">
        <f t="shared" ref="E539" si="32">IF(((C539="")*AND(D539="")),"",D539-C539)</f>
        <v>25</v>
      </c>
      <c r="F539" s="206" t="str">
        <f>IF(E539="","",IF(E539&lt;=30,"Pass","Fail"))</f>
        <v>Pass</v>
      </c>
      <c r="G539" s="70">
        <v>74</v>
      </c>
      <c r="H539" s="206" t="s">
        <v>51</v>
      </c>
      <c r="I539" s="74">
        <v>30</v>
      </c>
      <c r="J539" s="74">
        <v>30</v>
      </c>
    </row>
    <row r="540" spans="1:10">
      <c r="A540" s="244">
        <v>43663</v>
      </c>
      <c r="B540" s="40" t="s">
        <v>47</v>
      </c>
      <c r="C540" s="78">
        <v>8</v>
      </c>
      <c r="D540" s="78">
        <v>18</v>
      </c>
      <c r="E540" s="78">
        <f t="shared" si="30"/>
        <v>10</v>
      </c>
      <c r="F540" s="206" t="str">
        <f>IF(E540="","",IF(E540&lt;=20,"Pass","Fail"))</f>
        <v>Pass</v>
      </c>
      <c r="G540" s="70">
        <v>1335</v>
      </c>
      <c r="H540" s="206" t="s">
        <v>51</v>
      </c>
      <c r="I540" s="67">
        <v>20</v>
      </c>
      <c r="J540" s="67">
        <v>20</v>
      </c>
    </row>
    <row r="541" spans="1:10">
      <c r="A541" s="244">
        <v>43663</v>
      </c>
      <c r="B541" s="40" t="s">
        <v>49</v>
      </c>
      <c r="C541" s="245">
        <v>28</v>
      </c>
      <c r="D541" s="245">
        <v>37</v>
      </c>
      <c r="E541" s="245">
        <f t="shared" si="30"/>
        <v>9</v>
      </c>
      <c r="F541" s="206" t="str">
        <f>IF(E541="","",IF(E541&lt;=30,"Pass","Fail"))</f>
        <v>Pass</v>
      </c>
      <c r="G541" s="70">
        <v>1335</v>
      </c>
      <c r="H541" s="206" t="s">
        <v>51</v>
      </c>
      <c r="I541" s="74">
        <v>30</v>
      </c>
      <c r="J541" s="74">
        <v>30</v>
      </c>
    </row>
    <row r="542" spans="1:10">
      <c r="A542" s="244">
        <v>43666</v>
      </c>
      <c r="B542" s="40" t="s">
        <v>47</v>
      </c>
      <c r="C542" s="78">
        <v>6</v>
      </c>
      <c r="D542" s="78">
        <v>11</v>
      </c>
      <c r="E542" s="78">
        <f t="shared" si="30"/>
        <v>5</v>
      </c>
      <c r="F542" s="206" t="str">
        <f>IF(E542="","",IF(E542&lt;=20,"Pass","Fail"))</f>
        <v>Pass</v>
      </c>
      <c r="G542" s="70">
        <v>102</v>
      </c>
      <c r="H542" s="206" t="s">
        <v>51</v>
      </c>
      <c r="I542" s="67">
        <v>20</v>
      </c>
      <c r="J542" s="67">
        <v>20</v>
      </c>
    </row>
    <row r="543" spans="1:10">
      <c r="A543" s="244">
        <v>43666</v>
      </c>
      <c r="B543" s="40" t="s">
        <v>49</v>
      </c>
      <c r="C543" s="245">
        <v>4</v>
      </c>
      <c r="D543" s="245">
        <v>13</v>
      </c>
      <c r="E543" s="245">
        <f t="shared" si="30"/>
        <v>9</v>
      </c>
      <c r="F543" s="206" t="str">
        <f>IF(E543="","",IF(E543&lt;=30,"Pass","Fail"))</f>
        <v>Pass</v>
      </c>
      <c r="G543" s="70">
        <v>102</v>
      </c>
      <c r="H543" s="206" t="s">
        <v>51</v>
      </c>
      <c r="I543" s="74">
        <v>30</v>
      </c>
      <c r="J543" s="74">
        <v>30</v>
      </c>
    </row>
    <row r="544" spans="1:10">
      <c r="A544" s="243">
        <v>43670</v>
      </c>
      <c r="B544" s="40" t="s">
        <v>47</v>
      </c>
      <c r="C544" s="78">
        <v>6</v>
      </c>
      <c r="D544" s="78">
        <v>13</v>
      </c>
      <c r="E544" s="78">
        <f t="shared" si="30"/>
        <v>7</v>
      </c>
      <c r="F544" s="206" t="str">
        <f>IF(E544="","",IF(E544&lt;=20,"Pass","Fail"))</f>
        <v>Pass</v>
      </c>
      <c r="G544" s="70">
        <v>1340</v>
      </c>
      <c r="H544" s="206" t="s">
        <v>51</v>
      </c>
      <c r="I544" s="67">
        <v>20</v>
      </c>
      <c r="J544" s="67">
        <v>20</v>
      </c>
    </row>
    <row r="545" spans="1:10">
      <c r="A545" s="244">
        <v>43670</v>
      </c>
      <c r="B545" s="40" t="s">
        <v>49</v>
      </c>
      <c r="C545" s="245">
        <v>16</v>
      </c>
      <c r="D545" s="245">
        <v>23</v>
      </c>
      <c r="E545" s="245">
        <f t="shared" si="30"/>
        <v>7</v>
      </c>
      <c r="F545" s="206" t="str">
        <f>IF(E545="","",IF(E545&lt;=30,"Pass","Fail"))</f>
        <v>Pass</v>
      </c>
      <c r="G545" s="70">
        <v>1340</v>
      </c>
      <c r="H545" s="206" t="s">
        <v>51</v>
      </c>
      <c r="I545" s="74">
        <v>30</v>
      </c>
      <c r="J545" s="74">
        <v>30</v>
      </c>
    </row>
    <row r="546" spans="1:10">
      <c r="A546" s="243">
        <v>43673</v>
      </c>
      <c r="B546" s="40" t="s">
        <v>47</v>
      </c>
      <c r="C546" s="78">
        <v>5</v>
      </c>
      <c r="D546" s="78">
        <v>10</v>
      </c>
      <c r="E546" s="78">
        <f t="shared" si="30"/>
        <v>5</v>
      </c>
      <c r="F546" s="206" t="str">
        <f>IF(E546="","",IF(E546&lt;=20,"Pass","Fail"))</f>
        <v>Pass</v>
      </c>
      <c r="G546" s="70">
        <v>1340</v>
      </c>
      <c r="H546" s="206" t="s">
        <v>51</v>
      </c>
      <c r="I546" s="67">
        <v>20</v>
      </c>
      <c r="J546" s="67">
        <v>20</v>
      </c>
    </row>
    <row r="547" spans="1:10">
      <c r="A547" s="244">
        <v>43673</v>
      </c>
      <c r="B547" s="40" t="s">
        <v>49</v>
      </c>
      <c r="C547" s="245">
        <v>6</v>
      </c>
      <c r="D547" s="245">
        <v>26</v>
      </c>
      <c r="E547" s="245">
        <f t="shared" si="30"/>
        <v>20</v>
      </c>
      <c r="F547" s="206" t="str">
        <f>IF(E547="","",IF(E547&lt;=30,"Pass","Fail"))</f>
        <v>Pass</v>
      </c>
      <c r="G547" s="70">
        <v>1340</v>
      </c>
      <c r="H547" s="206" t="s">
        <v>51</v>
      </c>
      <c r="I547" s="74">
        <v>30</v>
      </c>
      <c r="J547" s="74">
        <v>30</v>
      </c>
    </row>
    <row r="548" spans="1:10">
      <c r="A548" s="244">
        <v>43676</v>
      </c>
      <c r="B548" s="40" t="s">
        <v>47</v>
      </c>
      <c r="C548" s="78">
        <v>5</v>
      </c>
      <c r="D548" s="78">
        <v>9</v>
      </c>
      <c r="E548" s="78">
        <f t="shared" si="30"/>
        <v>4</v>
      </c>
      <c r="F548" s="206" t="str">
        <f>IF(E548="","",IF(E548&lt;=20,"Pass","Fail"))</f>
        <v>Pass</v>
      </c>
      <c r="G548" s="70">
        <v>1335</v>
      </c>
      <c r="H548" s="206" t="s">
        <v>51</v>
      </c>
      <c r="I548" s="67">
        <v>20</v>
      </c>
      <c r="J548" s="67">
        <v>20</v>
      </c>
    </row>
    <row r="549" spans="1:10">
      <c r="A549" s="244">
        <v>43676</v>
      </c>
      <c r="B549" s="40" t="s">
        <v>49</v>
      </c>
      <c r="C549" s="245">
        <v>18</v>
      </c>
      <c r="D549" s="245">
        <v>37</v>
      </c>
      <c r="E549" s="245">
        <f t="shared" si="30"/>
        <v>19</v>
      </c>
      <c r="F549" s="206" t="str">
        <f>IF(E549="","",IF(E549&lt;=30,"Pass","Fail"))</f>
        <v>Pass</v>
      </c>
      <c r="G549" s="70">
        <v>1335</v>
      </c>
      <c r="H549" s="206" t="s">
        <v>51</v>
      </c>
      <c r="I549" s="74">
        <v>30</v>
      </c>
      <c r="J549" s="74">
        <v>30</v>
      </c>
    </row>
    <row r="550" spans="1:10">
      <c r="A550" s="244">
        <v>43679</v>
      </c>
      <c r="B550" s="40" t="s">
        <v>47</v>
      </c>
      <c r="C550" s="78">
        <v>18</v>
      </c>
      <c r="D550" s="78">
        <v>37</v>
      </c>
      <c r="E550" s="78">
        <f t="shared" si="30"/>
        <v>19</v>
      </c>
      <c r="F550" s="206" t="str">
        <f>IF(E550="","",IF(E550&lt;=20,"Pass","Fail"))</f>
        <v>Pass</v>
      </c>
      <c r="G550" s="70">
        <v>1335</v>
      </c>
      <c r="H550" s="206" t="s">
        <v>51</v>
      </c>
      <c r="I550" s="67">
        <v>20</v>
      </c>
      <c r="J550" s="67">
        <v>20</v>
      </c>
    </row>
    <row r="551" spans="1:10">
      <c r="A551" s="244">
        <v>43679</v>
      </c>
      <c r="B551" s="40" t="s">
        <v>49</v>
      </c>
      <c r="C551" s="245">
        <v>16</v>
      </c>
      <c r="D551" s="245">
        <v>30</v>
      </c>
      <c r="E551" s="245">
        <f t="shared" si="30"/>
        <v>14</v>
      </c>
      <c r="F551" s="206" t="str">
        <f>IF(E551="","",IF(E551&lt;=30,"Pass","Fail"))</f>
        <v>Pass</v>
      </c>
      <c r="G551" s="70">
        <v>1335</v>
      </c>
      <c r="H551" s="206" t="s">
        <v>51</v>
      </c>
      <c r="I551" s="74">
        <v>30</v>
      </c>
      <c r="J551" s="74">
        <v>30</v>
      </c>
    </row>
    <row r="552" spans="1:10">
      <c r="A552" s="244">
        <v>43682</v>
      </c>
      <c r="B552" s="40" t="s">
        <v>47</v>
      </c>
      <c r="C552" s="78">
        <v>12</v>
      </c>
      <c r="D552" s="78">
        <v>18</v>
      </c>
      <c r="E552" s="78">
        <f t="shared" si="30"/>
        <v>6</v>
      </c>
      <c r="F552" s="206" t="str">
        <f>IF(E552="","",IF(E552&lt;=20,"Pass","Fail"))</f>
        <v>Pass</v>
      </c>
      <c r="G552" s="70">
        <v>1335</v>
      </c>
      <c r="H552" s="206" t="s">
        <v>51</v>
      </c>
      <c r="I552" s="67">
        <v>20</v>
      </c>
      <c r="J552" s="67">
        <v>20</v>
      </c>
    </row>
    <row r="553" spans="1:10">
      <c r="A553" s="244">
        <v>43682</v>
      </c>
      <c r="B553" s="40" t="s">
        <v>49</v>
      </c>
      <c r="C553" s="245">
        <v>8</v>
      </c>
      <c r="D553" s="245">
        <v>27</v>
      </c>
      <c r="E553" s="245">
        <f t="shared" si="30"/>
        <v>19</v>
      </c>
      <c r="F553" s="206" t="str">
        <f>IF(E553="","",IF(E553&lt;=30,"Pass","Fail"))</f>
        <v>Pass</v>
      </c>
      <c r="G553" s="70">
        <v>1335</v>
      </c>
      <c r="H553" s="206" t="s">
        <v>51</v>
      </c>
      <c r="I553" s="74">
        <v>30</v>
      </c>
      <c r="J553" s="74">
        <v>30</v>
      </c>
    </row>
    <row r="554" spans="1:10">
      <c r="A554" s="244">
        <v>43685</v>
      </c>
      <c r="B554" s="40" t="s">
        <v>47</v>
      </c>
      <c r="C554" s="78">
        <v>15</v>
      </c>
      <c r="D554" s="78">
        <v>30</v>
      </c>
      <c r="E554" s="78">
        <f t="shared" ref="E554:E555" si="33">IF(((C554="")*AND(D554="")),"",D554-C554)</f>
        <v>15</v>
      </c>
      <c r="F554" s="206" t="str">
        <f>IF(E554="","",IF(E554&lt;=20,"Pass","Fail"))</f>
        <v>Pass</v>
      </c>
      <c r="G554" s="70">
        <v>74</v>
      </c>
      <c r="H554" s="206" t="s">
        <v>51</v>
      </c>
      <c r="I554" s="67">
        <v>20</v>
      </c>
      <c r="J554" s="67">
        <v>20</v>
      </c>
    </row>
    <row r="555" spans="1:10">
      <c r="A555" s="244">
        <v>43685</v>
      </c>
      <c r="B555" s="40" t="s">
        <v>49</v>
      </c>
      <c r="C555" s="245">
        <v>33</v>
      </c>
      <c r="D555" s="245">
        <v>63</v>
      </c>
      <c r="E555" s="245">
        <f t="shared" si="33"/>
        <v>30</v>
      </c>
      <c r="F555" s="206" t="str">
        <f>IF(E555="","",IF(E555&lt;=30,"Pass","Fail"))</f>
        <v>Pass</v>
      </c>
      <c r="G555" s="70">
        <v>74</v>
      </c>
      <c r="H555" s="206" t="s">
        <v>51</v>
      </c>
      <c r="I555" s="74">
        <v>30</v>
      </c>
      <c r="J555" s="74">
        <v>30</v>
      </c>
    </row>
    <row r="556" spans="1:10">
      <c r="A556" s="244">
        <v>43696</v>
      </c>
      <c r="B556" s="40" t="s">
        <v>49</v>
      </c>
      <c r="C556" s="245">
        <v>10</v>
      </c>
      <c r="D556" s="245">
        <v>33</v>
      </c>
      <c r="E556" s="245">
        <f t="shared" si="30"/>
        <v>23</v>
      </c>
      <c r="F556" s="206" t="str">
        <f>IF(E556="","",IF(E556&lt;=30,"Pass","Fail"))</f>
        <v>Pass</v>
      </c>
      <c r="G556" s="70">
        <v>1340</v>
      </c>
      <c r="H556" s="206" t="s">
        <v>51</v>
      </c>
      <c r="I556" s="74">
        <v>30</v>
      </c>
      <c r="J556" s="74">
        <v>30</v>
      </c>
    </row>
    <row r="557" spans="1:10">
      <c r="A557" s="244">
        <v>43699</v>
      </c>
      <c r="B557" s="40" t="s">
        <v>49</v>
      </c>
      <c r="C557" s="245">
        <v>11</v>
      </c>
      <c r="D557" s="245">
        <v>19</v>
      </c>
      <c r="E557" s="245">
        <f t="shared" si="30"/>
        <v>8</v>
      </c>
      <c r="F557" s="206" t="str">
        <f>IF(E557="","",IF(E557&lt;=30,"Pass","Fail"))</f>
        <v>Pass</v>
      </c>
      <c r="G557" s="70">
        <v>1340</v>
      </c>
      <c r="H557" s="206" t="s">
        <v>51</v>
      </c>
      <c r="I557" s="74">
        <v>30</v>
      </c>
      <c r="J557" s="74">
        <v>30</v>
      </c>
    </row>
    <row r="558" spans="1:10">
      <c r="A558" s="244">
        <v>43700</v>
      </c>
      <c r="B558" s="40" t="s">
        <v>47</v>
      </c>
      <c r="C558" s="78">
        <v>14</v>
      </c>
      <c r="D558" s="78">
        <v>15</v>
      </c>
      <c r="E558" s="78">
        <f t="shared" si="30"/>
        <v>1</v>
      </c>
      <c r="F558" s="206" t="str">
        <f>IF(E558="","",IF(E558&lt;=20,"Pass","Fail"))</f>
        <v>Pass</v>
      </c>
      <c r="G558" s="70">
        <v>1159</v>
      </c>
      <c r="H558" s="206" t="s">
        <v>51</v>
      </c>
      <c r="I558" s="67">
        <v>20</v>
      </c>
      <c r="J558" s="67">
        <v>20</v>
      </c>
    </row>
    <row r="559" spans="1:10">
      <c r="A559" s="244">
        <v>43700</v>
      </c>
      <c r="B559" s="40" t="s">
        <v>49</v>
      </c>
      <c r="C559" s="245">
        <v>9</v>
      </c>
      <c r="D559" s="245">
        <v>24</v>
      </c>
      <c r="E559" s="245">
        <f t="shared" si="30"/>
        <v>15</v>
      </c>
      <c r="F559" s="206" t="str">
        <f>IF(E559="","",IF(E559&lt;=30,"Pass","Fail"))</f>
        <v>Pass</v>
      </c>
      <c r="G559" s="70">
        <v>1159</v>
      </c>
      <c r="H559" s="206" t="s">
        <v>51</v>
      </c>
      <c r="I559" s="74">
        <v>30</v>
      </c>
      <c r="J559" s="74">
        <v>30</v>
      </c>
    </row>
    <row r="560" spans="1:10">
      <c r="A560" s="243">
        <v>43703</v>
      </c>
      <c r="B560" s="40" t="s">
        <v>47</v>
      </c>
      <c r="C560" s="78">
        <v>33</v>
      </c>
      <c r="D560" s="78">
        <v>32</v>
      </c>
      <c r="E560" s="78">
        <f t="shared" si="30"/>
        <v>-1</v>
      </c>
      <c r="F560" s="206" t="str">
        <f>IF(E560="","",IF(E560&lt;=20,"Pass","Fail"))</f>
        <v>Pass</v>
      </c>
      <c r="G560" s="70" t="s">
        <v>282</v>
      </c>
      <c r="H560" s="206" t="s">
        <v>51</v>
      </c>
      <c r="I560" s="67">
        <v>20</v>
      </c>
      <c r="J560" s="67">
        <v>20</v>
      </c>
    </row>
    <row r="561" spans="1:10">
      <c r="A561" s="244">
        <v>43703</v>
      </c>
      <c r="B561" s="40" t="s">
        <v>49</v>
      </c>
      <c r="C561" s="245">
        <v>41</v>
      </c>
      <c r="D561" s="245">
        <v>52</v>
      </c>
      <c r="E561" s="245">
        <f t="shared" si="30"/>
        <v>11</v>
      </c>
      <c r="F561" s="206" t="str">
        <f>IF(E561="","",IF(E561&lt;=30,"Pass","Fail"))</f>
        <v>Pass</v>
      </c>
      <c r="G561" s="70" t="s">
        <v>282</v>
      </c>
      <c r="H561" s="206" t="s">
        <v>51</v>
      </c>
      <c r="I561" s="74">
        <v>30</v>
      </c>
      <c r="J561" s="74">
        <v>30</v>
      </c>
    </row>
    <row r="562" spans="1:10">
      <c r="A562" s="243">
        <v>43706</v>
      </c>
      <c r="B562" s="40" t="s">
        <v>47</v>
      </c>
      <c r="C562" s="78">
        <v>11</v>
      </c>
      <c r="D562" s="78">
        <v>23</v>
      </c>
      <c r="E562" s="78">
        <f t="shared" si="30"/>
        <v>12</v>
      </c>
      <c r="F562" s="206" t="str">
        <f>IF(E562="","",IF(E562&lt;=20,"Pass","Fail"))</f>
        <v>Pass</v>
      </c>
      <c r="G562" s="70">
        <v>121</v>
      </c>
      <c r="H562" s="206" t="s">
        <v>51</v>
      </c>
      <c r="I562" s="67">
        <v>20</v>
      </c>
      <c r="J562" s="67">
        <v>20</v>
      </c>
    </row>
    <row r="563" spans="1:10">
      <c r="A563" s="243">
        <v>43706</v>
      </c>
      <c r="B563" s="40" t="s">
        <v>49</v>
      </c>
      <c r="C563" s="245">
        <v>13</v>
      </c>
      <c r="D563" s="245">
        <v>29</v>
      </c>
      <c r="E563" s="245">
        <f t="shared" si="30"/>
        <v>16</v>
      </c>
      <c r="F563" s="206" t="str">
        <f>IF(E563="","",IF(E563&lt;=30,"Pass","Fail"))</f>
        <v>Pass</v>
      </c>
      <c r="G563" s="70">
        <v>121</v>
      </c>
      <c r="H563" s="206" t="s">
        <v>51</v>
      </c>
      <c r="I563" s="74">
        <v>30</v>
      </c>
      <c r="J563" s="74">
        <v>30</v>
      </c>
    </row>
    <row r="564" spans="1:10">
      <c r="A564" s="243">
        <v>43709</v>
      </c>
      <c r="B564" s="40" t="s">
        <v>47</v>
      </c>
      <c r="C564" s="78">
        <v>27</v>
      </c>
      <c r="D564" s="78">
        <v>30</v>
      </c>
      <c r="E564" s="78">
        <f t="shared" si="30"/>
        <v>3</v>
      </c>
      <c r="F564" s="206" t="str">
        <f>IF(E564="","",IF(E564&lt;=20,"Pass","Fail"))</f>
        <v>Pass</v>
      </c>
      <c r="G564" s="70">
        <v>121</v>
      </c>
      <c r="H564" s="206" t="s">
        <v>51</v>
      </c>
      <c r="I564" s="67">
        <v>20</v>
      </c>
      <c r="J564" s="67">
        <v>20</v>
      </c>
    </row>
    <row r="565" spans="1:10">
      <c r="A565" s="243">
        <v>43709</v>
      </c>
      <c r="B565" s="40" t="s">
        <v>49</v>
      </c>
      <c r="C565" s="245">
        <v>37</v>
      </c>
      <c r="D565" s="245">
        <v>50</v>
      </c>
      <c r="E565" s="245">
        <f t="shared" si="30"/>
        <v>13</v>
      </c>
      <c r="F565" s="206" t="str">
        <f>IF(E565="","",IF(E565&lt;=30,"Pass","Fail"))</f>
        <v>Pass</v>
      </c>
      <c r="G565" s="70">
        <v>121</v>
      </c>
      <c r="H565" s="206" t="s">
        <v>51</v>
      </c>
      <c r="I565" s="74">
        <v>30</v>
      </c>
      <c r="J565" s="74">
        <v>30</v>
      </c>
    </row>
    <row r="566" spans="1:10">
      <c r="A566" s="243">
        <v>43712</v>
      </c>
      <c r="B566" s="40" t="s">
        <v>47</v>
      </c>
      <c r="C566" s="78">
        <v>10</v>
      </c>
      <c r="D566" s="78">
        <v>17</v>
      </c>
      <c r="E566" s="78">
        <f t="shared" si="30"/>
        <v>7</v>
      </c>
      <c r="F566" s="206" t="str">
        <f>IF(E566="","",IF(E566&lt;=20,"Pass","Fail"))</f>
        <v>Pass</v>
      </c>
      <c r="G566" s="70">
        <v>1428</v>
      </c>
      <c r="H566" s="206" t="s">
        <v>51</v>
      </c>
      <c r="I566" s="67">
        <v>20</v>
      </c>
      <c r="J566" s="67">
        <v>20</v>
      </c>
    </row>
    <row r="567" spans="1:10">
      <c r="A567" s="244">
        <v>43712</v>
      </c>
      <c r="B567" s="40" t="s">
        <v>49</v>
      </c>
      <c r="C567" s="245">
        <v>20</v>
      </c>
      <c r="D567" s="245">
        <v>24</v>
      </c>
      <c r="E567" s="245">
        <f t="shared" si="30"/>
        <v>4</v>
      </c>
      <c r="F567" s="206" t="str">
        <f>IF(E567="","",IF(E567&lt;=30,"Pass","Fail"))</f>
        <v>Pass</v>
      </c>
      <c r="G567" s="70">
        <v>1428</v>
      </c>
      <c r="H567" s="206" t="s">
        <v>51</v>
      </c>
      <c r="I567" s="74">
        <v>30</v>
      </c>
      <c r="J567" s="74">
        <v>30</v>
      </c>
    </row>
    <row r="568" spans="1:10">
      <c r="A568" s="243">
        <v>43715</v>
      </c>
      <c r="B568" s="40" t="s">
        <v>47</v>
      </c>
      <c r="C568" s="78">
        <v>20</v>
      </c>
      <c r="D568" s="78">
        <v>30</v>
      </c>
      <c r="E568" s="78">
        <f t="shared" si="30"/>
        <v>10</v>
      </c>
      <c r="F568" s="206" t="str">
        <f>IF(E568="","",IF(E568&lt;=20,"Pass","Fail"))</f>
        <v>Pass</v>
      </c>
      <c r="G568" s="70" t="s">
        <v>287</v>
      </c>
      <c r="H568" s="206" t="s">
        <v>51</v>
      </c>
      <c r="I568" s="67">
        <v>20</v>
      </c>
      <c r="J568" s="67">
        <v>20</v>
      </c>
    </row>
    <row r="569" spans="1:10">
      <c r="A569" s="243">
        <v>43715</v>
      </c>
      <c r="B569" s="40" t="s">
        <v>49</v>
      </c>
      <c r="C569" s="245">
        <v>22</v>
      </c>
      <c r="D569" s="245">
        <v>30</v>
      </c>
      <c r="E569" s="245">
        <f t="shared" si="30"/>
        <v>8</v>
      </c>
      <c r="F569" s="206" t="str">
        <f>IF(E569="","",IF(E569&lt;=30,"Pass","Fail"))</f>
        <v>Pass</v>
      </c>
      <c r="G569" s="70" t="s">
        <v>287</v>
      </c>
      <c r="H569" s="206" t="s">
        <v>51</v>
      </c>
      <c r="I569" s="74">
        <v>30</v>
      </c>
      <c r="J569" s="74">
        <v>30</v>
      </c>
    </row>
    <row r="570" spans="1:10">
      <c r="A570" s="243">
        <v>43718</v>
      </c>
      <c r="B570" s="40" t="s">
        <v>47</v>
      </c>
      <c r="C570" s="78">
        <v>11</v>
      </c>
      <c r="D570" s="78"/>
      <c r="E570" s="78">
        <f t="shared" si="30"/>
        <v>-11</v>
      </c>
      <c r="F570" s="206" t="str">
        <f>IF(E570="","",IF(E570&lt;=20,"Pass","Fail"))</f>
        <v>Pass</v>
      </c>
      <c r="G570" s="70"/>
      <c r="H570" s="206" t="s">
        <v>51</v>
      </c>
      <c r="I570" s="67">
        <v>20</v>
      </c>
      <c r="J570" s="67">
        <v>20</v>
      </c>
    </row>
    <row r="571" spans="1:10">
      <c r="A571" s="243">
        <v>43718</v>
      </c>
      <c r="B571" s="40" t="s">
        <v>49</v>
      </c>
      <c r="C571" s="245">
        <v>42</v>
      </c>
      <c r="D571" s="245">
        <v>57</v>
      </c>
      <c r="E571" s="245">
        <f t="shared" si="30"/>
        <v>15</v>
      </c>
      <c r="F571" s="206" t="str">
        <f>IF(E571="","",IF(E571&lt;=30,"Pass","Fail"))</f>
        <v>Pass</v>
      </c>
      <c r="G571" s="70">
        <v>121</v>
      </c>
      <c r="H571" s="206" t="s">
        <v>51</v>
      </c>
      <c r="I571" s="74">
        <v>30</v>
      </c>
      <c r="J571" s="74">
        <v>30</v>
      </c>
    </row>
    <row r="572" spans="1:10">
      <c r="A572" s="243">
        <v>43724</v>
      </c>
      <c r="B572" s="40" t="s">
        <v>47</v>
      </c>
      <c r="C572" s="78">
        <v>10</v>
      </c>
      <c r="D572" s="78">
        <v>16</v>
      </c>
      <c r="E572" s="78">
        <f t="shared" si="30"/>
        <v>6</v>
      </c>
      <c r="F572" s="206" t="str">
        <f>IF(E572="","",IF(E572&lt;=20,"Pass","Fail"))</f>
        <v>Pass</v>
      </c>
      <c r="G572" s="70">
        <v>1340</v>
      </c>
      <c r="H572" s="206" t="s">
        <v>51</v>
      </c>
      <c r="I572" s="67">
        <v>20</v>
      </c>
      <c r="J572" s="67">
        <v>20</v>
      </c>
    </row>
    <row r="573" spans="1:10">
      <c r="A573" s="243">
        <v>43724</v>
      </c>
      <c r="B573" s="40" t="s">
        <v>49</v>
      </c>
      <c r="C573" s="245">
        <v>14</v>
      </c>
      <c r="D573" s="245">
        <v>44</v>
      </c>
      <c r="E573" s="245">
        <f t="shared" si="30"/>
        <v>30</v>
      </c>
      <c r="F573" s="206" t="str">
        <f>IF(E573="","",IF(E573&lt;=30,"Pass","Fail"))</f>
        <v>Pass</v>
      </c>
      <c r="G573" s="70">
        <v>1340</v>
      </c>
      <c r="H573" s="206" t="s">
        <v>51</v>
      </c>
      <c r="I573" s="74">
        <v>30</v>
      </c>
      <c r="J573" s="74">
        <v>30</v>
      </c>
    </row>
    <row r="574" spans="1:10">
      <c r="A574" s="243">
        <v>43728</v>
      </c>
      <c r="B574" s="40" t="s">
        <v>49</v>
      </c>
      <c r="C574" s="245">
        <v>17</v>
      </c>
      <c r="D574" s="245">
        <v>50</v>
      </c>
      <c r="E574" s="245">
        <f t="shared" si="30"/>
        <v>33</v>
      </c>
      <c r="F574" s="206" t="str">
        <f>IF(E574="","",IF(E574&lt;=30,"Pass","Fail"))</f>
        <v>Fail</v>
      </c>
      <c r="G574" s="70">
        <v>121</v>
      </c>
      <c r="H574" s="206" t="s">
        <v>51</v>
      </c>
      <c r="I574" s="74">
        <v>30</v>
      </c>
      <c r="J574" s="74">
        <v>30</v>
      </c>
    </row>
    <row r="575" spans="1:10">
      <c r="A575" s="243">
        <v>43728</v>
      </c>
      <c r="B575" s="40" t="s">
        <v>47</v>
      </c>
      <c r="C575" s="78">
        <v>12</v>
      </c>
      <c r="D575" s="78">
        <v>19</v>
      </c>
      <c r="E575" s="78">
        <f t="shared" si="30"/>
        <v>7</v>
      </c>
      <c r="F575" s="206" t="str">
        <f>IF(E575="","",IF(E575&lt;=20,"Pass","Fail"))</f>
        <v>Pass</v>
      </c>
      <c r="G575" s="70">
        <v>1428</v>
      </c>
      <c r="H575" s="206" t="s">
        <v>51</v>
      </c>
      <c r="I575" s="67">
        <v>20</v>
      </c>
      <c r="J575" s="67">
        <v>20</v>
      </c>
    </row>
    <row r="576" spans="1:10">
      <c r="A576" s="243">
        <v>43728</v>
      </c>
      <c r="B576" s="40" t="s">
        <v>49</v>
      </c>
      <c r="C576" s="245">
        <v>18</v>
      </c>
      <c r="D576" s="245">
        <v>41</v>
      </c>
      <c r="E576" s="245">
        <f t="shared" si="30"/>
        <v>23</v>
      </c>
      <c r="F576" s="206" t="str">
        <f>IF(E576="","",IF(E576&lt;=30,"Pass","Fail"))</f>
        <v>Pass</v>
      </c>
      <c r="G576" s="70">
        <v>1428</v>
      </c>
      <c r="H576" s="206" t="s">
        <v>51</v>
      </c>
      <c r="I576" s="74">
        <v>30</v>
      </c>
      <c r="J576" s="74">
        <v>30</v>
      </c>
    </row>
    <row r="577" spans="1:11">
      <c r="A577" s="243">
        <v>43731</v>
      </c>
      <c r="B577" s="40" t="s">
        <v>47</v>
      </c>
      <c r="C577" s="78">
        <v>26</v>
      </c>
      <c r="D577" s="78">
        <v>37</v>
      </c>
      <c r="E577" s="78">
        <f t="shared" si="30"/>
        <v>11</v>
      </c>
      <c r="F577" s="206" t="str">
        <f>IF(E577="","",IF(E577&lt;=20,"Pass","Fail"))</f>
        <v>Pass</v>
      </c>
      <c r="G577" s="70">
        <v>1428</v>
      </c>
      <c r="H577" s="206" t="s">
        <v>51</v>
      </c>
      <c r="I577" s="67">
        <v>20</v>
      </c>
      <c r="J577" s="67">
        <v>20</v>
      </c>
    </row>
    <row r="578" spans="1:11">
      <c r="A578" s="244">
        <v>43731</v>
      </c>
      <c r="B578" s="40" t="s">
        <v>49</v>
      </c>
      <c r="C578" s="245">
        <v>33</v>
      </c>
      <c r="D578" s="245">
        <v>50</v>
      </c>
      <c r="E578" s="245">
        <f t="shared" si="30"/>
        <v>17</v>
      </c>
      <c r="F578" s="206" t="str">
        <f>IF(E578="","",IF(E578&lt;=30,"Pass","Fail"))</f>
        <v>Pass</v>
      </c>
      <c r="G578" s="70">
        <v>1428</v>
      </c>
      <c r="H578" s="206" t="s">
        <v>51</v>
      </c>
      <c r="I578" s="74">
        <v>30</v>
      </c>
      <c r="J578" s="74">
        <v>30</v>
      </c>
    </row>
    <row r="579" spans="1:11">
      <c r="A579" s="243">
        <v>43735</v>
      </c>
      <c r="B579" s="40" t="s">
        <v>47</v>
      </c>
      <c r="C579" s="78">
        <v>19</v>
      </c>
      <c r="D579" s="78">
        <v>30</v>
      </c>
      <c r="E579" s="78">
        <f t="shared" si="30"/>
        <v>11</v>
      </c>
      <c r="F579" s="206" t="str">
        <f>IF(E579="","",IF(E579&lt;=20,"Pass","Fail"))</f>
        <v>Pass</v>
      </c>
      <c r="G579" s="70">
        <v>1340</v>
      </c>
      <c r="H579" s="206" t="s">
        <v>51</v>
      </c>
      <c r="I579" s="67">
        <v>20</v>
      </c>
      <c r="J579" s="67">
        <v>20</v>
      </c>
    </row>
    <row r="580" spans="1:11">
      <c r="A580" s="243">
        <v>43735</v>
      </c>
      <c r="B580" s="40" t="s">
        <v>49</v>
      </c>
      <c r="C580" s="245">
        <v>8</v>
      </c>
      <c r="D580" s="245">
        <v>16</v>
      </c>
      <c r="E580" s="245">
        <f t="shared" si="30"/>
        <v>8</v>
      </c>
      <c r="F580" s="206" t="str">
        <f>IF(E580="","",IF(E580&lt;=30,"Pass","Fail"))</f>
        <v>Pass</v>
      </c>
      <c r="G580" s="70">
        <v>1340</v>
      </c>
      <c r="H580" s="206" t="s">
        <v>51</v>
      </c>
      <c r="I580" s="74">
        <v>30</v>
      </c>
      <c r="J580" s="74">
        <v>30</v>
      </c>
    </row>
    <row r="581" spans="1:11">
      <c r="A581" s="243">
        <v>43738</v>
      </c>
      <c r="B581" s="40" t="s">
        <v>47</v>
      </c>
      <c r="C581" s="78">
        <v>24</v>
      </c>
      <c r="D581" s="78">
        <v>38</v>
      </c>
      <c r="E581" s="78">
        <f t="shared" si="30"/>
        <v>14</v>
      </c>
      <c r="F581" s="206" t="str">
        <f>IF(E581="","",IF(E581&lt;=20,"Pass","Fail"))</f>
        <v>Pass</v>
      </c>
      <c r="G581" s="70">
        <v>121</v>
      </c>
      <c r="H581" s="206" t="s">
        <v>51</v>
      </c>
      <c r="I581" s="67">
        <v>20</v>
      </c>
      <c r="J581" s="67">
        <v>20</v>
      </c>
    </row>
    <row r="582" spans="1:11">
      <c r="A582" s="243">
        <v>43738</v>
      </c>
      <c r="B582" s="40" t="s">
        <v>49</v>
      </c>
      <c r="C582" s="245">
        <v>42</v>
      </c>
      <c r="D582" s="245">
        <v>67</v>
      </c>
      <c r="E582" s="245">
        <f t="shared" si="30"/>
        <v>25</v>
      </c>
      <c r="F582" s="206" t="str">
        <f>IF(E582="","",IF(E582&lt;=30,"Pass","Fail"))</f>
        <v>Pass</v>
      </c>
      <c r="G582" s="70">
        <v>121</v>
      </c>
      <c r="H582" s="206" t="s">
        <v>51</v>
      </c>
      <c r="I582" s="74">
        <v>30</v>
      </c>
      <c r="J582" s="74">
        <v>30</v>
      </c>
    </row>
    <row r="583" spans="1:11">
      <c r="A583" s="243">
        <v>43741</v>
      </c>
      <c r="B583" s="40" t="s">
        <v>47</v>
      </c>
      <c r="C583" s="78">
        <v>37</v>
      </c>
      <c r="D583" s="78">
        <v>68</v>
      </c>
      <c r="E583" s="78">
        <f t="shared" si="30"/>
        <v>31</v>
      </c>
      <c r="F583" s="206" t="str">
        <f>IF(E583="","",IF(E583&lt;=20,"Pass","Fail"))</f>
        <v>Fail</v>
      </c>
      <c r="G583" s="70">
        <v>1335</v>
      </c>
      <c r="H583" s="206" t="s">
        <v>51</v>
      </c>
      <c r="I583" s="67">
        <v>20</v>
      </c>
      <c r="J583" s="67">
        <v>20</v>
      </c>
    </row>
    <row r="584" spans="1:11">
      <c r="A584" s="243">
        <v>43741</v>
      </c>
      <c r="B584" s="40" t="s">
        <v>49</v>
      </c>
      <c r="C584" s="245">
        <v>8</v>
      </c>
      <c r="D584" s="245">
        <v>37</v>
      </c>
      <c r="E584" s="245">
        <f t="shared" si="30"/>
        <v>29</v>
      </c>
      <c r="F584" s="206" t="str">
        <f>IF(E584="","",IF(E584&lt;=30,"Pass","Fail"))</f>
        <v>Pass</v>
      </c>
      <c r="G584" s="70">
        <v>1335</v>
      </c>
      <c r="H584" s="206" t="s">
        <v>51</v>
      </c>
      <c r="I584" s="74">
        <v>30</v>
      </c>
      <c r="J584" s="74">
        <v>30</v>
      </c>
    </row>
    <row r="585" spans="1:11">
      <c r="A585" s="243">
        <v>43741</v>
      </c>
      <c r="B585" s="40" t="s">
        <v>47</v>
      </c>
      <c r="C585" s="78">
        <v>24</v>
      </c>
      <c r="D585" s="78">
        <v>26</v>
      </c>
      <c r="E585" s="78">
        <f t="shared" si="30"/>
        <v>2</v>
      </c>
      <c r="F585" s="206" t="str">
        <f>IF(E585="","",IF(E585&lt;=20,"Pass","Fail"))</f>
        <v>Pass</v>
      </c>
      <c r="G585" s="70">
        <v>1335</v>
      </c>
      <c r="H585" s="206" t="s">
        <v>51</v>
      </c>
      <c r="I585" s="67">
        <v>20</v>
      </c>
      <c r="J585" s="67">
        <v>20</v>
      </c>
    </row>
    <row r="586" spans="1:11">
      <c r="A586" s="243">
        <v>43745</v>
      </c>
      <c r="B586" s="40" t="s">
        <v>49</v>
      </c>
      <c r="C586" s="245">
        <v>35</v>
      </c>
      <c r="D586" s="245">
        <v>75</v>
      </c>
      <c r="E586" s="245">
        <f t="shared" si="30"/>
        <v>40</v>
      </c>
      <c r="F586" s="206" t="str">
        <f>IF(E586="","",IF(E586&lt;=30,"Pass","Fail"))</f>
        <v>Fail</v>
      </c>
      <c r="G586" s="70">
        <v>74</v>
      </c>
      <c r="H586" s="206" t="s">
        <v>51</v>
      </c>
      <c r="I586" s="74">
        <v>30</v>
      </c>
      <c r="J586" s="74">
        <v>30</v>
      </c>
    </row>
    <row r="587" spans="1:11">
      <c r="A587" s="243">
        <v>43745</v>
      </c>
      <c r="B587" s="40" t="s">
        <v>47</v>
      </c>
      <c r="C587" s="78">
        <v>14</v>
      </c>
      <c r="D587" s="78">
        <v>40</v>
      </c>
      <c r="E587" s="78">
        <f t="shared" si="30"/>
        <v>26</v>
      </c>
      <c r="F587" s="206" t="str">
        <f>IF(E587="","",IF(E587&lt;=20,"Pass","Fail"))</f>
        <v>Fail</v>
      </c>
      <c r="G587" s="70">
        <v>74</v>
      </c>
      <c r="H587" s="206" t="s">
        <v>51</v>
      </c>
      <c r="I587" s="67">
        <v>20</v>
      </c>
      <c r="J587" s="67">
        <v>20</v>
      </c>
    </row>
    <row r="588" spans="1:11">
      <c r="A588" s="243">
        <v>43745</v>
      </c>
      <c r="B588" s="40" t="s">
        <v>49</v>
      </c>
      <c r="C588" s="245">
        <v>25</v>
      </c>
      <c r="D588" s="245">
        <v>32</v>
      </c>
      <c r="E588" s="245">
        <f t="shared" ref="E588:E589" si="34">IF(((C588="")*AND(D588="")),"",D588-C588)</f>
        <v>7</v>
      </c>
      <c r="F588" s="206" t="str">
        <f>IF(E588="","",IF(E588&lt;=30,"Pass","Fail"))</f>
        <v>Pass</v>
      </c>
      <c r="G588" s="70">
        <v>1159</v>
      </c>
      <c r="H588" s="206" t="s">
        <v>51</v>
      </c>
      <c r="I588" s="74">
        <v>30</v>
      </c>
      <c r="J588" s="74">
        <v>30</v>
      </c>
    </row>
    <row r="589" spans="1:11">
      <c r="A589" s="243">
        <v>43745</v>
      </c>
      <c r="B589" s="40" t="s">
        <v>47</v>
      </c>
      <c r="C589" s="78">
        <v>22</v>
      </c>
      <c r="D589" s="78">
        <v>51</v>
      </c>
      <c r="E589" s="78">
        <f t="shared" si="34"/>
        <v>29</v>
      </c>
      <c r="F589" s="242" t="str">
        <f>IF(E589="","",IF(E589&lt;=20,"Pass","Fail"))</f>
        <v>Fail</v>
      </c>
      <c r="G589" s="70">
        <v>1159</v>
      </c>
      <c r="H589" s="206" t="s">
        <v>51</v>
      </c>
      <c r="I589" s="67">
        <v>20</v>
      </c>
      <c r="J589" s="67">
        <v>20</v>
      </c>
    </row>
    <row r="590" spans="1:11">
      <c r="A590" s="243">
        <v>43749</v>
      </c>
      <c r="B590" s="40" t="s">
        <v>47</v>
      </c>
      <c r="C590" s="70">
        <v>47</v>
      </c>
      <c r="D590" s="70">
        <v>83</v>
      </c>
      <c r="E590" s="70">
        <f t="shared" si="30"/>
        <v>36</v>
      </c>
      <c r="F590" s="206" t="str">
        <f>IF(E590="","",IF(E590&lt;=20,"Pass","Fail"))</f>
        <v>Fail</v>
      </c>
      <c r="G590" s="70">
        <v>74</v>
      </c>
      <c r="H590" s="206" t="s">
        <v>51</v>
      </c>
      <c r="I590" s="67">
        <v>20</v>
      </c>
      <c r="J590" s="67">
        <v>20</v>
      </c>
      <c r="K590" s="84" t="s">
        <v>313</v>
      </c>
    </row>
    <row r="591" spans="1:11">
      <c r="A591" s="243">
        <v>43749</v>
      </c>
      <c r="B591" s="40" t="s">
        <v>49</v>
      </c>
      <c r="C591" s="70">
        <v>35</v>
      </c>
      <c r="D591" s="70">
        <v>65</v>
      </c>
      <c r="E591" s="70">
        <f t="shared" ref="E591:E592" si="35">IF(((C591="")*AND(D591="")),"",D591-C591)</f>
        <v>30</v>
      </c>
      <c r="F591" s="206" t="str">
        <f>IF(E591="","",IF(E591&lt;=30,"Pass","Fail"))</f>
        <v>Pass</v>
      </c>
      <c r="G591" s="70">
        <v>74</v>
      </c>
      <c r="H591" s="206" t="s">
        <v>51</v>
      </c>
      <c r="I591" s="74">
        <v>30</v>
      </c>
      <c r="J591" s="74">
        <v>30</v>
      </c>
    </row>
    <row r="592" spans="1:11">
      <c r="A592" s="154">
        <v>43749</v>
      </c>
      <c r="B592" s="40" t="s">
        <v>47</v>
      </c>
      <c r="C592" s="70">
        <v>44</v>
      </c>
      <c r="D592" s="70">
        <v>61</v>
      </c>
      <c r="E592" s="70">
        <f t="shared" si="35"/>
        <v>17</v>
      </c>
      <c r="F592" s="206" t="str">
        <f>IF(E592="","",IF(E592&lt;=20,"Pass","Fail"))</f>
        <v>Pass</v>
      </c>
      <c r="G592" s="70">
        <v>1534</v>
      </c>
      <c r="H592" s="206" t="s">
        <v>51</v>
      </c>
      <c r="I592" s="67">
        <v>20</v>
      </c>
      <c r="J592" s="67">
        <v>20</v>
      </c>
    </row>
    <row r="593" spans="1:10">
      <c r="A593" s="154">
        <v>43749</v>
      </c>
      <c r="B593" s="40" t="s">
        <v>47</v>
      </c>
      <c r="C593" s="70">
        <v>23</v>
      </c>
      <c r="D593" s="70">
        <v>26</v>
      </c>
      <c r="E593" s="70">
        <f t="shared" ref="E593:E594" si="36">IF(((C593="")*AND(D593="")),"",D593-C593)</f>
        <v>3</v>
      </c>
      <c r="F593" s="206" t="str">
        <f>IF(E593="","",IF(E593&lt;=20,"Pass","Fail"))</f>
        <v>Pass</v>
      </c>
      <c r="G593" s="70">
        <v>1159</v>
      </c>
      <c r="H593" s="206" t="s">
        <v>51</v>
      </c>
      <c r="I593" s="67">
        <v>20</v>
      </c>
      <c r="J593" s="67">
        <v>20</v>
      </c>
    </row>
    <row r="594" spans="1:10">
      <c r="A594" s="243">
        <v>43749</v>
      </c>
      <c r="B594" s="40" t="s">
        <v>49</v>
      </c>
      <c r="C594" s="70">
        <v>32</v>
      </c>
      <c r="D594" s="70">
        <v>38</v>
      </c>
      <c r="E594" s="70">
        <f t="shared" si="36"/>
        <v>6</v>
      </c>
      <c r="F594" s="206" t="str">
        <f>IF(E594="","",IF(E594&lt;=30,"Pass","Fail"))</f>
        <v>Pass</v>
      </c>
      <c r="G594" s="70">
        <v>1159</v>
      </c>
      <c r="H594" s="206" t="s">
        <v>51</v>
      </c>
      <c r="I594" s="74">
        <v>30</v>
      </c>
      <c r="J594" s="74">
        <v>30</v>
      </c>
    </row>
    <row r="595" spans="1:10">
      <c r="A595" s="153">
        <v>43753</v>
      </c>
      <c r="B595" s="40" t="s">
        <v>47</v>
      </c>
      <c r="C595" s="70">
        <v>18</v>
      </c>
      <c r="D595" s="70">
        <v>29</v>
      </c>
      <c r="E595" s="70">
        <f t="shared" ref="E595:E596" si="37">IF(((C595="")*AND(D595="")),"",D595-C595)</f>
        <v>11</v>
      </c>
      <c r="F595" s="206" t="str">
        <f>IF(E595="","",IF(E595&lt;=20,"Pass","Fail"))</f>
        <v>Pass</v>
      </c>
      <c r="G595" s="70">
        <v>1340</v>
      </c>
      <c r="H595" s="206" t="s">
        <v>51</v>
      </c>
      <c r="I595" s="67">
        <v>20</v>
      </c>
      <c r="J595" s="67">
        <v>20</v>
      </c>
    </row>
    <row r="596" spans="1:10">
      <c r="A596" s="153">
        <v>43753</v>
      </c>
      <c r="B596" s="40" t="s">
        <v>49</v>
      </c>
      <c r="C596" s="70">
        <v>13</v>
      </c>
      <c r="D596" s="70">
        <v>29</v>
      </c>
      <c r="E596" s="70">
        <f t="shared" si="37"/>
        <v>16</v>
      </c>
      <c r="F596" s="206" t="str">
        <f>IF(E596="","",IF(E596&lt;=30,"Pass","Fail"))</f>
        <v>Pass</v>
      </c>
      <c r="G596" s="70">
        <v>1340</v>
      </c>
      <c r="H596" s="206" t="s">
        <v>51</v>
      </c>
      <c r="I596" s="74">
        <v>30</v>
      </c>
      <c r="J596" s="74">
        <v>30</v>
      </c>
    </row>
    <row r="597" spans="1:10">
      <c r="A597" s="153">
        <v>43756</v>
      </c>
      <c r="B597" s="40" t="s">
        <v>47</v>
      </c>
      <c r="C597" s="70">
        <v>30</v>
      </c>
      <c r="D597" s="70">
        <v>35</v>
      </c>
      <c r="E597" s="70">
        <f t="shared" ref="E597:E598" si="38">IF(((C597="")*AND(D597="")),"",D597-C597)</f>
        <v>5</v>
      </c>
      <c r="F597" s="206" t="str">
        <f>IF(E597="","",IF(E597&lt;=20,"Pass","Fail"))</f>
        <v>Pass</v>
      </c>
      <c r="G597" s="70">
        <v>1340</v>
      </c>
      <c r="H597" s="206" t="s">
        <v>51</v>
      </c>
      <c r="I597" s="67">
        <v>20</v>
      </c>
      <c r="J597" s="67">
        <v>20</v>
      </c>
    </row>
    <row r="598" spans="1:10">
      <c r="A598" s="153">
        <v>43756</v>
      </c>
      <c r="B598" s="40" t="s">
        <v>49</v>
      </c>
      <c r="C598" s="70">
        <v>27</v>
      </c>
      <c r="D598" s="70">
        <v>32</v>
      </c>
      <c r="E598" s="70">
        <f t="shared" si="38"/>
        <v>5</v>
      </c>
      <c r="F598" s="206" t="str">
        <f>IF(E598="","",IF(E598&lt;=30,"Pass","Fail"))</f>
        <v>Pass</v>
      </c>
      <c r="G598" s="70">
        <v>1340</v>
      </c>
      <c r="H598" s="206" t="s">
        <v>51</v>
      </c>
      <c r="I598" s="74">
        <v>30</v>
      </c>
      <c r="J598" s="74">
        <v>30</v>
      </c>
    </row>
    <row r="599" spans="1:10">
      <c r="A599" s="153">
        <v>43759</v>
      </c>
      <c r="B599" s="40" t="s">
        <v>47</v>
      </c>
      <c r="C599" s="70">
        <v>55</v>
      </c>
      <c r="D599" s="70">
        <v>54</v>
      </c>
      <c r="E599" s="70">
        <f t="shared" ref="E599:E602" si="39">IF(((C599="")*AND(D599="")),"",D599-C599)</f>
        <v>-1</v>
      </c>
      <c r="F599" s="206" t="str">
        <f>IF(E599="","",IF(E599&lt;=20,"Pass","Fail"))</f>
        <v>Pass</v>
      </c>
      <c r="G599" s="70">
        <v>1428</v>
      </c>
      <c r="H599" s="206" t="s">
        <v>51</v>
      </c>
      <c r="I599" s="67">
        <v>20</v>
      </c>
      <c r="J599" s="67">
        <v>20</v>
      </c>
    </row>
    <row r="600" spans="1:10">
      <c r="A600" s="153">
        <v>43759</v>
      </c>
      <c r="B600" s="40" t="s">
        <v>49</v>
      </c>
      <c r="C600" s="70">
        <v>42</v>
      </c>
      <c r="D600" s="70">
        <v>69</v>
      </c>
      <c r="E600" s="70">
        <f t="shared" si="39"/>
        <v>27</v>
      </c>
      <c r="F600" s="206" t="str">
        <f>IF(E600="","",IF(E600&lt;=30,"Pass","Fail"))</f>
        <v>Pass</v>
      </c>
      <c r="G600" s="70">
        <v>1428</v>
      </c>
      <c r="H600" s="206" t="s">
        <v>51</v>
      </c>
      <c r="I600" s="74">
        <v>30</v>
      </c>
      <c r="J600" s="74">
        <v>30</v>
      </c>
    </row>
    <row r="601" spans="1:10">
      <c r="A601" s="153">
        <v>43762</v>
      </c>
      <c r="B601" s="40" t="s">
        <v>47</v>
      </c>
      <c r="C601" s="70">
        <v>63</v>
      </c>
      <c r="D601" s="70">
        <v>76</v>
      </c>
      <c r="E601" s="70">
        <f t="shared" si="39"/>
        <v>13</v>
      </c>
      <c r="F601" s="206" t="str">
        <f>IF(E601="","",IF(E601&lt;=20,"Pass","Fail"))</f>
        <v>Pass</v>
      </c>
      <c r="G601" s="70">
        <v>1428</v>
      </c>
      <c r="H601" s="206" t="s">
        <v>51</v>
      </c>
      <c r="I601" s="67">
        <v>20</v>
      </c>
      <c r="J601" s="67">
        <v>20</v>
      </c>
    </row>
    <row r="602" spans="1:10">
      <c r="A602" s="153">
        <v>43762</v>
      </c>
      <c r="B602" s="40" t="s">
        <v>49</v>
      </c>
      <c r="C602" s="70">
        <v>79</v>
      </c>
      <c r="D602" s="70">
        <v>122</v>
      </c>
      <c r="E602" s="70">
        <f t="shared" si="39"/>
        <v>43</v>
      </c>
      <c r="F602" s="206" t="str">
        <f>IF(E602="","",IF(E602&lt;=30,"Pass","Fail"))</f>
        <v>Fail</v>
      </c>
      <c r="G602" s="70">
        <v>1428</v>
      </c>
      <c r="H602" s="206" t="s">
        <v>302</v>
      </c>
      <c r="I602" s="74">
        <v>30</v>
      </c>
      <c r="J602" s="74">
        <v>30</v>
      </c>
    </row>
    <row r="603" spans="1:10">
      <c r="A603" s="153">
        <v>43762</v>
      </c>
      <c r="B603" s="40" t="s">
        <v>49</v>
      </c>
      <c r="C603" s="70">
        <v>42</v>
      </c>
      <c r="D603" s="70">
        <v>44</v>
      </c>
      <c r="E603" s="70">
        <f t="shared" ref="E603:E605" si="40">IF(((C603="")*AND(D603="")),"",D603-C603)</f>
        <v>2</v>
      </c>
      <c r="F603" s="206" t="str">
        <f>IF(E603="","",IF(E603&lt;=30,"Pass","Fail"))</f>
        <v>Pass</v>
      </c>
      <c r="G603" s="70">
        <v>1428</v>
      </c>
      <c r="H603" s="206" t="s">
        <v>51</v>
      </c>
      <c r="I603" s="74">
        <v>30</v>
      </c>
      <c r="J603" s="74">
        <v>30</v>
      </c>
    </row>
    <row r="604" spans="1:10">
      <c r="A604" s="153">
        <v>43766</v>
      </c>
      <c r="B604" s="40" t="s">
        <v>47</v>
      </c>
      <c r="C604" s="70">
        <v>46</v>
      </c>
      <c r="D604" s="70">
        <v>67</v>
      </c>
      <c r="E604" s="70">
        <f t="shared" si="40"/>
        <v>21</v>
      </c>
      <c r="F604" s="206" t="str">
        <f>IF(E604="","",IF(E604&lt;=20,"Pass","Fail"))</f>
        <v>Fail</v>
      </c>
      <c r="G604" s="70">
        <v>1428</v>
      </c>
      <c r="H604" s="206" t="s">
        <v>305</v>
      </c>
      <c r="I604" s="67">
        <v>20</v>
      </c>
      <c r="J604" s="67">
        <v>20</v>
      </c>
    </row>
    <row r="605" spans="1:10">
      <c r="A605" s="153">
        <v>43766</v>
      </c>
      <c r="B605" s="40" t="s">
        <v>49</v>
      </c>
      <c r="C605" s="70">
        <v>49</v>
      </c>
      <c r="D605" s="70">
        <v>64</v>
      </c>
      <c r="E605" s="70">
        <f t="shared" si="40"/>
        <v>15</v>
      </c>
      <c r="F605" s="206" t="str">
        <f>IF(E605="","",IF(E605&lt;=30,"Pass","Fail"))</f>
        <v>Pass</v>
      </c>
      <c r="G605" s="70">
        <v>1428</v>
      </c>
      <c r="H605" s="206" t="s">
        <v>51</v>
      </c>
      <c r="I605" s="74">
        <v>30</v>
      </c>
      <c r="J605" s="74">
        <v>30</v>
      </c>
    </row>
    <row r="606" spans="1:10">
      <c r="A606" s="153">
        <v>43766</v>
      </c>
      <c r="B606" s="40" t="s">
        <v>47</v>
      </c>
      <c r="C606" s="70">
        <v>22</v>
      </c>
      <c r="D606" s="70">
        <v>46</v>
      </c>
      <c r="E606" s="70">
        <f t="shared" ref="E606:E612" si="41">IF(((C606="")*AND(D606="")),"",D606-C606)</f>
        <v>24</v>
      </c>
      <c r="F606" s="206" t="str">
        <f>IF(E606="","",IF(E606&lt;=20,"Pass","Fail"))</f>
        <v>Fail</v>
      </c>
      <c r="G606" s="70">
        <v>1428</v>
      </c>
      <c r="H606" s="206" t="s">
        <v>51</v>
      </c>
      <c r="I606" s="67">
        <v>20</v>
      </c>
      <c r="J606" s="67">
        <v>20</v>
      </c>
    </row>
    <row r="607" spans="1:10">
      <c r="A607" s="153">
        <v>43766</v>
      </c>
      <c r="B607" s="40" t="s">
        <v>47</v>
      </c>
      <c r="C607" s="70">
        <v>44</v>
      </c>
      <c r="D607" s="70">
        <v>46</v>
      </c>
      <c r="E607" s="70">
        <f t="shared" si="41"/>
        <v>2</v>
      </c>
      <c r="F607" s="206" t="str">
        <f>IF(E607="","",IF(E607&lt;=20,"Pass","Fail"))</f>
        <v>Pass</v>
      </c>
      <c r="G607" s="70">
        <v>1428</v>
      </c>
      <c r="H607" s="206" t="s">
        <v>51</v>
      </c>
      <c r="I607" s="74">
        <v>30</v>
      </c>
      <c r="J607" s="74">
        <v>30</v>
      </c>
    </row>
    <row r="608" spans="1:10">
      <c r="A608" s="153">
        <v>43769</v>
      </c>
      <c r="B608" s="40" t="s">
        <v>47</v>
      </c>
      <c r="C608" s="70">
        <v>50</v>
      </c>
      <c r="D608" s="70">
        <v>46</v>
      </c>
      <c r="E608" s="70">
        <f t="shared" si="41"/>
        <v>-4</v>
      </c>
      <c r="F608" s="206" t="str">
        <f>IF(E608="","",IF(E608&lt;=20,"Pass","Fail"))</f>
        <v>Pass</v>
      </c>
      <c r="G608" s="70">
        <v>1428</v>
      </c>
      <c r="H608" s="206" t="s">
        <v>51</v>
      </c>
      <c r="I608" s="67">
        <v>20</v>
      </c>
      <c r="J608" s="67">
        <v>20</v>
      </c>
    </row>
    <row r="609" spans="1:10">
      <c r="A609" s="153">
        <v>43769</v>
      </c>
      <c r="B609" s="40" t="s">
        <v>49</v>
      </c>
      <c r="C609" s="70">
        <v>67</v>
      </c>
      <c r="D609" s="70">
        <v>58</v>
      </c>
      <c r="E609" s="70">
        <f t="shared" si="41"/>
        <v>-9</v>
      </c>
      <c r="F609" s="206" t="str">
        <f>IF(E609="","",IF(E609&lt;=30,"Pass","Fail"))</f>
        <v>Pass</v>
      </c>
      <c r="G609" s="70">
        <v>1428</v>
      </c>
      <c r="H609" s="206" t="s">
        <v>51</v>
      </c>
      <c r="I609" s="74">
        <v>30</v>
      </c>
      <c r="J609" s="74">
        <v>30</v>
      </c>
    </row>
    <row r="610" spans="1:10">
      <c r="A610" s="153">
        <v>43776</v>
      </c>
      <c r="B610" s="40" t="s">
        <v>47</v>
      </c>
      <c r="C610" s="60">
        <v>16</v>
      </c>
      <c r="D610" s="60">
        <v>60</v>
      </c>
      <c r="E610" s="60">
        <f t="shared" si="41"/>
        <v>44</v>
      </c>
      <c r="F610" s="206" t="str">
        <f>IF(E610="","",IF(E610&lt;=20,"Pass","Fail"))</f>
        <v>Fail</v>
      </c>
      <c r="G610" s="60">
        <v>1335</v>
      </c>
      <c r="H610" s="206" t="s">
        <v>51</v>
      </c>
      <c r="I610" s="67">
        <v>20</v>
      </c>
      <c r="J610" s="67">
        <v>20</v>
      </c>
    </row>
    <row r="611" spans="1:10">
      <c r="A611" s="153">
        <v>43776</v>
      </c>
      <c r="B611" s="40" t="s">
        <v>47</v>
      </c>
      <c r="C611" s="60">
        <v>37</v>
      </c>
      <c r="D611" s="60">
        <v>45</v>
      </c>
      <c r="E611" s="60">
        <f t="shared" si="41"/>
        <v>8</v>
      </c>
      <c r="F611" s="206" t="str">
        <f>IF(E611="","",IF(E611&lt;=30,"Pass","Fail"))</f>
        <v>Pass</v>
      </c>
      <c r="G611" s="60">
        <v>1335</v>
      </c>
      <c r="H611" s="206" t="s">
        <v>51</v>
      </c>
      <c r="I611" s="67">
        <v>20</v>
      </c>
      <c r="J611" s="67">
        <v>20</v>
      </c>
    </row>
    <row r="612" spans="1:10">
      <c r="A612" s="153">
        <v>43776</v>
      </c>
      <c r="B612" s="40" t="s">
        <v>49</v>
      </c>
      <c r="C612" s="60">
        <v>4</v>
      </c>
      <c r="D612" s="60">
        <v>34</v>
      </c>
      <c r="E612" s="60">
        <f t="shared" si="41"/>
        <v>30</v>
      </c>
      <c r="F612" s="206" t="str">
        <f>IF(E612="","",IF(E612&lt;=30,"Pass","Fail"))</f>
        <v>Pass</v>
      </c>
      <c r="G612" s="60">
        <v>1335</v>
      </c>
      <c r="H612" s="206" t="s">
        <v>51</v>
      </c>
      <c r="I612" s="74">
        <v>30</v>
      </c>
      <c r="J612" s="74">
        <v>30</v>
      </c>
    </row>
    <row r="613" spans="1:10">
      <c r="A613" s="153">
        <v>43780</v>
      </c>
      <c r="B613" s="40" t="s">
        <v>47</v>
      </c>
      <c r="C613" s="60">
        <v>6</v>
      </c>
      <c r="D613" s="60">
        <v>21</v>
      </c>
      <c r="E613" s="60">
        <f t="shared" ref="E613:E616" si="42">IF(((C613="")*AND(D613="")),"",D613-C613)</f>
        <v>15</v>
      </c>
      <c r="F613" s="206" t="str">
        <f>IF(E613="","",IF(E613&lt;=30,"Pass","Fail"))</f>
        <v>Pass</v>
      </c>
      <c r="G613" s="60">
        <v>1340</v>
      </c>
      <c r="H613" s="206" t="s">
        <v>51</v>
      </c>
      <c r="I613" s="67">
        <v>20</v>
      </c>
      <c r="J613" s="67">
        <v>20</v>
      </c>
    </row>
    <row r="614" spans="1:10">
      <c r="A614" s="153">
        <v>43780</v>
      </c>
      <c r="B614" s="40" t="s">
        <v>49</v>
      </c>
      <c r="C614" s="60">
        <v>8</v>
      </c>
      <c r="D614" s="60">
        <v>32</v>
      </c>
      <c r="E614" s="60">
        <f t="shared" si="42"/>
        <v>24</v>
      </c>
      <c r="F614" s="206" t="str">
        <f>IF(E614="","",IF(E614&lt;=30,"Pass","Fail"))</f>
        <v>Pass</v>
      </c>
      <c r="G614" s="60">
        <v>1340</v>
      </c>
      <c r="H614" s="206" t="s">
        <v>51</v>
      </c>
      <c r="I614" s="74">
        <v>30</v>
      </c>
      <c r="J614" s="74">
        <v>30</v>
      </c>
    </row>
    <row r="615" spans="1:10">
      <c r="A615" s="153">
        <v>43783</v>
      </c>
      <c r="B615" s="40" t="s">
        <v>47</v>
      </c>
      <c r="C615" s="60">
        <v>9</v>
      </c>
      <c r="D615" s="60">
        <v>22</v>
      </c>
      <c r="E615" s="60">
        <f t="shared" si="42"/>
        <v>13</v>
      </c>
      <c r="F615" s="206" t="str">
        <f t="shared" ref="F615:F616" si="43">IF(E615="","",IF(E615&lt;=30,"Pass","Fail"))</f>
        <v>Pass</v>
      </c>
      <c r="G615" s="60" t="s">
        <v>236</v>
      </c>
      <c r="H615" s="206" t="s">
        <v>51</v>
      </c>
      <c r="I615" s="67">
        <v>20</v>
      </c>
      <c r="J615" s="67">
        <v>20</v>
      </c>
    </row>
    <row r="616" spans="1:10">
      <c r="A616" s="153">
        <v>43783</v>
      </c>
      <c r="B616" s="40" t="s">
        <v>49</v>
      </c>
      <c r="C616" s="60">
        <v>5</v>
      </c>
      <c r="D616" s="60">
        <v>25</v>
      </c>
      <c r="E616" s="60">
        <f t="shared" si="42"/>
        <v>20</v>
      </c>
      <c r="F616" s="206" t="str">
        <f t="shared" si="43"/>
        <v>Pass</v>
      </c>
      <c r="G616" s="60" t="s">
        <v>236</v>
      </c>
      <c r="H616" s="206" t="s">
        <v>51</v>
      </c>
      <c r="I616" s="74">
        <v>30</v>
      </c>
      <c r="J616" s="74">
        <v>30</v>
      </c>
    </row>
    <row r="617" spans="1:10">
      <c r="A617" s="153">
        <v>43786</v>
      </c>
      <c r="B617" s="40" t="s">
        <v>47</v>
      </c>
      <c r="C617" s="60">
        <v>14</v>
      </c>
      <c r="D617" s="60">
        <v>17</v>
      </c>
      <c r="E617" s="60">
        <f t="shared" ref="E617:E618" si="44">IF(((C617="")*AND(D617="")),"",D617-C617)</f>
        <v>3</v>
      </c>
      <c r="F617" s="206" t="str">
        <f t="shared" ref="F617:F618" si="45">IF(E617="","",IF(E617&lt;=30,"Pass","Fail"))</f>
        <v>Pass</v>
      </c>
      <c r="G617" s="60">
        <v>74</v>
      </c>
      <c r="H617" s="206" t="s">
        <v>51</v>
      </c>
      <c r="I617" s="67">
        <v>20</v>
      </c>
      <c r="J617" s="67">
        <v>20</v>
      </c>
    </row>
    <row r="618" spans="1:10">
      <c r="A618" s="153">
        <v>43786</v>
      </c>
      <c r="B618" s="40" t="s">
        <v>49</v>
      </c>
      <c r="C618" s="60">
        <v>5</v>
      </c>
      <c r="D618" s="60">
        <v>18</v>
      </c>
      <c r="E618" s="60">
        <f t="shared" si="44"/>
        <v>13</v>
      </c>
      <c r="F618" s="206" t="str">
        <f t="shared" si="45"/>
        <v>Pass</v>
      </c>
      <c r="G618" s="60">
        <v>74</v>
      </c>
      <c r="H618" s="206" t="s">
        <v>51</v>
      </c>
      <c r="I618" s="74">
        <v>30</v>
      </c>
      <c r="J618" s="74">
        <v>30</v>
      </c>
    </row>
    <row r="619" spans="1:10">
      <c r="A619" s="153">
        <v>43789</v>
      </c>
      <c r="B619" s="40" t="s">
        <v>47</v>
      </c>
      <c r="C619" s="60">
        <v>24</v>
      </c>
      <c r="D619" s="60">
        <v>32</v>
      </c>
      <c r="E619" s="60">
        <f t="shared" ref="E619:E620" si="46">IF(((C619="")*AND(D619="")),"",D619-C619)</f>
        <v>8</v>
      </c>
      <c r="F619" s="206" t="str">
        <f t="shared" ref="F619:F620" si="47">IF(E619="","",IF(E619&lt;=30,"Pass","Fail"))</f>
        <v>Pass</v>
      </c>
      <c r="G619" s="60">
        <v>1428</v>
      </c>
      <c r="H619" s="206" t="s">
        <v>51</v>
      </c>
      <c r="I619" s="67">
        <v>20</v>
      </c>
      <c r="J619" s="67">
        <v>20</v>
      </c>
    </row>
    <row r="620" spans="1:10">
      <c r="A620" s="153">
        <v>43789</v>
      </c>
      <c r="B620" s="40" t="s">
        <v>49</v>
      </c>
      <c r="C620" s="60">
        <v>19</v>
      </c>
      <c r="D620" s="60">
        <v>33</v>
      </c>
      <c r="E620" s="60">
        <f t="shared" si="46"/>
        <v>14</v>
      </c>
      <c r="F620" s="206" t="str">
        <f t="shared" si="47"/>
        <v>Pass</v>
      </c>
      <c r="G620" s="60">
        <v>1428</v>
      </c>
      <c r="H620" s="206" t="s">
        <v>51</v>
      </c>
      <c r="I620" s="74">
        <v>30</v>
      </c>
      <c r="J620" s="74">
        <v>30</v>
      </c>
    </row>
    <row r="621" spans="1:10">
      <c r="A621" s="153">
        <v>43794</v>
      </c>
      <c r="B621" s="40" t="s">
        <v>47</v>
      </c>
      <c r="C621" s="60">
        <v>38</v>
      </c>
      <c r="D621" s="60">
        <v>43</v>
      </c>
      <c r="E621" s="60">
        <f t="shared" ref="E621:E627" si="48">IF(((C621="")*AND(D621="")),"",D621-C621)</f>
        <v>5</v>
      </c>
      <c r="F621" s="206" t="str">
        <f t="shared" ref="F621:F627" si="49">IF(E621="","",IF(E621&lt;=30,"Pass","Fail"))</f>
        <v>Pass</v>
      </c>
      <c r="G621" s="60">
        <v>1428</v>
      </c>
      <c r="H621" s="206" t="s">
        <v>51</v>
      </c>
      <c r="I621" s="67">
        <v>20</v>
      </c>
      <c r="J621" s="67">
        <v>20</v>
      </c>
    </row>
    <row r="622" spans="1:10">
      <c r="A622" s="153">
        <v>43794</v>
      </c>
      <c r="B622" s="40" t="s">
        <v>49</v>
      </c>
      <c r="C622" s="60">
        <v>35</v>
      </c>
      <c r="D622" s="60">
        <v>38</v>
      </c>
      <c r="E622" s="60">
        <f t="shared" si="48"/>
        <v>3</v>
      </c>
      <c r="F622" s="206" t="str">
        <f t="shared" si="49"/>
        <v>Pass</v>
      </c>
      <c r="G622" s="60">
        <v>1428</v>
      </c>
      <c r="H622" s="206" t="s">
        <v>51</v>
      </c>
      <c r="I622" s="74">
        <v>30</v>
      </c>
      <c r="J622" s="74">
        <v>30</v>
      </c>
    </row>
    <row r="623" spans="1:10">
      <c r="A623" s="153">
        <v>43797</v>
      </c>
      <c r="B623" s="40" t="s">
        <v>47</v>
      </c>
      <c r="C623" s="60">
        <v>0</v>
      </c>
      <c r="D623" s="60">
        <v>51</v>
      </c>
      <c r="E623" s="60">
        <f t="shared" si="48"/>
        <v>51</v>
      </c>
      <c r="F623" s="206" t="str">
        <f t="shared" si="49"/>
        <v>Fail</v>
      </c>
      <c r="G623" s="60">
        <v>1340</v>
      </c>
      <c r="H623" s="206" t="s">
        <v>51</v>
      </c>
      <c r="I623" s="67">
        <v>20</v>
      </c>
      <c r="J623" s="67">
        <v>20</v>
      </c>
    </row>
    <row r="624" spans="1:10">
      <c r="A624" s="153">
        <v>43797</v>
      </c>
      <c r="B624" s="40" t="s">
        <v>47</v>
      </c>
      <c r="C624" s="60">
        <v>1</v>
      </c>
      <c r="D624" s="60">
        <v>7</v>
      </c>
      <c r="E624" s="60">
        <f t="shared" ref="E624" si="50">IF(((C624="")*AND(D624="")),"",D624-C624)</f>
        <v>6</v>
      </c>
      <c r="F624" s="206" t="str">
        <f t="shared" ref="F624" si="51">IF(E624="","",IF(E624&lt;=30,"Pass","Fail"))</f>
        <v>Pass</v>
      </c>
      <c r="G624" s="60">
        <v>102</v>
      </c>
      <c r="H624" s="206" t="s">
        <v>51</v>
      </c>
      <c r="I624" s="67">
        <v>20</v>
      </c>
      <c r="J624" s="67">
        <v>20</v>
      </c>
    </row>
    <row r="625" spans="1:11">
      <c r="A625" s="153">
        <v>43797</v>
      </c>
      <c r="B625" s="40" t="s">
        <v>47</v>
      </c>
      <c r="C625" s="60">
        <v>0</v>
      </c>
      <c r="D625" s="60">
        <v>9</v>
      </c>
      <c r="E625" s="60">
        <f t="shared" ref="E625" si="52">IF(((C625="")*AND(D625="")),"",D625-C625)</f>
        <v>9</v>
      </c>
      <c r="F625" s="206" t="str">
        <f t="shared" ref="F625" si="53">IF(E625="","",IF(E625&lt;=30,"Pass","Fail"))</f>
        <v>Pass</v>
      </c>
      <c r="G625" s="60">
        <v>102</v>
      </c>
      <c r="H625" s="206" t="s">
        <v>51</v>
      </c>
      <c r="I625" s="67">
        <v>20</v>
      </c>
      <c r="J625" s="67">
        <v>20</v>
      </c>
    </row>
    <row r="626" spans="1:11">
      <c r="A626" s="153">
        <v>43797</v>
      </c>
      <c r="B626" s="40" t="s">
        <v>49</v>
      </c>
      <c r="C626" s="60">
        <v>0</v>
      </c>
      <c r="D626" s="60">
        <v>28</v>
      </c>
      <c r="E626" s="60">
        <f t="shared" si="48"/>
        <v>28</v>
      </c>
      <c r="F626" s="206" t="str">
        <f t="shared" si="49"/>
        <v>Pass</v>
      </c>
      <c r="G626" s="60">
        <v>1340</v>
      </c>
      <c r="H626" s="206" t="s">
        <v>51</v>
      </c>
      <c r="I626" s="74">
        <v>30</v>
      </c>
      <c r="J626" s="74">
        <v>30</v>
      </c>
    </row>
    <row r="627" spans="1:11">
      <c r="A627" s="153">
        <v>43801</v>
      </c>
      <c r="B627" s="40" t="s">
        <v>47</v>
      </c>
      <c r="C627" s="60">
        <v>2</v>
      </c>
      <c r="D627" s="60">
        <v>3</v>
      </c>
      <c r="E627" s="60">
        <f t="shared" si="48"/>
        <v>1</v>
      </c>
      <c r="F627" s="206" t="str">
        <f t="shared" si="49"/>
        <v>Pass</v>
      </c>
      <c r="G627" s="60">
        <v>1335</v>
      </c>
      <c r="H627" s="206" t="s">
        <v>51</v>
      </c>
      <c r="I627" s="67">
        <v>20</v>
      </c>
      <c r="J627" s="67">
        <v>20</v>
      </c>
      <c r="K627" s="84" t="s">
        <v>318</v>
      </c>
    </row>
    <row r="628" spans="1:11">
      <c r="A628" s="153">
        <v>43801</v>
      </c>
      <c r="B628" s="40" t="s">
        <v>49</v>
      </c>
      <c r="C628" s="60">
        <v>3</v>
      </c>
      <c r="D628" s="60">
        <v>20</v>
      </c>
      <c r="E628" s="60">
        <f t="shared" ref="E628:E630" si="54">IF(((C628="")*AND(D628="")),"",D628-C628)</f>
        <v>17</v>
      </c>
      <c r="F628" s="206" t="str">
        <f t="shared" ref="F628:F630" si="55">IF(E628="","",IF(E628&lt;=30,"Pass","Fail"))</f>
        <v>Pass</v>
      </c>
      <c r="G628" s="60">
        <v>1335</v>
      </c>
      <c r="H628" s="206" t="s">
        <v>51</v>
      </c>
      <c r="I628" s="74">
        <v>30</v>
      </c>
      <c r="J628" s="74">
        <v>30</v>
      </c>
      <c r="K628" s="84" t="s">
        <v>318</v>
      </c>
    </row>
    <row r="629" spans="1:11">
      <c r="A629" s="153">
        <v>43804</v>
      </c>
      <c r="B629" s="40" t="s">
        <v>47</v>
      </c>
      <c r="C629" s="60">
        <v>0</v>
      </c>
      <c r="D629" s="60">
        <v>6</v>
      </c>
      <c r="E629" s="60">
        <f t="shared" si="54"/>
        <v>6</v>
      </c>
      <c r="F629" s="206" t="str">
        <f t="shared" si="55"/>
        <v>Pass</v>
      </c>
      <c r="G629" s="60">
        <v>1335</v>
      </c>
      <c r="H629" s="206" t="s">
        <v>51</v>
      </c>
      <c r="I629" s="67">
        <v>20</v>
      </c>
      <c r="J629" s="67">
        <v>20</v>
      </c>
    </row>
    <row r="630" spans="1:11">
      <c r="A630" s="153">
        <v>43804</v>
      </c>
      <c r="B630" s="40" t="s">
        <v>49</v>
      </c>
      <c r="C630" s="60">
        <v>0</v>
      </c>
      <c r="D630" s="60">
        <v>15</v>
      </c>
      <c r="E630" s="60">
        <f t="shared" si="54"/>
        <v>15</v>
      </c>
      <c r="F630" s="206" t="str">
        <f t="shared" si="55"/>
        <v>Pass</v>
      </c>
      <c r="G630" s="60">
        <v>1335</v>
      </c>
      <c r="H630" s="206" t="s">
        <v>51</v>
      </c>
      <c r="I630" s="74">
        <v>30</v>
      </c>
      <c r="J630" s="74">
        <v>30</v>
      </c>
    </row>
    <row r="631" spans="1:11">
      <c r="A631" s="153">
        <v>43808</v>
      </c>
      <c r="B631" s="40" t="s">
        <v>47</v>
      </c>
      <c r="C631" s="60">
        <v>0</v>
      </c>
      <c r="D631" s="60">
        <v>16</v>
      </c>
      <c r="E631" s="60">
        <f t="shared" ref="E631:E632" si="56">IF(((C631="")*AND(D631="")),"",D631-C631)</f>
        <v>16</v>
      </c>
      <c r="F631" s="206" t="str">
        <f t="shared" ref="F631:F632" si="57">IF(E631="","",IF(E631&lt;=30,"Pass","Fail"))</f>
        <v>Pass</v>
      </c>
      <c r="G631" s="60">
        <v>1159</v>
      </c>
      <c r="H631" s="206" t="s">
        <v>51</v>
      </c>
      <c r="I631" s="53">
        <v>20</v>
      </c>
      <c r="J631" s="53">
        <v>20</v>
      </c>
    </row>
    <row r="632" spans="1:11">
      <c r="A632" s="153">
        <v>43808</v>
      </c>
      <c r="B632" s="40" t="s">
        <v>49</v>
      </c>
      <c r="C632" s="60">
        <v>0</v>
      </c>
      <c r="D632" s="60">
        <v>6</v>
      </c>
      <c r="E632" s="60">
        <f t="shared" si="56"/>
        <v>6</v>
      </c>
      <c r="F632" s="206" t="str">
        <f t="shared" si="57"/>
        <v>Pass</v>
      </c>
      <c r="G632" s="60">
        <v>1159</v>
      </c>
      <c r="H632" s="206" t="s">
        <v>51</v>
      </c>
      <c r="I632" s="53">
        <v>30</v>
      </c>
      <c r="J632" s="53">
        <v>30</v>
      </c>
    </row>
  </sheetData>
  <mergeCells count="1">
    <mergeCell ref="C8:D8"/>
  </mergeCells>
  <conditionalFormatting sqref="F10:F632">
    <cfRule type="containsText" dxfId="110" priority="363" stopIfTrue="1" operator="containsText" text="PASS">
      <formula>NOT(ISERROR(SEARCH("PASS",F10)))</formula>
    </cfRule>
    <cfRule type="containsText" dxfId="109" priority="364" stopIfTrue="1" operator="containsText" text="FAIL">
      <formula>NOT(ISERROR(SEARCH("FAIL",F10)))</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5"/>
  <dimension ref="A1:Z980"/>
  <sheetViews>
    <sheetView zoomScale="85" zoomScaleNormal="85" workbookViewId="0">
      <pane ySplit="11" topLeftCell="A12" activePane="bottomLeft" state="frozen"/>
      <selection pane="bottomLeft" activeCell="D8" sqref="D8:L8"/>
    </sheetView>
  </sheetViews>
  <sheetFormatPr defaultRowHeight="12.75"/>
  <cols>
    <col min="1" max="1" width="13.75" style="54" customWidth="1"/>
    <col min="2" max="2" width="11.875" style="54" customWidth="1"/>
    <col min="3" max="3" width="8.75" style="54"/>
    <col min="4" max="7" width="8.875" style="54" bestFit="1" customWidth="1"/>
    <col min="8" max="8" width="9.5" style="54" customWidth="1"/>
    <col min="9" max="14" width="8.875" style="54" bestFit="1" customWidth="1"/>
    <col min="15" max="15" width="11" style="54" bestFit="1" customWidth="1"/>
    <col min="16" max="16" width="10.875" style="54" bestFit="1" customWidth="1"/>
    <col min="17" max="17" width="8.875" style="54" bestFit="1" customWidth="1"/>
    <col min="18" max="18" width="8.75" style="54"/>
    <col min="19" max="19" width="8.875" style="54" bestFit="1" customWidth="1"/>
    <col min="20" max="20" width="13.375" style="54" customWidth="1"/>
    <col min="21" max="21" width="19.875" style="142" customWidth="1"/>
    <col min="22" max="23" width="8.875" style="224" bestFit="1" customWidth="1"/>
    <col min="24" max="26" width="8.75" style="224"/>
    <col min="27" max="184" width="8.75" style="54"/>
    <col min="185" max="185" width="10.5" style="54" bestFit="1" customWidth="1"/>
    <col min="186" max="186" width="11.875" style="54" customWidth="1"/>
    <col min="187" max="187" width="8.75" style="54"/>
    <col min="188" max="191" width="8.875" style="54" bestFit="1" customWidth="1"/>
    <col min="192" max="192" width="9.5" style="54" customWidth="1"/>
    <col min="193" max="198" width="8.875" style="54" bestFit="1" customWidth="1"/>
    <col min="199" max="199" width="11" style="54" bestFit="1" customWidth="1"/>
    <col min="200" max="201" width="8.875" style="54" bestFit="1" customWidth="1"/>
    <col min="202" max="202" width="10.875" style="54" bestFit="1" customWidth="1"/>
    <col min="203" max="203" width="8.875" style="54" bestFit="1" customWidth="1"/>
    <col min="204" max="204" width="8.75" style="54"/>
    <col min="205" max="205" width="8.875" style="54" bestFit="1" customWidth="1"/>
    <col min="206" max="206" width="19.875" style="54" customWidth="1"/>
    <col min="207" max="440" width="8.75" style="54"/>
    <col min="441" max="441" width="10.5" style="54" bestFit="1" customWidth="1"/>
    <col min="442" max="442" width="11.875" style="54" customWidth="1"/>
    <col min="443" max="443" width="8.75" style="54"/>
    <col min="444" max="447" width="8.875" style="54" bestFit="1" customWidth="1"/>
    <col min="448" max="448" width="9.5" style="54" customWidth="1"/>
    <col min="449" max="454" width="8.875" style="54" bestFit="1" customWidth="1"/>
    <col min="455" max="455" width="11" style="54" bestFit="1" customWidth="1"/>
    <col min="456" max="457" width="8.875" style="54" bestFit="1" customWidth="1"/>
    <col min="458" max="458" width="10.875" style="54" bestFit="1" customWidth="1"/>
    <col min="459" max="459" width="8.875" style="54" bestFit="1" customWidth="1"/>
    <col min="460" max="460" width="8.75" style="54"/>
    <col min="461" max="461" width="8.875" style="54" bestFit="1" customWidth="1"/>
    <col min="462" max="462" width="19.875" style="54" customWidth="1"/>
    <col min="463" max="696" width="8.75" style="54"/>
    <col min="697" max="697" width="10.5" style="54" bestFit="1" customWidth="1"/>
    <col min="698" max="698" width="11.875" style="54" customWidth="1"/>
    <col min="699" max="699" width="8.75" style="54"/>
    <col min="700" max="703" width="8.875" style="54" bestFit="1" customWidth="1"/>
    <col min="704" max="704" width="9.5" style="54" customWidth="1"/>
    <col min="705" max="710" width="8.875" style="54" bestFit="1" customWidth="1"/>
    <col min="711" max="711" width="11" style="54" bestFit="1" customWidth="1"/>
    <col min="712" max="713" width="8.875" style="54" bestFit="1" customWidth="1"/>
    <col min="714" max="714" width="10.875" style="54" bestFit="1" customWidth="1"/>
    <col min="715" max="715" width="8.875" style="54" bestFit="1" customWidth="1"/>
    <col min="716" max="716" width="8.75" style="54"/>
    <col min="717" max="717" width="8.875" style="54" bestFit="1" customWidth="1"/>
    <col min="718" max="718" width="19.875" style="54" customWidth="1"/>
    <col min="719" max="952" width="8.75" style="54"/>
    <col min="953" max="953" width="10.5" style="54" bestFit="1" customWidth="1"/>
    <col min="954" max="954" width="11.875" style="54" customWidth="1"/>
    <col min="955" max="955" width="8.75" style="54"/>
    <col min="956" max="959" width="8.875" style="54" bestFit="1" customWidth="1"/>
    <col min="960" max="960" width="9.5" style="54" customWidth="1"/>
    <col min="961" max="966" width="8.875" style="54" bestFit="1" customWidth="1"/>
    <col min="967" max="967" width="11" style="54" bestFit="1" customWidth="1"/>
    <col min="968" max="969" width="8.875" style="54" bestFit="1" customWidth="1"/>
    <col min="970" max="970" width="10.875" style="54" bestFit="1" customWidth="1"/>
    <col min="971" max="971" width="8.875" style="54" bestFit="1" customWidth="1"/>
    <col min="972" max="972" width="8.75" style="54"/>
    <col min="973" max="973" width="8.875" style="54" bestFit="1" customWidth="1"/>
    <col min="974" max="974" width="19.875" style="54" customWidth="1"/>
    <col min="975" max="1208" width="8.75" style="54"/>
    <col min="1209" max="1209" width="10.5" style="54" bestFit="1" customWidth="1"/>
    <col min="1210" max="1210" width="11.875" style="54" customWidth="1"/>
    <col min="1211" max="1211" width="8.75" style="54"/>
    <col min="1212" max="1215" width="8.875" style="54" bestFit="1" customWidth="1"/>
    <col min="1216" max="1216" width="9.5" style="54" customWidth="1"/>
    <col min="1217" max="1222" width="8.875" style="54" bestFit="1" customWidth="1"/>
    <col min="1223" max="1223" width="11" style="54" bestFit="1" customWidth="1"/>
    <col min="1224" max="1225" width="8.875" style="54" bestFit="1" customWidth="1"/>
    <col min="1226" max="1226" width="10.875" style="54" bestFit="1" customWidth="1"/>
    <col min="1227" max="1227" width="8.875" style="54" bestFit="1" customWidth="1"/>
    <col min="1228" max="1228" width="8.75" style="54"/>
    <col min="1229" max="1229" width="8.875" style="54" bestFit="1" customWidth="1"/>
    <col min="1230" max="1230" width="19.875" style="54" customWidth="1"/>
    <col min="1231" max="1464" width="8.75" style="54"/>
    <col min="1465" max="1465" width="10.5" style="54" bestFit="1" customWidth="1"/>
    <col min="1466" max="1466" width="11.875" style="54" customWidth="1"/>
    <col min="1467" max="1467" width="8.75" style="54"/>
    <col min="1468" max="1471" width="8.875" style="54" bestFit="1" customWidth="1"/>
    <col min="1472" max="1472" width="9.5" style="54" customWidth="1"/>
    <col min="1473" max="1478" width="8.875" style="54" bestFit="1" customWidth="1"/>
    <col min="1479" max="1479" width="11" style="54" bestFit="1" customWidth="1"/>
    <col min="1480" max="1481" width="8.875" style="54" bestFit="1" customWidth="1"/>
    <col min="1482" max="1482" width="10.875" style="54" bestFit="1" customWidth="1"/>
    <col min="1483" max="1483" width="8.875" style="54" bestFit="1" customWidth="1"/>
    <col min="1484" max="1484" width="8.75" style="54"/>
    <col min="1485" max="1485" width="8.875" style="54" bestFit="1" customWidth="1"/>
    <col min="1486" max="1486" width="19.875" style="54" customWidth="1"/>
    <col min="1487" max="1720" width="8.75" style="54"/>
    <col min="1721" max="1721" width="10.5" style="54" bestFit="1" customWidth="1"/>
    <col min="1722" max="1722" width="11.875" style="54" customWidth="1"/>
    <col min="1723" max="1723" width="8.75" style="54"/>
    <col min="1724" max="1727" width="8.875" style="54" bestFit="1" customWidth="1"/>
    <col min="1728" max="1728" width="9.5" style="54" customWidth="1"/>
    <col min="1729" max="1734" width="8.875" style="54" bestFit="1" customWidth="1"/>
    <col min="1735" max="1735" width="11" style="54" bestFit="1" customWidth="1"/>
    <col min="1736" max="1737" width="8.875" style="54" bestFit="1" customWidth="1"/>
    <col min="1738" max="1738" width="10.875" style="54" bestFit="1" customWidth="1"/>
    <col min="1739" max="1739" width="8.875" style="54" bestFit="1" customWidth="1"/>
    <col min="1740" max="1740" width="8.75" style="54"/>
    <col min="1741" max="1741" width="8.875" style="54" bestFit="1" customWidth="1"/>
    <col min="1742" max="1742" width="19.875" style="54" customWidth="1"/>
    <col min="1743" max="1976" width="8.75" style="54"/>
    <col min="1977" max="1977" width="10.5" style="54" bestFit="1" customWidth="1"/>
    <col min="1978" max="1978" width="11.875" style="54" customWidth="1"/>
    <col min="1979" max="1979" width="8.75" style="54"/>
    <col min="1980" max="1983" width="8.875" style="54" bestFit="1" customWidth="1"/>
    <col min="1984" max="1984" width="9.5" style="54" customWidth="1"/>
    <col min="1985" max="1990" width="8.875" style="54" bestFit="1" customWidth="1"/>
    <col min="1991" max="1991" width="11" style="54" bestFit="1" customWidth="1"/>
    <col min="1992" max="1993" width="8.875" style="54" bestFit="1" customWidth="1"/>
    <col min="1994" max="1994" width="10.875" style="54" bestFit="1" customWidth="1"/>
    <col min="1995" max="1995" width="8.875" style="54" bestFit="1" customWidth="1"/>
    <col min="1996" max="1996" width="8.75" style="54"/>
    <col min="1997" max="1997" width="8.875" style="54" bestFit="1" customWidth="1"/>
    <col min="1998" max="1998" width="19.875" style="54" customWidth="1"/>
    <col min="1999" max="2232" width="8.75" style="54"/>
    <col min="2233" max="2233" width="10.5" style="54" bestFit="1" customWidth="1"/>
    <col min="2234" max="2234" width="11.875" style="54" customWidth="1"/>
    <col min="2235" max="2235" width="8.75" style="54"/>
    <col min="2236" max="2239" width="8.875" style="54" bestFit="1" customWidth="1"/>
    <col min="2240" max="2240" width="9.5" style="54" customWidth="1"/>
    <col min="2241" max="2246" width="8.875" style="54" bestFit="1" customWidth="1"/>
    <col min="2247" max="2247" width="11" style="54" bestFit="1" customWidth="1"/>
    <col min="2248" max="2249" width="8.875" style="54" bestFit="1" customWidth="1"/>
    <col min="2250" max="2250" width="10.875" style="54" bestFit="1" customWidth="1"/>
    <col min="2251" max="2251" width="8.875" style="54" bestFit="1" customWidth="1"/>
    <col min="2252" max="2252" width="8.75" style="54"/>
    <col min="2253" max="2253" width="8.875" style="54" bestFit="1" customWidth="1"/>
    <col min="2254" max="2254" width="19.875" style="54" customWidth="1"/>
    <col min="2255" max="2488" width="8.75" style="54"/>
    <col min="2489" max="2489" width="10.5" style="54" bestFit="1" customWidth="1"/>
    <col min="2490" max="2490" width="11.875" style="54" customWidth="1"/>
    <col min="2491" max="2491" width="8.75" style="54"/>
    <col min="2492" max="2495" width="8.875" style="54" bestFit="1" customWidth="1"/>
    <col min="2496" max="2496" width="9.5" style="54" customWidth="1"/>
    <col min="2497" max="2502" width="8.875" style="54" bestFit="1" customWidth="1"/>
    <col min="2503" max="2503" width="11" style="54" bestFit="1" customWidth="1"/>
    <col min="2504" max="2505" width="8.875" style="54" bestFit="1" customWidth="1"/>
    <col min="2506" max="2506" width="10.875" style="54" bestFit="1" customWidth="1"/>
    <col min="2507" max="2507" width="8.875" style="54" bestFit="1" customWidth="1"/>
    <col min="2508" max="2508" width="8.75" style="54"/>
    <col min="2509" max="2509" width="8.875" style="54" bestFit="1" customWidth="1"/>
    <col min="2510" max="2510" width="19.875" style="54" customWidth="1"/>
    <col min="2511" max="2744" width="8.75" style="54"/>
    <col min="2745" max="2745" width="10.5" style="54" bestFit="1" customWidth="1"/>
    <col min="2746" max="2746" width="11.875" style="54" customWidth="1"/>
    <col min="2747" max="2747" width="8.75" style="54"/>
    <col min="2748" max="2751" width="8.875" style="54" bestFit="1" customWidth="1"/>
    <col min="2752" max="2752" width="9.5" style="54" customWidth="1"/>
    <col min="2753" max="2758" width="8.875" style="54" bestFit="1" customWidth="1"/>
    <col min="2759" max="2759" width="11" style="54" bestFit="1" customWidth="1"/>
    <col min="2760" max="2761" width="8.875" style="54" bestFit="1" customWidth="1"/>
    <col min="2762" max="2762" width="10.875" style="54" bestFit="1" customWidth="1"/>
    <col min="2763" max="2763" width="8.875" style="54" bestFit="1" customWidth="1"/>
    <col min="2764" max="2764" width="8.75" style="54"/>
    <col min="2765" max="2765" width="8.875" style="54" bestFit="1" customWidth="1"/>
    <col min="2766" max="2766" width="19.875" style="54" customWidth="1"/>
    <col min="2767" max="3000" width="8.75" style="54"/>
    <col min="3001" max="3001" width="10.5" style="54" bestFit="1" customWidth="1"/>
    <col min="3002" max="3002" width="11.875" style="54" customWidth="1"/>
    <col min="3003" max="3003" width="8.75" style="54"/>
    <col min="3004" max="3007" width="8.875" style="54" bestFit="1" customWidth="1"/>
    <col min="3008" max="3008" width="9.5" style="54" customWidth="1"/>
    <col min="3009" max="3014" width="8.875" style="54" bestFit="1" customWidth="1"/>
    <col min="3015" max="3015" width="11" style="54" bestFit="1" customWidth="1"/>
    <col min="3016" max="3017" width="8.875" style="54" bestFit="1" customWidth="1"/>
    <col min="3018" max="3018" width="10.875" style="54" bestFit="1" customWidth="1"/>
    <col min="3019" max="3019" width="8.875" style="54" bestFit="1" customWidth="1"/>
    <col min="3020" max="3020" width="8.75" style="54"/>
    <col min="3021" max="3021" width="8.875" style="54" bestFit="1" customWidth="1"/>
    <col min="3022" max="3022" width="19.875" style="54" customWidth="1"/>
    <col min="3023" max="3256" width="8.75" style="54"/>
    <col min="3257" max="3257" width="10.5" style="54" bestFit="1" customWidth="1"/>
    <col min="3258" max="3258" width="11.875" style="54" customWidth="1"/>
    <col min="3259" max="3259" width="8.75" style="54"/>
    <col min="3260" max="3263" width="8.875" style="54" bestFit="1" customWidth="1"/>
    <col min="3264" max="3264" width="9.5" style="54" customWidth="1"/>
    <col min="3265" max="3270" width="8.875" style="54" bestFit="1" customWidth="1"/>
    <col min="3271" max="3271" width="11" style="54" bestFit="1" customWidth="1"/>
    <col min="3272" max="3273" width="8.875" style="54" bestFit="1" customWidth="1"/>
    <col min="3274" max="3274" width="10.875" style="54" bestFit="1" customWidth="1"/>
    <col min="3275" max="3275" width="8.875" style="54" bestFit="1" customWidth="1"/>
    <col min="3276" max="3276" width="8.75" style="54"/>
    <col min="3277" max="3277" width="8.875" style="54" bestFit="1" customWidth="1"/>
    <col min="3278" max="3278" width="19.875" style="54" customWidth="1"/>
    <col min="3279" max="3512" width="8.75" style="54"/>
    <col min="3513" max="3513" width="10.5" style="54" bestFit="1" customWidth="1"/>
    <col min="3514" max="3514" width="11.875" style="54" customWidth="1"/>
    <col min="3515" max="3515" width="8.75" style="54"/>
    <col min="3516" max="3519" width="8.875" style="54" bestFit="1" customWidth="1"/>
    <col min="3520" max="3520" width="9.5" style="54" customWidth="1"/>
    <col min="3521" max="3526" width="8.875" style="54" bestFit="1" customWidth="1"/>
    <col min="3527" max="3527" width="11" style="54" bestFit="1" customWidth="1"/>
    <col min="3528" max="3529" width="8.875" style="54" bestFit="1" customWidth="1"/>
    <col min="3530" max="3530" width="10.875" style="54" bestFit="1" customWidth="1"/>
    <col min="3531" max="3531" width="8.875" style="54" bestFit="1" customWidth="1"/>
    <col min="3532" max="3532" width="8.75" style="54"/>
    <col min="3533" max="3533" width="8.875" style="54" bestFit="1" customWidth="1"/>
    <col min="3534" max="3534" width="19.875" style="54" customWidth="1"/>
    <col min="3535" max="3768" width="8.75" style="54"/>
    <col min="3769" max="3769" width="10.5" style="54" bestFit="1" customWidth="1"/>
    <col min="3770" max="3770" width="11.875" style="54" customWidth="1"/>
    <col min="3771" max="3771" width="8.75" style="54"/>
    <col min="3772" max="3775" width="8.875" style="54" bestFit="1" customWidth="1"/>
    <col min="3776" max="3776" width="9.5" style="54" customWidth="1"/>
    <col min="3777" max="3782" width="8.875" style="54" bestFit="1" customWidth="1"/>
    <col min="3783" max="3783" width="11" style="54" bestFit="1" customWidth="1"/>
    <col min="3784" max="3785" width="8.875" style="54" bestFit="1" customWidth="1"/>
    <col min="3786" max="3786" width="10.875" style="54" bestFit="1" customWidth="1"/>
    <col min="3787" max="3787" width="8.875" style="54" bestFit="1" customWidth="1"/>
    <col min="3788" max="3788" width="8.75" style="54"/>
    <col min="3789" max="3789" width="8.875" style="54" bestFit="1" customWidth="1"/>
    <col min="3790" max="3790" width="19.875" style="54" customWidth="1"/>
    <col min="3791" max="4024" width="8.75" style="54"/>
    <col min="4025" max="4025" width="10.5" style="54" bestFit="1" customWidth="1"/>
    <col min="4026" max="4026" width="11.875" style="54" customWidth="1"/>
    <col min="4027" max="4027" width="8.75" style="54"/>
    <col min="4028" max="4031" width="8.875" style="54" bestFit="1" customWidth="1"/>
    <col min="4032" max="4032" width="9.5" style="54" customWidth="1"/>
    <col min="4033" max="4038" width="8.875" style="54" bestFit="1" customWidth="1"/>
    <col min="4039" max="4039" width="11" style="54" bestFit="1" customWidth="1"/>
    <col min="4040" max="4041" width="8.875" style="54" bestFit="1" customWidth="1"/>
    <col min="4042" max="4042" width="10.875" style="54" bestFit="1" customWidth="1"/>
    <col min="4043" max="4043" width="8.875" style="54" bestFit="1" customWidth="1"/>
    <col min="4044" max="4044" width="8.75" style="54"/>
    <col min="4045" max="4045" width="8.875" style="54" bestFit="1" customWidth="1"/>
    <col min="4046" max="4046" width="19.875" style="54" customWidth="1"/>
    <col min="4047" max="4280" width="8.75" style="54"/>
    <col min="4281" max="4281" width="10.5" style="54" bestFit="1" customWidth="1"/>
    <col min="4282" max="4282" width="11.875" style="54" customWidth="1"/>
    <col min="4283" max="4283" width="8.75" style="54"/>
    <col min="4284" max="4287" width="8.875" style="54" bestFit="1" customWidth="1"/>
    <col min="4288" max="4288" width="9.5" style="54" customWidth="1"/>
    <col min="4289" max="4294" width="8.875" style="54" bestFit="1" customWidth="1"/>
    <col min="4295" max="4295" width="11" style="54" bestFit="1" customWidth="1"/>
    <col min="4296" max="4297" width="8.875" style="54" bestFit="1" customWidth="1"/>
    <col min="4298" max="4298" width="10.875" style="54" bestFit="1" customWidth="1"/>
    <col min="4299" max="4299" width="8.875" style="54" bestFit="1" customWidth="1"/>
    <col min="4300" max="4300" width="8.75" style="54"/>
    <col min="4301" max="4301" width="8.875" style="54" bestFit="1" customWidth="1"/>
    <col min="4302" max="4302" width="19.875" style="54" customWidth="1"/>
    <col min="4303" max="4536" width="8.75" style="54"/>
    <col min="4537" max="4537" width="10.5" style="54" bestFit="1" customWidth="1"/>
    <col min="4538" max="4538" width="11.875" style="54" customWidth="1"/>
    <col min="4539" max="4539" width="8.75" style="54"/>
    <col min="4540" max="4543" width="8.875" style="54" bestFit="1" customWidth="1"/>
    <col min="4544" max="4544" width="9.5" style="54" customWidth="1"/>
    <col min="4545" max="4550" width="8.875" style="54" bestFit="1" customWidth="1"/>
    <col min="4551" max="4551" width="11" style="54" bestFit="1" customWidth="1"/>
    <col min="4552" max="4553" width="8.875" style="54" bestFit="1" customWidth="1"/>
    <col min="4554" max="4554" width="10.875" style="54" bestFit="1" customWidth="1"/>
    <col min="4555" max="4555" width="8.875" style="54" bestFit="1" customWidth="1"/>
    <col min="4556" max="4556" width="8.75" style="54"/>
    <col min="4557" max="4557" width="8.875" style="54" bestFit="1" customWidth="1"/>
    <col min="4558" max="4558" width="19.875" style="54" customWidth="1"/>
    <col min="4559" max="4792" width="8.75" style="54"/>
    <col min="4793" max="4793" width="10.5" style="54" bestFit="1" customWidth="1"/>
    <col min="4794" max="4794" width="11.875" style="54" customWidth="1"/>
    <col min="4795" max="4795" width="8.75" style="54"/>
    <col min="4796" max="4799" width="8.875" style="54" bestFit="1" customWidth="1"/>
    <col min="4800" max="4800" width="9.5" style="54" customWidth="1"/>
    <col min="4801" max="4806" width="8.875" style="54" bestFit="1" customWidth="1"/>
    <col min="4807" max="4807" width="11" style="54" bestFit="1" customWidth="1"/>
    <col min="4808" max="4809" width="8.875" style="54" bestFit="1" customWidth="1"/>
    <col min="4810" max="4810" width="10.875" style="54" bestFit="1" customWidth="1"/>
    <col min="4811" max="4811" width="8.875" style="54" bestFit="1" customWidth="1"/>
    <col min="4812" max="4812" width="8.75" style="54"/>
    <col min="4813" max="4813" width="8.875" style="54" bestFit="1" customWidth="1"/>
    <col min="4814" max="4814" width="19.875" style="54" customWidth="1"/>
    <col min="4815" max="5048" width="8.75" style="54"/>
    <col min="5049" max="5049" width="10.5" style="54" bestFit="1" customWidth="1"/>
    <col min="5050" max="5050" width="11.875" style="54" customWidth="1"/>
    <col min="5051" max="5051" width="8.75" style="54"/>
    <col min="5052" max="5055" width="8.875" style="54" bestFit="1" customWidth="1"/>
    <col min="5056" max="5056" width="9.5" style="54" customWidth="1"/>
    <col min="5057" max="5062" width="8.875" style="54" bestFit="1" customWidth="1"/>
    <col min="5063" max="5063" width="11" style="54" bestFit="1" customWidth="1"/>
    <col min="5064" max="5065" width="8.875" style="54" bestFit="1" customWidth="1"/>
    <col min="5066" max="5066" width="10.875" style="54" bestFit="1" customWidth="1"/>
    <col min="5067" max="5067" width="8.875" style="54" bestFit="1" customWidth="1"/>
    <col min="5068" max="5068" width="8.75" style="54"/>
    <col min="5069" max="5069" width="8.875" style="54" bestFit="1" customWidth="1"/>
    <col min="5070" max="5070" width="19.875" style="54" customWidth="1"/>
    <col min="5071" max="5304" width="8.75" style="54"/>
    <col min="5305" max="5305" width="10.5" style="54" bestFit="1" customWidth="1"/>
    <col min="5306" max="5306" width="11.875" style="54" customWidth="1"/>
    <col min="5307" max="5307" width="8.75" style="54"/>
    <col min="5308" max="5311" width="8.875" style="54" bestFit="1" customWidth="1"/>
    <col min="5312" max="5312" width="9.5" style="54" customWidth="1"/>
    <col min="5313" max="5318" width="8.875" style="54" bestFit="1" customWidth="1"/>
    <col min="5319" max="5319" width="11" style="54" bestFit="1" customWidth="1"/>
    <col min="5320" max="5321" width="8.875" style="54" bestFit="1" customWidth="1"/>
    <col min="5322" max="5322" width="10.875" style="54" bestFit="1" customWidth="1"/>
    <col min="5323" max="5323" width="8.875" style="54" bestFit="1" customWidth="1"/>
    <col min="5324" max="5324" width="8.75" style="54"/>
    <col min="5325" max="5325" width="8.875" style="54" bestFit="1" customWidth="1"/>
    <col min="5326" max="5326" width="19.875" style="54" customWidth="1"/>
    <col min="5327" max="5560" width="8.75" style="54"/>
    <col min="5561" max="5561" width="10.5" style="54" bestFit="1" customWidth="1"/>
    <col min="5562" max="5562" width="11.875" style="54" customWidth="1"/>
    <col min="5563" max="5563" width="8.75" style="54"/>
    <col min="5564" max="5567" width="8.875" style="54" bestFit="1" customWidth="1"/>
    <col min="5568" max="5568" width="9.5" style="54" customWidth="1"/>
    <col min="5569" max="5574" width="8.875" style="54" bestFit="1" customWidth="1"/>
    <col min="5575" max="5575" width="11" style="54" bestFit="1" customWidth="1"/>
    <col min="5576" max="5577" width="8.875" style="54" bestFit="1" customWidth="1"/>
    <col min="5578" max="5578" width="10.875" style="54" bestFit="1" customWidth="1"/>
    <col min="5579" max="5579" width="8.875" style="54" bestFit="1" customWidth="1"/>
    <col min="5580" max="5580" width="8.75" style="54"/>
    <col min="5581" max="5581" width="8.875" style="54" bestFit="1" customWidth="1"/>
    <col min="5582" max="5582" width="19.875" style="54" customWidth="1"/>
    <col min="5583" max="5816" width="8.75" style="54"/>
    <col min="5817" max="5817" width="10.5" style="54" bestFit="1" customWidth="1"/>
    <col min="5818" max="5818" width="11.875" style="54" customWidth="1"/>
    <col min="5819" max="5819" width="8.75" style="54"/>
    <col min="5820" max="5823" width="8.875" style="54" bestFit="1" customWidth="1"/>
    <col min="5824" max="5824" width="9.5" style="54" customWidth="1"/>
    <col min="5825" max="5830" width="8.875" style="54" bestFit="1" customWidth="1"/>
    <col min="5831" max="5831" width="11" style="54" bestFit="1" customWidth="1"/>
    <col min="5832" max="5833" width="8.875" style="54" bestFit="1" customWidth="1"/>
    <col min="5834" max="5834" width="10.875" style="54" bestFit="1" customWidth="1"/>
    <col min="5835" max="5835" width="8.875" style="54" bestFit="1" customWidth="1"/>
    <col min="5836" max="5836" width="8.75" style="54"/>
    <col min="5837" max="5837" width="8.875" style="54" bestFit="1" customWidth="1"/>
    <col min="5838" max="5838" width="19.875" style="54" customWidth="1"/>
    <col min="5839" max="6072" width="8.75" style="54"/>
    <col min="6073" max="6073" width="10.5" style="54" bestFit="1" customWidth="1"/>
    <col min="6074" max="6074" width="11.875" style="54" customWidth="1"/>
    <col min="6075" max="6075" width="8.75" style="54"/>
    <col min="6076" max="6079" width="8.875" style="54" bestFit="1" customWidth="1"/>
    <col min="6080" max="6080" width="9.5" style="54" customWidth="1"/>
    <col min="6081" max="6086" width="8.875" style="54" bestFit="1" customWidth="1"/>
    <col min="6087" max="6087" width="11" style="54" bestFit="1" customWidth="1"/>
    <col min="6088" max="6089" width="8.875" style="54" bestFit="1" customWidth="1"/>
    <col min="6090" max="6090" width="10.875" style="54" bestFit="1" customWidth="1"/>
    <col min="6091" max="6091" width="8.875" style="54" bestFit="1" customWidth="1"/>
    <col min="6092" max="6092" width="8.75" style="54"/>
    <col min="6093" max="6093" width="8.875" style="54" bestFit="1" customWidth="1"/>
    <col min="6094" max="6094" width="19.875" style="54" customWidth="1"/>
    <col min="6095" max="6328" width="8.75" style="54"/>
    <col min="6329" max="6329" width="10.5" style="54" bestFit="1" customWidth="1"/>
    <col min="6330" max="6330" width="11.875" style="54" customWidth="1"/>
    <col min="6331" max="6331" width="8.75" style="54"/>
    <col min="6332" max="6335" width="8.875" style="54" bestFit="1" customWidth="1"/>
    <col min="6336" max="6336" width="9.5" style="54" customWidth="1"/>
    <col min="6337" max="6342" width="8.875" style="54" bestFit="1" customWidth="1"/>
    <col min="6343" max="6343" width="11" style="54" bestFit="1" customWidth="1"/>
    <col min="6344" max="6345" width="8.875" style="54" bestFit="1" customWidth="1"/>
    <col min="6346" max="6346" width="10.875" style="54" bestFit="1" customWidth="1"/>
    <col min="6347" max="6347" width="8.875" style="54" bestFit="1" customWidth="1"/>
    <col min="6348" max="6348" width="8.75" style="54"/>
    <col min="6349" max="6349" width="8.875" style="54" bestFit="1" customWidth="1"/>
    <col min="6350" max="6350" width="19.875" style="54" customWidth="1"/>
    <col min="6351" max="6584" width="8.75" style="54"/>
    <col min="6585" max="6585" width="10.5" style="54" bestFit="1" customWidth="1"/>
    <col min="6586" max="6586" width="11.875" style="54" customWidth="1"/>
    <col min="6587" max="6587" width="8.75" style="54"/>
    <col min="6588" max="6591" width="8.875" style="54" bestFit="1" customWidth="1"/>
    <col min="6592" max="6592" width="9.5" style="54" customWidth="1"/>
    <col min="6593" max="6598" width="8.875" style="54" bestFit="1" customWidth="1"/>
    <col min="6599" max="6599" width="11" style="54" bestFit="1" customWidth="1"/>
    <col min="6600" max="6601" width="8.875" style="54" bestFit="1" customWidth="1"/>
    <col min="6602" max="6602" width="10.875" style="54" bestFit="1" customWidth="1"/>
    <col min="6603" max="6603" width="8.875" style="54" bestFit="1" customWidth="1"/>
    <col min="6604" max="6604" width="8.75" style="54"/>
    <col min="6605" max="6605" width="8.875" style="54" bestFit="1" customWidth="1"/>
    <col min="6606" max="6606" width="19.875" style="54" customWidth="1"/>
    <col min="6607" max="6840" width="8.75" style="54"/>
    <col min="6841" max="6841" width="10.5" style="54" bestFit="1" customWidth="1"/>
    <col min="6842" max="6842" width="11.875" style="54" customWidth="1"/>
    <col min="6843" max="6843" width="8.75" style="54"/>
    <col min="6844" max="6847" width="8.875" style="54" bestFit="1" customWidth="1"/>
    <col min="6848" max="6848" width="9.5" style="54" customWidth="1"/>
    <col min="6849" max="6854" width="8.875" style="54" bestFit="1" customWidth="1"/>
    <col min="6855" max="6855" width="11" style="54" bestFit="1" customWidth="1"/>
    <col min="6856" max="6857" width="8.875" style="54" bestFit="1" customWidth="1"/>
    <col min="6858" max="6858" width="10.875" style="54" bestFit="1" customWidth="1"/>
    <col min="6859" max="6859" width="8.875" style="54" bestFit="1" customWidth="1"/>
    <col min="6860" max="6860" width="8.75" style="54"/>
    <col min="6861" max="6861" width="8.875" style="54" bestFit="1" customWidth="1"/>
    <col min="6862" max="6862" width="19.875" style="54" customWidth="1"/>
    <col min="6863" max="7096" width="8.75" style="54"/>
    <col min="7097" max="7097" width="10.5" style="54" bestFit="1" customWidth="1"/>
    <col min="7098" max="7098" width="11.875" style="54" customWidth="1"/>
    <col min="7099" max="7099" width="8.75" style="54"/>
    <col min="7100" max="7103" width="8.875" style="54" bestFit="1" customWidth="1"/>
    <col min="7104" max="7104" width="9.5" style="54" customWidth="1"/>
    <col min="7105" max="7110" width="8.875" style="54" bestFit="1" customWidth="1"/>
    <col min="7111" max="7111" width="11" style="54" bestFit="1" customWidth="1"/>
    <col min="7112" max="7113" width="8.875" style="54" bestFit="1" customWidth="1"/>
    <col min="7114" max="7114" width="10.875" style="54" bestFit="1" customWidth="1"/>
    <col min="7115" max="7115" width="8.875" style="54" bestFit="1" customWidth="1"/>
    <col min="7116" max="7116" width="8.75" style="54"/>
    <col min="7117" max="7117" width="8.875" style="54" bestFit="1" customWidth="1"/>
    <col min="7118" max="7118" width="19.875" style="54" customWidth="1"/>
    <col min="7119" max="7352" width="8.75" style="54"/>
    <col min="7353" max="7353" width="10.5" style="54" bestFit="1" customWidth="1"/>
    <col min="7354" max="7354" width="11.875" style="54" customWidth="1"/>
    <col min="7355" max="7355" width="8.75" style="54"/>
    <col min="7356" max="7359" width="8.875" style="54" bestFit="1" customWidth="1"/>
    <col min="7360" max="7360" width="9.5" style="54" customWidth="1"/>
    <col min="7361" max="7366" width="8.875" style="54" bestFit="1" customWidth="1"/>
    <col min="7367" max="7367" width="11" style="54" bestFit="1" customWidth="1"/>
    <col min="7368" max="7369" width="8.875" style="54" bestFit="1" customWidth="1"/>
    <col min="7370" max="7370" width="10.875" style="54" bestFit="1" customWidth="1"/>
    <col min="7371" max="7371" width="8.875" style="54" bestFit="1" customWidth="1"/>
    <col min="7372" max="7372" width="8.75" style="54"/>
    <col min="7373" max="7373" width="8.875" style="54" bestFit="1" customWidth="1"/>
    <col min="7374" max="7374" width="19.875" style="54" customWidth="1"/>
    <col min="7375" max="7608" width="8.75" style="54"/>
    <col min="7609" max="7609" width="10.5" style="54" bestFit="1" customWidth="1"/>
    <col min="7610" max="7610" width="11.875" style="54" customWidth="1"/>
    <col min="7611" max="7611" width="8.75" style="54"/>
    <col min="7612" max="7615" width="8.875" style="54" bestFit="1" customWidth="1"/>
    <col min="7616" max="7616" width="9.5" style="54" customWidth="1"/>
    <col min="7617" max="7622" width="8.875" style="54" bestFit="1" customWidth="1"/>
    <col min="7623" max="7623" width="11" style="54" bestFit="1" customWidth="1"/>
    <col min="7624" max="7625" width="8.875" style="54" bestFit="1" customWidth="1"/>
    <col min="7626" max="7626" width="10.875" style="54" bestFit="1" customWidth="1"/>
    <col min="7627" max="7627" width="8.875" style="54" bestFit="1" customWidth="1"/>
    <col min="7628" max="7628" width="8.75" style="54"/>
    <col min="7629" max="7629" width="8.875" style="54" bestFit="1" customWidth="1"/>
    <col min="7630" max="7630" width="19.875" style="54" customWidth="1"/>
    <col min="7631" max="7864" width="8.75" style="54"/>
    <col min="7865" max="7865" width="10.5" style="54" bestFit="1" customWidth="1"/>
    <col min="7866" max="7866" width="11.875" style="54" customWidth="1"/>
    <col min="7867" max="7867" width="8.75" style="54"/>
    <col min="7868" max="7871" width="8.875" style="54" bestFit="1" customWidth="1"/>
    <col min="7872" max="7872" width="9.5" style="54" customWidth="1"/>
    <col min="7873" max="7878" width="8.875" style="54" bestFit="1" customWidth="1"/>
    <col min="7879" max="7879" width="11" style="54" bestFit="1" customWidth="1"/>
    <col min="7880" max="7881" width="8.875" style="54" bestFit="1" customWidth="1"/>
    <col min="7882" max="7882" width="10.875" style="54" bestFit="1" customWidth="1"/>
    <col min="7883" max="7883" width="8.875" style="54" bestFit="1" customWidth="1"/>
    <col min="7884" max="7884" width="8.75" style="54"/>
    <col min="7885" max="7885" width="8.875" style="54" bestFit="1" customWidth="1"/>
    <col min="7886" max="7886" width="19.875" style="54" customWidth="1"/>
    <col min="7887" max="8120" width="8.75" style="54"/>
    <col min="8121" max="8121" width="10.5" style="54" bestFit="1" customWidth="1"/>
    <col min="8122" max="8122" width="11.875" style="54" customWidth="1"/>
    <col min="8123" max="8123" width="8.75" style="54"/>
    <col min="8124" max="8127" width="8.875" style="54" bestFit="1" customWidth="1"/>
    <col min="8128" max="8128" width="9.5" style="54" customWidth="1"/>
    <col min="8129" max="8134" width="8.875" style="54" bestFit="1" customWidth="1"/>
    <col min="8135" max="8135" width="11" style="54" bestFit="1" customWidth="1"/>
    <col min="8136" max="8137" width="8.875" style="54" bestFit="1" customWidth="1"/>
    <col min="8138" max="8138" width="10.875" style="54" bestFit="1" customWidth="1"/>
    <col min="8139" max="8139" width="8.875" style="54" bestFit="1" customWidth="1"/>
    <col min="8140" max="8140" width="8.75" style="54"/>
    <col min="8141" max="8141" width="8.875" style="54" bestFit="1" customWidth="1"/>
    <col min="8142" max="8142" width="19.875" style="54" customWidth="1"/>
    <col min="8143" max="8376" width="8.75" style="54"/>
    <col min="8377" max="8377" width="10.5" style="54" bestFit="1" customWidth="1"/>
    <col min="8378" max="8378" width="11.875" style="54" customWidth="1"/>
    <col min="8379" max="8379" width="8.75" style="54"/>
    <col min="8380" max="8383" width="8.875" style="54" bestFit="1" customWidth="1"/>
    <col min="8384" max="8384" width="9.5" style="54" customWidth="1"/>
    <col min="8385" max="8390" width="8.875" style="54" bestFit="1" customWidth="1"/>
    <col min="8391" max="8391" width="11" style="54" bestFit="1" customWidth="1"/>
    <col min="8392" max="8393" width="8.875" style="54" bestFit="1" customWidth="1"/>
    <col min="8394" max="8394" width="10.875" style="54" bestFit="1" customWidth="1"/>
    <col min="8395" max="8395" width="8.875" style="54" bestFit="1" customWidth="1"/>
    <col min="8396" max="8396" width="8.75" style="54"/>
    <col min="8397" max="8397" width="8.875" style="54" bestFit="1" customWidth="1"/>
    <col min="8398" max="8398" width="19.875" style="54" customWidth="1"/>
    <col min="8399" max="8632" width="8.75" style="54"/>
    <col min="8633" max="8633" width="10.5" style="54" bestFit="1" customWidth="1"/>
    <col min="8634" max="8634" width="11.875" style="54" customWidth="1"/>
    <col min="8635" max="8635" width="8.75" style="54"/>
    <col min="8636" max="8639" width="8.875" style="54" bestFit="1" customWidth="1"/>
    <col min="8640" max="8640" width="9.5" style="54" customWidth="1"/>
    <col min="8641" max="8646" width="8.875" style="54" bestFit="1" customWidth="1"/>
    <col min="8647" max="8647" width="11" style="54" bestFit="1" customWidth="1"/>
    <col min="8648" max="8649" width="8.875" style="54" bestFit="1" customWidth="1"/>
    <col min="8650" max="8650" width="10.875" style="54" bestFit="1" customWidth="1"/>
    <col min="8651" max="8651" width="8.875" style="54" bestFit="1" customWidth="1"/>
    <col min="8652" max="8652" width="8.75" style="54"/>
    <col min="8653" max="8653" width="8.875" style="54" bestFit="1" customWidth="1"/>
    <col min="8654" max="8654" width="19.875" style="54" customWidth="1"/>
    <col min="8655" max="8888" width="8.75" style="54"/>
    <col min="8889" max="8889" width="10.5" style="54" bestFit="1" customWidth="1"/>
    <col min="8890" max="8890" width="11.875" style="54" customWidth="1"/>
    <col min="8891" max="8891" width="8.75" style="54"/>
    <col min="8892" max="8895" width="8.875" style="54" bestFit="1" customWidth="1"/>
    <col min="8896" max="8896" width="9.5" style="54" customWidth="1"/>
    <col min="8897" max="8902" width="8.875" style="54" bestFit="1" customWidth="1"/>
    <col min="8903" max="8903" width="11" style="54" bestFit="1" customWidth="1"/>
    <col min="8904" max="8905" width="8.875" style="54" bestFit="1" customWidth="1"/>
    <col min="8906" max="8906" width="10.875" style="54" bestFit="1" customWidth="1"/>
    <col min="8907" max="8907" width="8.875" style="54" bestFit="1" customWidth="1"/>
    <col min="8908" max="8908" width="8.75" style="54"/>
    <col min="8909" max="8909" width="8.875" style="54" bestFit="1" customWidth="1"/>
    <col min="8910" max="8910" width="19.875" style="54" customWidth="1"/>
    <col min="8911" max="9144" width="8.75" style="54"/>
    <col min="9145" max="9145" width="10.5" style="54" bestFit="1" customWidth="1"/>
    <col min="9146" max="9146" width="11.875" style="54" customWidth="1"/>
    <col min="9147" max="9147" width="8.75" style="54"/>
    <col min="9148" max="9151" width="8.875" style="54" bestFit="1" customWidth="1"/>
    <col min="9152" max="9152" width="9.5" style="54" customWidth="1"/>
    <col min="9153" max="9158" width="8.875" style="54" bestFit="1" customWidth="1"/>
    <col min="9159" max="9159" width="11" style="54" bestFit="1" customWidth="1"/>
    <col min="9160" max="9161" width="8.875" style="54" bestFit="1" customWidth="1"/>
    <col min="9162" max="9162" width="10.875" style="54" bestFit="1" customWidth="1"/>
    <col min="9163" max="9163" width="8.875" style="54" bestFit="1" customWidth="1"/>
    <col min="9164" max="9164" width="8.75" style="54"/>
    <col min="9165" max="9165" width="8.875" style="54" bestFit="1" customWidth="1"/>
    <col min="9166" max="9166" width="19.875" style="54" customWidth="1"/>
    <col min="9167" max="9400" width="8.75" style="54"/>
    <col min="9401" max="9401" width="10.5" style="54" bestFit="1" customWidth="1"/>
    <col min="9402" max="9402" width="11.875" style="54" customWidth="1"/>
    <col min="9403" max="9403" width="8.75" style="54"/>
    <col min="9404" max="9407" width="8.875" style="54" bestFit="1" customWidth="1"/>
    <col min="9408" max="9408" width="9.5" style="54" customWidth="1"/>
    <col min="9409" max="9414" width="8.875" style="54" bestFit="1" customWidth="1"/>
    <col min="9415" max="9415" width="11" style="54" bestFit="1" customWidth="1"/>
    <col min="9416" max="9417" width="8.875" style="54" bestFit="1" customWidth="1"/>
    <col min="9418" max="9418" width="10.875" style="54" bestFit="1" customWidth="1"/>
    <col min="9419" max="9419" width="8.875" style="54" bestFit="1" customWidth="1"/>
    <col min="9420" max="9420" width="8.75" style="54"/>
    <col min="9421" max="9421" width="8.875" style="54" bestFit="1" customWidth="1"/>
    <col min="9422" max="9422" width="19.875" style="54" customWidth="1"/>
    <col min="9423" max="9656" width="8.75" style="54"/>
    <col min="9657" max="9657" width="10.5" style="54" bestFit="1" customWidth="1"/>
    <col min="9658" max="9658" width="11.875" style="54" customWidth="1"/>
    <col min="9659" max="9659" width="8.75" style="54"/>
    <col min="9660" max="9663" width="8.875" style="54" bestFit="1" customWidth="1"/>
    <col min="9664" max="9664" width="9.5" style="54" customWidth="1"/>
    <col min="9665" max="9670" width="8.875" style="54" bestFit="1" customWidth="1"/>
    <col min="9671" max="9671" width="11" style="54" bestFit="1" customWidth="1"/>
    <col min="9672" max="9673" width="8.875" style="54" bestFit="1" customWidth="1"/>
    <col min="9674" max="9674" width="10.875" style="54" bestFit="1" customWidth="1"/>
    <col min="9675" max="9675" width="8.875" style="54" bestFit="1" customWidth="1"/>
    <col min="9676" max="9676" width="8.75" style="54"/>
    <col min="9677" max="9677" width="8.875" style="54" bestFit="1" customWidth="1"/>
    <col min="9678" max="9678" width="19.875" style="54" customWidth="1"/>
    <col min="9679" max="9912" width="8.75" style="54"/>
    <col min="9913" max="9913" width="10.5" style="54" bestFit="1" customWidth="1"/>
    <col min="9914" max="9914" width="11.875" style="54" customWidth="1"/>
    <col min="9915" max="9915" width="8.75" style="54"/>
    <col min="9916" max="9919" width="8.875" style="54" bestFit="1" customWidth="1"/>
    <col min="9920" max="9920" width="9.5" style="54" customWidth="1"/>
    <col min="9921" max="9926" width="8.875" style="54" bestFit="1" customWidth="1"/>
    <col min="9927" max="9927" width="11" style="54" bestFit="1" customWidth="1"/>
    <col min="9928" max="9929" width="8.875" style="54" bestFit="1" customWidth="1"/>
    <col min="9930" max="9930" width="10.875" style="54" bestFit="1" customWidth="1"/>
    <col min="9931" max="9931" width="8.875" style="54" bestFit="1" customWidth="1"/>
    <col min="9932" max="9932" width="8.75" style="54"/>
    <col min="9933" max="9933" width="8.875" style="54" bestFit="1" customWidth="1"/>
    <col min="9934" max="9934" width="19.875" style="54" customWidth="1"/>
    <col min="9935" max="10168" width="8.75" style="54"/>
    <col min="10169" max="10169" width="10.5" style="54" bestFit="1" customWidth="1"/>
    <col min="10170" max="10170" width="11.875" style="54" customWidth="1"/>
    <col min="10171" max="10171" width="8.75" style="54"/>
    <col min="10172" max="10175" width="8.875" style="54" bestFit="1" customWidth="1"/>
    <col min="10176" max="10176" width="9.5" style="54" customWidth="1"/>
    <col min="10177" max="10182" width="8.875" style="54" bestFit="1" customWidth="1"/>
    <col min="10183" max="10183" width="11" style="54" bestFit="1" customWidth="1"/>
    <col min="10184" max="10185" width="8.875" style="54" bestFit="1" customWidth="1"/>
    <col min="10186" max="10186" width="10.875" style="54" bestFit="1" customWidth="1"/>
    <col min="10187" max="10187" width="8.875" style="54" bestFit="1" customWidth="1"/>
    <col min="10188" max="10188" width="8.75" style="54"/>
    <col min="10189" max="10189" width="8.875" style="54" bestFit="1" customWidth="1"/>
    <col min="10190" max="10190" width="19.875" style="54" customWidth="1"/>
    <col min="10191" max="10424" width="8.75" style="54"/>
    <col min="10425" max="10425" width="10.5" style="54" bestFit="1" customWidth="1"/>
    <col min="10426" max="10426" width="11.875" style="54" customWidth="1"/>
    <col min="10427" max="10427" width="8.75" style="54"/>
    <col min="10428" max="10431" width="8.875" style="54" bestFit="1" customWidth="1"/>
    <col min="10432" max="10432" width="9.5" style="54" customWidth="1"/>
    <col min="10433" max="10438" width="8.875" style="54" bestFit="1" customWidth="1"/>
    <col min="10439" max="10439" width="11" style="54" bestFit="1" customWidth="1"/>
    <col min="10440" max="10441" width="8.875" style="54" bestFit="1" customWidth="1"/>
    <col min="10442" max="10442" width="10.875" style="54" bestFit="1" customWidth="1"/>
    <col min="10443" max="10443" width="8.875" style="54" bestFit="1" customWidth="1"/>
    <col min="10444" max="10444" width="8.75" style="54"/>
    <col min="10445" max="10445" width="8.875" style="54" bestFit="1" customWidth="1"/>
    <col min="10446" max="10446" width="19.875" style="54" customWidth="1"/>
    <col min="10447" max="10680" width="8.75" style="54"/>
    <col min="10681" max="10681" width="10.5" style="54" bestFit="1" customWidth="1"/>
    <col min="10682" max="10682" width="11.875" style="54" customWidth="1"/>
    <col min="10683" max="10683" width="8.75" style="54"/>
    <col min="10684" max="10687" width="8.875" style="54" bestFit="1" customWidth="1"/>
    <col min="10688" max="10688" width="9.5" style="54" customWidth="1"/>
    <col min="10689" max="10694" width="8.875" style="54" bestFit="1" customWidth="1"/>
    <col min="10695" max="10695" width="11" style="54" bestFit="1" customWidth="1"/>
    <col min="10696" max="10697" width="8.875" style="54" bestFit="1" customWidth="1"/>
    <col min="10698" max="10698" width="10.875" style="54" bestFit="1" customWidth="1"/>
    <col min="10699" max="10699" width="8.875" style="54" bestFit="1" customWidth="1"/>
    <col min="10700" max="10700" width="8.75" style="54"/>
    <col min="10701" max="10701" width="8.875" style="54" bestFit="1" customWidth="1"/>
    <col min="10702" max="10702" width="19.875" style="54" customWidth="1"/>
    <col min="10703" max="10936" width="8.75" style="54"/>
    <col min="10937" max="10937" width="10.5" style="54" bestFit="1" customWidth="1"/>
    <col min="10938" max="10938" width="11.875" style="54" customWidth="1"/>
    <col min="10939" max="10939" width="8.75" style="54"/>
    <col min="10940" max="10943" width="8.875" style="54" bestFit="1" customWidth="1"/>
    <col min="10944" max="10944" width="9.5" style="54" customWidth="1"/>
    <col min="10945" max="10950" width="8.875" style="54" bestFit="1" customWidth="1"/>
    <col min="10951" max="10951" width="11" style="54" bestFit="1" customWidth="1"/>
    <col min="10952" max="10953" width="8.875" style="54" bestFit="1" customWidth="1"/>
    <col min="10954" max="10954" width="10.875" style="54" bestFit="1" customWidth="1"/>
    <col min="10955" max="10955" width="8.875" style="54" bestFit="1" customWidth="1"/>
    <col min="10956" max="10956" width="8.75" style="54"/>
    <col min="10957" max="10957" width="8.875" style="54" bestFit="1" customWidth="1"/>
    <col min="10958" max="10958" width="19.875" style="54" customWidth="1"/>
    <col min="10959" max="11192" width="8.75" style="54"/>
    <col min="11193" max="11193" width="10.5" style="54" bestFit="1" customWidth="1"/>
    <col min="11194" max="11194" width="11.875" style="54" customWidth="1"/>
    <col min="11195" max="11195" width="8.75" style="54"/>
    <col min="11196" max="11199" width="8.875" style="54" bestFit="1" customWidth="1"/>
    <col min="11200" max="11200" width="9.5" style="54" customWidth="1"/>
    <col min="11201" max="11206" width="8.875" style="54" bestFit="1" customWidth="1"/>
    <col min="11207" max="11207" width="11" style="54" bestFit="1" customWidth="1"/>
    <col min="11208" max="11209" width="8.875" style="54" bestFit="1" customWidth="1"/>
    <col min="11210" max="11210" width="10.875" style="54" bestFit="1" customWidth="1"/>
    <col min="11211" max="11211" width="8.875" style="54" bestFit="1" customWidth="1"/>
    <col min="11212" max="11212" width="8.75" style="54"/>
    <col min="11213" max="11213" width="8.875" style="54" bestFit="1" customWidth="1"/>
    <col min="11214" max="11214" width="19.875" style="54" customWidth="1"/>
    <col min="11215" max="11448" width="8.75" style="54"/>
    <col min="11449" max="11449" width="10.5" style="54" bestFit="1" customWidth="1"/>
    <col min="11450" max="11450" width="11.875" style="54" customWidth="1"/>
    <col min="11451" max="11451" width="8.75" style="54"/>
    <col min="11452" max="11455" width="8.875" style="54" bestFit="1" customWidth="1"/>
    <col min="11456" max="11456" width="9.5" style="54" customWidth="1"/>
    <col min="11457" max="11462" width="8.875" style="54" bestFit="1" customWidth="1"/>
    <col min="11463" max="11463" width="11" style="54" bestFit="1" customWidth="1"/>
    <col min="11464" max="11465" width="8.875" style="54" bestFit="1" customWidth="1"/>
    <col min="11466" max="11466" width="10.875" style="54" bestFit="1" customWidth="1"/>
    <col min="11467" max="11467" width="8.875" style="54" bestFit="1" customWidth="1"/>
    <col min="11468" max="11468" width="8.75" style="54"/>
    <col min="11469" max="11469" width="8.875" style="54" bestFit="1" customWidth="1"/>
    <col min="11470" max="11470" width="19.875" style="54" customWidth="1"/>
    <col min="11471" max="11704" width="8.75" style="54"/>
    <col min="11705" max="11705" width="10.5" style="54" bestFit="1" customWidth="1"/>
    <col min="11706" max="11706" width="11.875" style="54" customWidth="1"/>
    <col min="11707" max="11707" width="8.75" style="54"/>
    <col min="11708" max="11711" width="8.875" style="54" bestFit="1" customWidth="1"/>
    <col min="11712" max="11712" width="9.5" style="54" customWidth="1"/>
    <col min="11713" max="11718" width="8.875" style="54" bestFit="1" customWidth="1"/>
    <col min="11719" max="11719" width="11" style="54" bestFit="1" customWidth="1"/>
    <col min="11720" max="11721" width="8.875" style="54" bestFit="1" customWidth="1"/>
    <col min="11722" max="11722" width="10.875" style="54" bestFit="1" customWidth="1"/>
    <col min="11723" max="11723" width="8.875" style="54" bestFit="1" customWidth="1"/>
    <col min="11724" max="11724" width="8.75" style="54"/>
    <col min="11725" max="11725" width="8.875" style="54" bestFit="1" customWidth="1"/>
    <col min="11726" max="11726" width="19.875" style="54" customWidth="1"/>
    <col min="11727" max="11960" width="8.75" style="54"/>
    <col min="11961" max="11961" width="10.5" style="54" bestFit="1" customWidth="1"/>
    <col min="11962" max="11962" width="11.875" style="54" customWidth="1"/>
    <col min="11963" max="11963" width="8.75" style="54"/>
    <col min="11964" max="11967" width="8.875" style="54" bestFit="1" customWidth="1"/>
    <col min="11968" max="11968" width="9.5" style="54" customWidth="1"/>
    <col min="11969" max="11974" width="8.875" style="54" bestFit="1" customWidth="1"/>
    <col min="11975" max="11975" width="11" style="54" bestFit="1" customWidth="1"/>
    <col min="11976" max="11977" width="8.875" style="54" bestFit="1" customWidth="1"/>
    <col min="11978" max="11978" width="10.875" style="54" bestFit="1" customWidth="1"/>
    <col min="11979" max="11979" width="8.875" style="54" bestFit="1" customWidth="1"/>
    <col min="11980" max="11980" width="8.75" style="54"/>
    <col min="11981" max="11981" width="8.875" style="54" bestFit="1" customWidth="1"/>
    <col min="11982" max="11982" width="19.875" style="54" customWidth="1"/>
    <col min="11983" max="12216" width="8.75" style="54"/>
    <col min="12217" max="12217" width="10.5" style="54" bestFit="1" customWidth="1"/>
    <col min="12218" max="12218" width="11.875" style="54" customWidth="1"/>
    <col min="12219" max="12219" width="8.75" style="54"/>
    <col min="12220" max="12223" width="8.875" style="54" bestFit="1" customWidth="1"/>
    <col min="12224" max="12224" width="9.5" style="54" customWidth="1"/>
    <col min="12225" max="12230" width="8.875" style="54" bestFit="1" customWidth="1"/>
    <col min="12231" max="12231" width="11" style="54" bestFit="1" customWidth="1"/>
    <col min="12232" max="12233" width="8.875" style="54" bestFit="1" customWidth="1"/>
    <col min="12234" max="12234" width="10.875" style="54" bestFit="1" customWidth="1"/>
    <col min="12235" max="12235" width="8.875" style="54" bestFit="1" customWidth="1"/>
    <col min="12236" max="12236" width="8.75" style="54"/>
    <col min="12237" max="12237" width="8.875" style="54" bestFit="1" customWidth="1"/>
    <col min="12238" max="12238" width="19.875" style="54" customWidth="1"/>
    <col min="12239" max="12472" width="8.75" style="54"/>
    <col min="12473" max="12473" width="10.5" style="54" bestFit="1" customWidth="1"/>
    <col min="12474" max="12474" width="11.875" style="54" customWidth="1"/>
    <col min="12475" max="12475" width="8.75" style="54"/>
    <col min="12476" max="12479" width="8.875" style="54" bestFit="1" customWidth="1"/>
    <col min="12480" max="12480" width="9.5" style="54" customWidth="1"/>
    <col min="12481" max="12486" width="8.875" style="54" bestFit="1" customWidth="1"/>
    <col min="12487" max="12487" width="11" style="54" bestFit="1" customWidth="1"/>
    <col min="12488" max="12489" width="8.875" style="54" bestFit="1" customWidth="1"/>
    <col min="12490" max="12490" width="10.875" style="54" bestFit="1" customWidth="1"/>
    <col min="12491" max="12491" width="8.875" style="54" bestFit="1" customWidth="1"/>
    <col min="12492" max="12492" width="8.75" style="54"/>
    <col min="12493" max="12493" width="8.875" style="54" bestFit="1" customWidth="1"/>
    <col min="12494" max="12494" width="19.875" style="54" customWidth="1"/>
    <col min="12495" max="12728" width="8.75" style="54"/>
    <col min="12729" max="12729" width="10.5" style="54" bestFit="1" customWidth="1"/>
    <col min="12730" max="12730" width="11.875" style="54" customWidth="1"/>
    <col min="12731" max="12731" width="8.75" style="54"/>
    <col min="12732" max="12735" width="8.875" style="54" bestFit="1" customWidth="1"/>
    <col min="12736" max="12736" width="9.5" style="54" customWidth="1"/>
    <col min="12737" max="12742" width="8.875" style="54" bestFit="1" customWidth="1"/>
    <col min="12743" max="12743" width="11" style="54" bestFit="1" customWidth="1"/>
    <col min="12744" max="12745" width="8.875" style="54" bestFit="1" customWidth="1"/>
    <col min="12746" max="12746" width="10.875" style="54" bestFit="1" customWidth="1"/>
    <col min="12747" max="12747" width="8.875" style="54" bestFit="1" customWidth="1"/>
    <col min="12748" max="12748" width="8.75" style="54"/>
    <col min="12749" max="12749" width="8.875" style="54" bestFit="1" customWidth="1"/>
    <col min="12750" max="12750" width="19.875" style="54" customWidth="1"/>
    <col min="12751" max="12984" width="8.75" style="54"/>
    <col min="12985" max="12985" width="10.5" style="54" bestFit="1" customWidth="1"/>
    <col min="12986" max="12986" width="11.875" style="54" customWidth="1"/>
    <col min="12987" max="12987" width="8.75" style="54"/>
    <col min="12988" max="12991" width="8.875" style="54" bestFit="1" customWidth="1"/>
    <col min="12992" max="12992" width="9.5" style="54" customWidth="1"/>
    <col min="12993" max="12998" width="8.875" style="54" bestFit="1" customWidth="1"/>
    <col min="12999" max="12999" width="11" style="54" bestFit="1" customWidth="1"/>
    <col min="13000" max="13001" width="8.875" style="54" bestFit="1" customWidth="1"/>
    <col min="13002" max="13002" width="10.875" style="54" bestFit="1" customWidth="1"/>
    <col min="13003" max="13003" width="8.875" style="54" bestFit="1" customWidth="1"/>
    <col min="13004" max="13004" width="8.75" style="54"/>
    <col min="13005" max="13005" width="8.875" style="54" bestFit="1" customWidth="1"/>
    <col min="13006" max="13006" width="19.875" style="54" customWidth="1"/>
    <col min="13007" max="13240" width="8.75" style="54"/>
    <col min="13241" max="13241" width="10.5" style="54" bestFit="1" customWidth="1"/>
    <col min="13242" max="13242" width="11.875" style="54" customWidth="1"/>
    <col min="13243" max="13243" width="8.75" style="54"/>
    <col min="13244" max="13247" width="8.875" style="54" bestFit="1" customWidth="1"/>
    <col min="13248" max="13248" width="9.5" style="54" customWidth="1"/>
    <col min="13249" max="13254" width="8.875" style="54" bestFit="1" customWidth="1"/>
    <col min="13255" max="13255" width="11" style="54" bestFit="1" customWidth="1"/>
    <col min="13256" max="13257" width="8.875" style="54" bestFit="1" customWidth="1"/>
    <col min="13258" max="13258" width="10.875" style="54" bestFit="1" customWidth="1"/>
    <col min="13259" max="13259" width="8.875" style="54" bestFit="1" customWidth="1"/>
    <col min="13260" max="13260" width="8.75" style="54"/>
    <col min="13261" max="13261" width="8.875" style="54" bestFit="1" customWidth="1"/>
    <col min="13262" max="13262" width="19.875" style="54" customWidth="1"/>
    <col min="13263" max="13496" width="8.75" style="54"/>
    <col min="13497" max="13497" width="10.5" style="54" bestFit="1" customWidth="1"/>
    <col min="13498" max="13498" width="11.875" style="54" customWidth="1"/>
    <col min="13499" max="13499" width="8.75" style="54"/>
    <col min="13500" max="13503" width="8.875" style="54" bestFit="1" customWidth="1"/>
    <col min="13504" max="13504" width="9.5" style="54" customWidth="1"/>
    <col min="13505" max="13510" width="8.875" style="54" bestFit="1" customWidth="1"/>
    <col min="13511" max="13511" width="11" style="54" bestFit="1" customWidth="1"/>
    <col min="13512" max="13513" width="8.875" style="54" bestFit="1" customWidth="1"/>
    <col min="13514" max="13514" width="10.875" style="54" bestFit="1" customWidth="1"/>
    <col min="13515" max="13515" width="8.875" style="54" bestFit="1" customWidth="1"/>
    <col min="13516" max="13516" width="8.75" style="54"/>
    <col min="13517" max="13517" width="8.875" style="54" bestFit="1" customWidth="1"/>
    <col min="13518" max="13518" width="19.875" style="54" customWidth="1"/>
    <col min="13519" max="13752" width="8.75" style="54"/>
    <col min="13753" max="13753" width="10.5" style="54" bestFit="1" customWidth="1"/>
    <col min="13754" max="13754" width="11.875" style="54" customWidth="1"/>
    <col min="13755" max="13755" width="8.75" style="54"/>
    <col min="13756" max="13759" width="8.875" style="54" bestFit="1" customWidth="1"/>
    <col min="13760" max="13760" width="9.5" style="54" customWidth="1"/>
    <col min="13761" max="13766" width="8.875" style="54" bestFit="1" customWidth="1"/>
    <col min="13767" max="13767" width="11" style="54" bestFit="1" customWidth="1"/>
    <col min="13768" max="13769" width="8.875" style="54" bestFit="1" customWidth="1"/>
    <col min="13770" max="13770" width="10.875" style="54" bestFit="1" customWidth="1"/>
    <col min="13771" max="13771" width="8.875" style="54" bestFit="1" customWidth="1"/>
    <col min="13772" max="13772" width="8.75" style="54"/>
    <col min="13773" max="13773" width="8.875" style="54" bestFit="1" customWidth="1"/>
    <col min="13774" max="13774" width="19.875" style="54" customWidth="1"/>
    <col min="13775" max="14008" width="8.75" style="54"/>
    <col min="14009" max="14009" width="10.5" style="54" bestFit="1" customWidth="1"/>
    <col min="14010" max="14010" width="11.875" style="54" customWidth="1"/>
    <col min="14011" max="14011" width="8.75" style="54"/>
    <col min="14012" max="14015" width="8.875" style="54" bestFit="1" customWidth="1"/>
    <col min="14016" max="14016" width="9.5" style="54" customWidth="1"/>
    <col min="14017" max="14022" width="8.875" style="54" bestFit="1" customWidth="1"/>
    <col min="14023" max="14023" width="11" style="54" bestFit="1" customWidth="1"/>
    <col min="14024" max="14025" width="8.875" style="54" bestFit="1" customWidth="1"/>
    <col min="14026" max="14026" width="10.875" style="54" bestFit="1" customWidth="1"/>
    <col min="14027" max="14027" width="8.875" style="54" bestFit="1" customWidth="1"/>
    <col min="14028" max="14028" width="8.75" style="54"/>
    <col min="14029" max="14029" width="8.875" style="54" bestFit="1" customWidth="1"/>
    <col min="14030" max="14030" width="19.875" style="54" customWidth="1"/>
    <col min="14031" max="14264" width="8.75" style="54"/>
    <col min="14265" max="14265" width="10.5" style="54" bestFit="1" customWidth="1"/>
    <col min="14266" max="14266" width="11.875" style="54" customWidth="1"/>
    <col min="14267" max="14267" width="8.75" style="54"/>
    <col min="14268" max="14271" width="8.875" style="54" bestFit="1" customWidth="1"/>
    <col min="14272" max="14272" width="9.5" style="54" customWidth="1"/>
    <col min="14273" max="14278" width="8.875" style="54" bestFit="1" customWidth="1"/>
    <col min="14279" max="14279" width="11" style="54" bestFit="1" customWidth="1"/>
    <col min="14280" max="14281" width="8.875" style="54" bestFit="1" customWidth="1"/>
    <col min="14282" max="14282" width="10.875" style="54" bestFit="1" customWidth="1"/>
    <col min="14283" max="14283" width="8.875" style="54" bestFit="1" customWidth="1"/>
    <col min="14284" max="14284" width="8.75" style="54"/>
    <col min="14285" max="14285" width="8.875" style="54" bestFit="1" customWidth="1"/>
    <col min="14286" max="14286" width="19.875" style="54" customWidth="1"/>
    <col min="14287" max="14520" width="8.75" style="54"/>
    <col min="14521" max="14521" width="10.5" style="54" bestFit="1" customWidth="1"/>
    <col min="14522" max="14522" width="11.875" style="54" customWidth="1"/>
    <col min="14523" max="14523" width="8.75" style="54"/>
    <col min="14524" max="14527" width="8.875" style="54" bestFit="1" customWidth="1"/>
    <col min="14528" max="14528" width="9.5" style="54" customWidth="1"/>
    <col min="14529" max="14534" width="8.875" style="54" bestFit="1" customWidth="1"/>
    <col min="14535" max="14535" width="11" style="54" bestFit="1" customWidth="1"/>
    <col min="14536" max="14537" width="8.875" style="54" bestFit="1" customWidth="1"/>
    <col min="14538" max="14538" width="10.875" style="54" bestFit="1" customWidth="1"/>
    <col min="14539" max="14539" width="8.875" style="54" bestFit="1" customWidth="1"/>
    <col min="14540" max="14540" width="8.75" style="54"/>
    <col min="14541" max="14541" width="8.875" style="54" bestFit="1" customWidth="1"/>
    <col min="14542" max="14542" width="19.875" style="54" customWidth="1"/>
    <col min="14543" max="14776" width="8.75" style="54"/>
    <col min="14777" max="14777" width="10.5" style="54" bestFit="1" customWidth="1"/>
    <col min="14778" max="14778" width="11.875" style="54" customWidth="1"/>
    <col min="14779" max="14779" width="8.75" style="54"/>
    <col min="14780" max="14783" width="8.875" style="54" bestFit="1" customWidth="1"/>
    <col min="14784" max="14784" width="9.5" style="54" customWidth="1"/>
    <col min="14785" max="14790" width="8.875" style="54" bestFit="1" customWidth="1"/>
    <col min="14791" max="14791" width="11" style="54" bestFit="1" customWidth="1"/>
    <col min="14792" max="14793" width="8.875" style="54" bestFit="1" customWidth="1"/>
    <col min="14794" max="14794" width="10.875" style="54" bestFit="1" customWidth="1"/>
    <col min="14795" max="14795" width="8.875" style="54" bestFit="1" customWidth="1"/>
    <col min="14796" max="14796" width="8.75" style="54"/>
    <col min="14797" max="14797" width="8.875" style="54" bestFit="1" customWidth="1"/>
    <col min="14798" max="14798" width="19.875" style="54" customWidth="1"/>
    <col min="14799" max="15032" width="8.75" style="54"/>
    <col min="15033" max="15033" width="10.5" style="54" bestFit="1" customWidth="1"/>
    <col min="15034" max="15034" width="11.875" style="54" customWidth="1"/>
    <col min="15035" max="15035" width="8.75" style="54"/>
    <col min="15036" max="15039" width="8.875" style="54" bestFit="1" customWidth="1"/>
    <col min="15040" max="15040" width="9.5" style="54" customWidth="1"/>
    <col min="15041" max="15046" width="8.875" style="54" bestFit="1" customWidth="1"/>
    <col min="15047" max="15047" width="11" style="54" bestFit="1" customWidth="1"/>
    <col min="15048" max="15049" width="8.875" style="54" bestFit="1" customWidth="1"/>
    <col min="15050" max="15050" width="10.875" style="54" bestFit="1" customWidth="1"/>
    <col min="15051" max="15051" width="8.875" style="54" bestFit="1" customWidth="1"/>
    <col min="15052" max="15052" width="8.75" style="54"/>
    <col min="15053" max="15053" width="8.875" style="54" bestFit="1" customWidth="1"/>
    <col min="15054" max="15054" width="19.875" style="54" customWidth="1"/>
    <col min="15055" max="15288" width="8.75" style="54"/>
    <col min="15289" max="15289" width="10.5" style="54" bestFit="1" customWidth="1"/>
    <col min="15290" max="15290" width="11.875" style="54" customWidth="1"/>
    <col min="15291" max="15291" width="8.75" style="54"/>
    <col min="15292" max="15295" width="8.875" style="54" bestFit="1" customWidth="1"/>
    <col min="15296" max="15296" width="9.5" style="54" customWidth="1"/>
    <col min="15297" max="15302" width="8.875" style="54" bestFit="1" customWidth="1"/>
    <col min="15303" max="15303" width="11" style="54" bestFit="1" customWidth="1"/>
    <col min="15304" max="15305" width="8.875" style="54" bestFit="1" customWidth="1"/>
    <col min="15306" max="15306" width="10.875" style="54" bestFit="1" customWidth="1"/>
    <col min="15307" max="15307" width="8.875" style="54" bestFit="1" customWidth="1"/>
    <col min="15308" max="15308" width="8.75" style="54"/>
    <col min="15309" max="15309" width="8.875" style="54" bestFit="1" customWidth="1"/>
    <col min="15310" max="15310" width="19.875" style="54" customWidth="1"/>
    <col min="15311" max="15544" width="8.75" style="54"/>
    <col min="15545" max="15545" width="10.5" style="54" bestFit="1" customWidth="1"/>
    <col min="15546" max="15546" width="11.875" style="54" customWidth="1"/>
    <col min="15547" max="15547" width="8.75" style="54"/>
    <col min="15548" max="15551" width="8.875" style="54" bestFit="1" customWidth="1"/>
    <col min="15552" max="15552" width="9.5" style="54" customWidth="1"/>
    <col min="15553" max="15558" width="8.875" style="54" bestFit="1" customWidth="1"/>
    <col min="15559" max="15559" width="11" style="54" bestFit="1" customWidth="1"/>
    <col min="15560" max="15561" width="8.875" style="54" bestFit="1" customWidth="1"/>
    <col min="15562" max="15562" width="10.875" style="54" bestFit="1" customWidth="1"/>
    <col min="15563" max="15563" width="8.875" style="54" bestFit="1" customWidth="1"/>
    <col min="15564" max="15564" width="8.75" style="54"/>
    <col min="15565" max="15565" width="8.875" style="54" bestFit="1" customWidth="1"/>
    <col min="15566" max="15566" width="19.875" style="54" customWidth="1"/>
    <col min="15567" max="15800" width="8.75" style="54"/>
    <col min="15801" max="16384" width="8.75" style="54" customWidth="1"/>
  </cols>
  <sheetData>
    <row r="1" spans="1:26">
      <c r="A1" s="105" t="s">
        <v>11</v>
      </c>
      <c r="B1" s="105"/>
      <c r="C1" s="106"/>
      <c r="D1" s="106"/>
      <c r="E1" s="106"/>
      <c r="F1" s="106"/>
      <c r="G1" s="106"/>
      <c r="H1" s="106"/>
      <c r="I1" s="106"/>
      <c r="J1" s="106"/>
      <c r="K1" s="106"/>
      <c r="L1" s="47"/>
      <c r="M1" s="45"/>
      <c r="N1" s="45"/>
      <c r="O1" s="45"/>
      <c r="P1" s="45"/>
      <c r="Q1" s="45"/>
      <c r="R1" s="45"/>
      <c r="S1" s="45"/>
      <c r="T1" s="45"/>
      <c r="U1" s="107"/>
      <c r="V1" s="223"/>
      <c r="W1" s="223"/>
    </row>
    <row r="2" spans="1:26">
      <c r="A2" s="105" t="s">
        <v>75</v>
      </c>
      <c r="B2" s="105"/>
      <c r="C2" s="48"/>
      <c r="D2" s="62"/>
      <c r="E2" s="106"/>
      <c r="F2" s="106"/>
      <c r="G2" s="106"/>
      <c r="H2" s="106"/>
      <c r="I2" s="50"/>
      <c r="J2" s="48"/>
      <c r="K2" s="108" t="s">
        <v>76</v>
      </c>
      <c r="L2" s="109"/>
      <c r="M2" s="62"/>
      <c r="N2" s="48"/>
      <c r="O2" s="106"/>
      <c r="P2" s="106"/>
      <c r="Q2" s="106"/>
      <c r="R2" s="50"/>
      <c r="S2" s="48"/>
      <c r="T2" s="48"/>
      <c r="U2" s="110"/>
      <c r="V2" s="225"/>
      <c r="W2" s="225"/>
    </row>
    <row r="3" spans="1:26">
      <c r="A3" s="111" t="s">
        <v>147</v>
      </c>
      <c r="B3" s="111"/>
      <c r="C3" s="56"/>
      <c r="D3" s="56"/>
      <c r="E3" s="50"/>
      <c r="F3" s="50"/>
      <c r="G3" s="50"/>
      <c r="H3" s="50" t="s">
        <v>148</v>
      </c>
      <c r="I3" s="50"/>
      <c r="J3" s="50"/>
      <c r="K3" s="50"/>
      <c r="L3" s="112"/>
      <c r="M3" s="56"/>
      <c r="N3" s="56"/>
      <c r="O3" s="50"/>
      <c r="P3" s="50"/>
      <c r="Q3" s="50"/>
      <c r="R3" s="50"/>
      <c r="S3" s="50"/>
      <c r="T3" s="50"/>
      <c r="U3" s="113"/>
      <c r="V3" s="226"/>
      <c r="W3" s="226"/>
    </row>
    <row r="4" spans="1:26">
      <c r="A4" s="105" t="s">
        <v>149</v>
      </c>
      <c r="B4" s="105"/>
      <c r="C4" s="62"/>
      <c r="D4" s="62"/>
      <c r="E4" s="50"/>
      <c r="F4" s="50"/>
      <c r="G4" s="50"/>
      <c r="H4" s="50"/>
      <c r="I4" s="50"/>
      <c r="J4" s="50"/>
      <c r="K4" s="50"/>
      <c r="L4" s="109"/>
      <c r="M4" s="62"/>
      <c r="N4" s="62"/>
      <c r="O4" s="50"/>
      <c r="P4" s="50"/>
      <c r="Q4" s="50"/>
      <c r="R4" s="50"/>
      <c r="S4" s="50"/>
      <c r="T4" s="50"/>
      <c r="U4" s="113"/>
      <c r="V4" s="226"/>
      <c r="W4" s="226"/>
    </row>
    <row r="5" spans="1:26">
      <c r="A5" s="105" t="s">
        <v>150</v>
      </c>
      <c r="B5" s="105"/>
      <c r="C5" s="56"/>
      <c r="D5" s="62"/>
      <c r="E5" s="50"/>
      <c r="F5" s="50"/>
      <c r="G5" s="50" t="s">
        <v>206</v>
      </c>
      <c r="H5" s="50"/>
      <c r="I5" s="50"/>
      <c r="J5" s="50"/>
      <c r="K5" s="50"/>
      <c r="L5" s="114"/>
      <c r="M5" s="115"/>
      <c r="N5" s="62"/>
      <c r="O5" s="50"/>
      <c r="P5" s="50"/>
      <c r="Q5" s="50"/>
      <c r="R5" s="50"/>
      <c r="S5" s="50"/>
      <c r="T5" s="50"/>
      <c r="U5" s="113"/>
      <c r="V5" s="226"/>
      <c r="W5" s="226"/>
    </row>
    <row r="6" spans="1:26">
      <c r="A6" s="105" t="s">
        <v>151</v>
      </c>
      <c r="B6" s="105"/>
      <c r="C6" s="62"/>
      <c r="D6" s="62"/>
      <c r="E6" s="50"/>
      <c r="F6" s="50"/>
      <c r="G6" s="50"/>
      <c r="H6" s="50"/>
      <c r="I6" s="50"/>
      <c r="J6" s="50"/>
      <c r="K6" s="50"/>
      <c r="L6" s="109"/>
      <c r="M6" s="62"/>
      <c r="N6" s="62"/>
      <c r="O6" s="50"/>
      <c r="P6" s="116"/>
      <c r="Q6" s="116"/>
      <c r="R6" s="116"/>
      <c r="S6" s="117"/>
      <c r="T6" s="117"/>
      <c r="U6" s="118"/>
      <c r="V6" s="226"/>
      <c r="W6" s="226"/>
    </row>
    <row r="7" spans="1:26">
      <c r="A7" s="119"/>
      <c r="B7" s="119"/>
      <c r="C7" s="62"/>
      <c r="D7" s="62"/>
      <c r="E7" s="50"/>
      <c r="F7" s="50"/>
      <c r="G7" s="50"/>
      <c r="H7" s="50"/>
      <c r="I7" s="50"/>
      <c r="J7" s="50"/>
      <c r="K7" s="50"/>
      <c r="L7" s="109"/>
      <c r="M7" s="62"/>
      <c r="N7" s="62"/>
      <c r="O7" s="50"/>
      <c r="P7" s="50"/>
      <c r="Q7" s="50"/>
      <c r="R7" s="50"/>
      <c r="S7" s="50"/>
      <c r="T7" s="50"/>
      <c r="U7" s="113"/>
      <c r="V7" s="226"/>
      <c r="W7" s="226"/>
    </row>
    <row r="8" spans="1:26" s="186" customFormat="1" ht="13.5" thickBot="1">
      <c r="A8" s="183"/>
      <c r="B8" s="183"/>
      <c r="C8" s="184"/>
      <c r="D8" s="308" t="s">
        <v>223</v>
      </c>
      <c r="E8" s="309"/>
      <c r="F8" s="309"/>
      <c r="G8" s="309"/>
      <c r="H8" s="309"/>
      <c r="I8" s="309"/>
      <c r="J8" s="309"/>
      <c r="K8" s="309"/>
      <c r="L8" s="309"/>
      <c r="M8" s="184"/>
      <c r="N8" s="184"/>
      <c r="O8" s="184"/>
      <c r="P8" s="165"/>
      <c r="Q8" s="184"/>
      <c r="R8" s="185"/>
      <c r="S8" s="184"/>
      <c r="T8" s="184"/>
      <c r="U8" s="185"/>
      <c r="V8" s="227"/>
      <c r="W8" s="227"/>
      <c r="X8" s="227"/>
      <c r="Y8" s="227"/>
      <c r="Z8" s="187"/>
    </row>
    <row r="9" spans="1:26">
      <c r="A9" s="198"/>
      <c r="B9" s="198"/>
      <c r="C9" s="64" t="s">
        <v>81</v>
      </c>
      <c r="D9" s="68">
        <v>0</v>
      </c>
      <c r="E9" s="68">
        <v>0</v>
      </c>
      <c r="F9" s="68">
        <v>0</v>
      </c>
      <c r="G9" s="68">
        <v>0</v>
      </c>
      <c r="H9" s="68">
        <v>0</v>
      </c>
      <c r="I9" s="68">
        <v>-85</v>
      </c>
      <c r="J9" s="68">
        <v>-42.5</v>
      </c>
      <c r="K9" s="68">
        <v>42.5</v>
      </c>
      <c r="L9" s="68">
        <v>85</v>
      </c>
      <c r="M9" s="62"/>
      <c r="N9" s="62"/>
      <c r="O9" s="50"/>
      <c r="P9" s="50"/>
      <c r="Q9" s="50"/>
      <c r="R9" s="50"/>
      <c r="S9" s="50"/>
      <c r="T9" s="58"/>
      <c r="U9" s="50"/>
      <c r="V9" s="60"/>
      <c r="W9" s="60"/>
      <c r="X9" s="54"/>
      <c r="Y9" s="54"/>
      <c r="Z9" s="54"/>
    </row>
    <row r="10" spans="1:26" ht="13.5" thickBot="1">
      <c r="A10" s="198"/>
      <c r="B10" s="198"/>
      <c r="C10" s="268" t="s">
        <v>82</v>
      </c>
      <c r="D10" s="66">
        <v>85</v>
      </c>
      <c r="E10" s="66">
        <v>42.5</v>
      </c>
      <c r="F10" s="66">
        <v>0</v>
      </c>
      <c r="G10" s="66">
        <v>-42.5</v>
      </c>
      <c r="H10" s="66">
        <v>-85</v>
      </c>
      <c r="I10" s="66">
        <v>0</v>
      </c>
      <c r="J10" s="66">
        <v>0</v>
      </c>
      <c r="K10" s="66">
        <v>0</v>
      </c>
      <c r="L10" s="66">
        <v>0</v>
      </c>
      <c r="M10" s="62"/>
      <c r="N10" s="62"/>
      <c r="O10" s="50"/>
      <c r="P10" s="50"/>
      <c r="Q10" s="50"/>
      <c r="R10" s="50"/>
      <c r="S10" s="50"/>
      <c r="T10" s="58"/>
      <c r="U10" s="50"/>
      <c r="V10" s="60"/>
      <c r="W10" s="60"/>
      <c r="X10" s="54"/>
      <c r="Y10" s="54"/>
      <c r="Z10" s="54"/>
    </row>
    <row r="11" spans="1:26" s="88" customFormat="1" ht="31.7" customHeight="1" thickBot="1">
      <c r="A11" s="93" t="s">
        <v>71</v>
      </c>
      <c r="B11" s="151" t="s">
        <v>108</v>
      </c>
      <c r="C11" s="94" t="s">
        <v>120</v>
      </c>
      <c r="D11" s="94">
        <v>1</v>
      </c>
      <c r="E11" s="94">
        <v>2</v>
      </c>
      <c r="F11" s="94">
        <v>3</v>
      </c>
      <c r="G11" s="94">
        <v>4</v>
      </c>
      <c r="H11" s="94">
        <v>5</v>
      </c>
      <c r="I11" s="94">
        <v>6</v>
      </c>
      <c r="J11" s="94">
        <v>7</v>
      </c>
      <c r="K11" s="94">
        <v>8</v>
      </c>
      <c r="L11" s="94">
        <v>9</v>
      </c>
      <c r="M11" s="94" t="s">
        <v>110</v>
      </c>
      <c r="N11" s="94" t="s">
        <v>111</v>
      </c>
      <c r="O11" s="94" t="s">
        <v>146</v>
      </c>
      <c r="P11" s="94" t="s">
        <v>222</v>
      </c>
      <c r="Q11" s="94" t="s">
        <v>152</v>
      </c>
      <c r="R11" s="95" t="s">
        <v>29</v>
      </c>
      <c r="S11" s="94" t="s">
        <v>116</v>
      </c>
      <c r="T11" s="94" t="s">
        <v>221</v>
      </c>
      <c r="U11" s="95" t="s">
        <v>31</v>
      </c>
      <c r="V11" s="269" t="s">
        <v>113</v>
      </c>
      <c r="W11" s="269" t="s">
        <v>44</v>
      </c>
      <c r="X11" s="270" t="s">
        <v>117</v>
      </c>
      <c r="Y11" s="271" t="s">
        <v>118</v>
      </c>
      <c r="Z11" s="272" t="s">
        <v>119</v>
      </c>
    </row>
    <row r="12" spans="1:26">
      <c r="A12" s="139">
        <v>42572</v>
      </c>
      <c r="B12" s="71" t="s">
        <v>121</v>
      </c>
      <c r="C12" s="127" t="s">
        <v>87</v>
      </c>
      <c r="D12" s="75">
        <v>29645.05</v>
      </c>
      <c r="E12" s="75">
        <v>29420.55</v>
      </c>
      <c r="F12" s="75">
        <v>29448.19</v>
      </c>
      <c r="G12" s="75">
        <v>29408.9</v>
      </c>
      <c r="H12" s="75">
        <v>29596.19</v>
      </c>
      <c r="I12" s="75">
        <v>29640.66</v>
      </c>
      <c r="J12" s="75">
        <v>29409.62</v>
      </c>
      <c r="K12" s="75">
        <v>29417.91</v>
      </c>
      <c r="L12" s="75">
        <v>29591.63</v>
      </c>
      <c r="M12" s="72">
        <f>IF((L13=""),"",MAX(D14:L14))</f>
        <v>1789.2899999999972</v>
      </c>
      <c r="N12" s="72">
        <f>IF(L13="","",MIN(D14:L14))</f>
        <v>1651.7899999999972</v>
      </c>
      <c r="O12" s="72">
        <f>IF((L14=""),"",AVERAGE(D14:L14))</f>
        <v>1723.6422222222213</v>
      </c>
      <c r="P12" s="72">
        <f>IF((L13=""),"",((M12-N12)/(M12+N12))*100)</f>
        <v>3.9958385158148091</v>
      </c>
      <c r="Q12" s="72">
        <v>20</v>
      </c>
      <c r="R12" s="124" t="str">
        <f>IF(L13="","",IF(P13&lt;20,(IF(O12&gt;1730,IF(O12&lt;1970,"Pass","Fail"),"Fail"))))</f>
        <v>Fail</v>
      </c>
      <c r="S12" s="72">
        <v>102</v>
      </c>
      <c r="T12" s="72"/>
      <c r="U12" s="125"/>
      <c r="V12" s="221">
        <v>1600</v>
      </c>
      <c r="W12" s="221">
        <v>2000</v>
      </c>
      <c r="X12" s="224">
        <v>1730</v>
      </c>
      <c r="Y12" s="224">
        <v>1970</v>
      </c>
      <c r="Z12" s="224">
        <v>6.2</v>
      </c>
    </row>
    <row r="13" spans="1:26" ht="15.75">
      <c r="A13"/>
      <c r="B13" s="71"/>
      <c r="C13" s="68" t="s">
        <v>88</v>
      </c>
      <c r="D13" s="64">
        <v>27951.58</v>
      </c>
      <c r="E13" s="64">
        <v>27731.040000000001</v>
      </c>
      <c r="F13" s="64">
        <v>27796.400000000001</v>
      </c>
      <c r="G13" s="64">
        <v>27648.32</v>
      </c>
      <c r="H13" s="64">
        <v>27806.9</v>
      </c>
      <c r="I13" s="64">
        <v>27898.46</v>
      </c>
      <c r="J13" s="64">
        <v>27687.06</v>
      </c>
      <c r="K13" s="64">
        <v>27681.200000000001</v>
      </c>
      <c r="L13" s="64">
        <v>27864.959999999999</v>
      </c>
      <c r="M13" s="72"/>
      <c r="N13" s="72"/>
      <c r="O13" s="72"/>
      <c r="P13" s="72"/>
      <c r="Q13" s="72"/>
      <c r="R13" s="124"/>
      <c r="S13" s="72"/>
      <c r="T13" s="72"/>
      <c r="U13" s="125"/>
      <c r="V13" s="221"/>
      <c r="W13" s="221"/>
    </row>
    <row r="14" spans="1:26" ht="38.25">
      <c r="A14"/>
      <c r="B14" s="126"/>
      <c r="C14" s="68" t="s">
        <v>122</v>
      </c>
      <c r="D14" s="38">
        <f>IF(((D12="")*AND(D13="")),"",(D12-D13)*1)</f>
        <v>1693.4699999999975</v>
      </c>
      <c r="E14" s="38">
        <f t="shared" ref="E14:L14" si="0">IF(((E12="")*AND(E13="")),"",(E12-E13)*1)</f>
        <v>1689.5099999999984</v>
      </c>
      <c r="F14" s="38">
        <f t="shared" si="0"/>
        <v>1651.7899999999972</v>
      </c>
      <c r="G14" s="38">
        <f t="shared" si="0"/>
        <v>1760.5800000000017</v>
      </c>
      <c r="H14" s="38">
        <f t="shared" si="0"/>
        <v>1789.2899999999972</v>
      </c>
      <c r="I14" s="38">
        <f t="shared" si="0"/>
        <v>1742.2000000000007</v>
      </c>
      <c r="J14" s="38">
        <f t="shared" si="0"/>
        <v>1722.5599999999977</v>
      </c>
      <c r="K14" s="38">
        <f t="shared" si="0"/>
        <v>1736.7099999999991</v>
      </c>
      <c r="L14" s="38">
        <f t="shared" si="0"/>
        <v>1726.6700000000019</v>
      </c>
      <c r="M14" s="127"/>
      <c r="N14" s="127"/>
      <c r="O14" s="127"/>
      <c r="P14" s="127"/>
      <c r="Q14" s="127"/>
      <c r="R14" s="128"/>
      <c r="S14" s="127"/>
      <c r="T14" s="127"/>
      <c r="U14" s="129"/>
      <c r="V14" s="222"/>
      <c r="W14" s="222"/>
    </row>
    <row r="15" spans="1:26">
      <c r="A15" s="121">
        <v>42577</v>
      </c>
      <c r="B15" s="65" t="s">
        <v>121</v>
      </c>
      <c r="C15" s="68" t="s">
        <v>87</v>
      </c>
      <c r="D15" s="54">
        <v>29260.79</v>
      </c>
      <c r="E15" s="54">
        <v>29074.61</v>
      </c>
      <c r="F15" s="54">
        <v>29079.93</v>
      </c>
      <c r="G15" s="54">
        <v>29095.8</v>
      </c>
      <c r="H15" s="54">
        <v>29295.15</v>
      </c>
      <c r="I15" s="54">
        <v>29284.17</v>
      </c>
      <c r="J15" s="54">
        <v>29080.32</v>
      </c>
      <c r="K15" s="54">
        <v>29087.75</v>
      </c>
      <c r="L15" s="54">
        <v>29258.9</v>
      </c>
      <c r="M15" s="66">
        <f>IF((L16=""),"",MAX(D17:L17))</f>
        <v>1723.4400000000023</v>
      </c>
      <c r="N15" s="66">
        <f>IF(L16="","",MIN(D17:L17))</f>
        <v>1605.5300000000025</v>
      </c>
      <c r="O15" s="66">
        <f>IF((L17=""),"",AVERAGE(D17:L17))</f>
        <v>1668.7988888888892</v>
      </c>
      <c r="P15" s="66">
        <f>IF((L16=""),"",((M15-N15)/(M15+N15))*100)</f>
        <v>3.5419363947407057</v>
      </c>
      <c r="Q15" s="66">
        <v>20</v>
      </c>
      <c r="R15" s="122" t="str">
        <f>IF(L16="","",IF(P16&lt;20,(IF(O15&gt;1730,IF(O15&lt;1970,"Pass","Fail"),"Fail"))))</f>
        <v>Fail</v>
      </c>
      <c r="S15" s="66">
        <v>1400</v>
      </c>
      <c r="T15" s="66"/>
      <c r="U15" s="130"/>
      <c r="V15" s="220">
        <v>1600</v>
      </c>
      <c r="W15" s="220">
        <v>2000</v>
      </c>
      <c r="X15" s="224">
        <v>1730</v>
      </c>
      <c r="Y15" s="224">
        <v>1970</v>
      </c>
      <c r="Z15" s="224">
        <v>6.2</v>
      </c>
    </row>
    <row r="16" spans="1:26" ht="15.75">
      <c r="A16"/>
      <c r="B16" s="71"/>
      <c r="C16" s="68" t="s">
        <v>88</v>
      </c>
      <c r="D16" s="54">
        <v>27655.26</v>
      </c>
      <c r="E16" s="54">
        <v>27427.81</v>
      </c>
      <c r="F16" s="54">
        <v>27473.07</v>
      </c>
      <c r="G16" s="54">
        <v>27376.65</v>
      </c>
      <c r="H16" s="54">
        <v>27571.71</v>
      </c>
      <c r="I16" s="54">
        <v>27603.599999999999</v>
      </c>
      <c r="J16" s="54">
        <v>27396.1</v>
      </c>
      <c r="K16" s="54">
        <v>27393.13</v>
      </c>
      <c r="L16" s="54">
        <v>27600.9</v>
      </c>
      <c r="M16" s="72"/>
      <c r="N16" s="72"/>
      <c r="O16" s="72"/>
      <c r="P16" s="72"/>
      <c r="Q16" s="72"/>
      <c r="R16" s="124"/>
      <c r="S16" s="72"/>
      <c r="T16" s="72"/>
      <c r="U16" s="131"/>
      <c r="V16" s="221"/>
      <c r="W16" s="221"/>
    </row>
    <row r="17" spans="1:26" ht="38.25">
      <c r="A17"/>
      <c r="B17" s="126"/>
      <c r="C17" s="68" t="s">
        <v>122</v>
      </c>
      <c r="D17" s="38">
        <f>IF(((D15="")*AND(D16="")),"",(D15-D16)*1)</f>
        <v>1605.5300000000025</v>
      </c>
      <c r="E17" s="38">
        <f t="shared" ref="E17:L17" si="1">IF(((E15="")*AND(E16="")),"",(E15-E16)*1)</f>
        <v>1646.7999999999993</v>
      </c>
      <c r="F17" s="38">
        <f t="shared" si="1"/>
        <v>1606.8600000000006</v>
      </c>
      <c r="G17" s="38">
        <f t="shared" si="1"/>
        <v>1719.1499999999978</v>
      </c>
      <c r="H17" s="38">
        <f t="shared" si="1"/>
        <v>1723.4400000000023</v>
      </c>
      <c r="I17" s="38">
        <f t="shared" si="1"/>
        <v>1680.5699999999997</v>
      </c>
      <c r="J17" s="38">
        <f t="shared" si="1"/>
        <v>1684.2200000000012</v>
      </c>
      <c r="K17" s="38">
        <f t="shared" si="1"/>
        <v>1694.619999999999</v>
      </c>
      <c r="L17" s="38">
        <f t="shared" si="1"/>
        <v>1658</v>
      </c>
      <c r="M17" s="127"/>
      <c r="N17" s="127"/>
      <c r="O17" s="127"/>
      <c r="P17" s="127"/>
      <c r="Q17" s="127"/>
      <c r="R17" s="128"/>
      <c r="S17" s="127"/>
      <c r="T17" s="127"/>
      <c r="U17" s="132"/>
      <c r="V17" s="222"/>
      <c r="W17" s="222"/>
    </row>
    <row r="18" spans="1:26">
      <c r="A18" s="121">
        <v>42584</v>
      </c>
      <c r="B18" s="65" t="s">
        <v>121</v>
      </c>
      <c r="C18" s="68" t="s">
        <v>87</v>
      </c>
      <c r="D18" s="54">
        <v>29362.15</v>
      </c>
      <c r="E18" s="54">
        <v>29199.15</v>
      </c>
      <c r="F18" s="54">
        <v>29247.47</v>
      </c>
      <c r="G18" s="54">
        <v>29221.48</v>
      </c>
      <c r="H18" s="54">
        <v>29421.54</v>
      </c>
      <c r="I18" s="54">
        <v>29360.31</v>
      </c>
      <c r="J18" s="54">
        <v>29195.24</v>
      </c>
      <c r="K18" s="54">
        <v>29219.14</v>
      </c>
      <c r="L18" s="54">
        <v>29438.7</v>
      </c>
      <c r="M18" s="66">
        <f>IF((L19=""),"",MAX(D20:L20))</f>
        <v>1824.4900000000016</v>
      </c>
      <c r="N18" s="66">
        <f>IF(L19="","",MIN(D20:L20))</f>
        <v>1677.1000000000022</v>
      </c>
      <c r="O18" s="66">
        <f>IF((L20=""),"",AVERAGE(D20:L20))</f>
        <v>1728.5744444444447</v>
      </c>
      <c r="P18" s="66">
        <f>IF((L19=""),"",((M18-N18)/(M18+N18))*100)</f>
        <v>4.2092306637841457</v>
      </c>
      <c r="Q18" s="66">
        <v>20</v>
      </c>
      <c r="R18" s="122" t="str">
        <f>IF(L19="","",IF(P19&lt;20,(IF(O18&gt;1730,IF(O18&lt;1970,"Pass","Fail"),"Fail"))))</f>
        <v>Fail</v>
      </c>
      <c r="S18" s="66">
        <v>1400</v>
      </c>
      <c r="T18" s="66"/>
      <c r="U18" s="130"/>
      <c r="V18" s="220">
        <v>1600</v>
      </c>
      <c r="W18" s="220">
        <v>2000</v>
      </c>
      <c r="X18" s="224">
        <v>1730</v>
      </c>
      <c r="Y18" s="224">
        <v>1970</v>
      </c>
      <c r="Z18" s="224">
        <v>6.2</v>
      </c>
    </row>
    <row r="19" spans="1:26" ht="15.75">
      <c r="A19"/>
      <c r="B19" s="71"/>
      <c r="C19" s="68" t="s">
        <v>88</v>
      </c>
      <c r="D19" s="54">
        <v>27685.05</v>
      </c>
      <c r="E19" s="54">
        <v>27518.83</v>
      </c>
      <c r="F19" s="54">
        <v>27567.200000000001</v>
      </c>
      <c r="G19" s="54">
        <v>27465.74</v>
      </c>
      <c r="H19" s="54">
        <v>27597.05</v>
      </c>
      <c r="I19" s="54">
        <v>27597.56</v>
      </c>
      <c r="J19" s="54">
        <v>27481.97</v>
      </c>
      <c r="K19" s="54">
        <v>27497.3</v>
      </c>
      <c r="L19" s="54">
        <v>27697.31</v>
      </c>
      <c r="M19" s="72"/>
      <c r="N19" s="72"/>
      <c r="O19" s="72"/>
      <c r="P19" s="72"/>
      <c r="Q19" s="72"/>
      <c r="R19" s="124"/>
      <c r="S19" s="72"/>
      <c r="T19" s="72"/>
      <c r="U19" s="131"/>
      <c r="V19" s="221"/>
      <c r="W19" s="221"/>
    </row>
    <row r="20" spans="1:26" ht="38.25">
      <c r="A20"/>
      <c r="B20" s="126"/>
      <c r="C20" s="68" t="s">
        <v>122</v>
      </c>
      <c r="D20" s="38">
        <f t="shared" ref="D20:L20" si="2">IF(((D18="")*AND(D19="")),"",(D18-D19)*1)</f>
        <v>1677.1000000000022</v>
      </c>
      <c r="E20" s="38">
        <f t="shared" si="2"/>
        <v>1680.3199999999997</v>
      </c>
      <c r="F20" s="38">
        <f t="shared" si="2"/>
        <v>1680.2700000000004</v>
      </c>
      <c r="G20" s="38">
        <f t="shared" si="2"/>
        <v>1755.739999999998</v>
      </c>
      <c r="H20" s="38">
        <f t="shared" si="2"/>
        <v>1824.4900000000016</v>
      </c>
      <c r="I20" s="38">
        <f t="shared" si="2"/>
        <v>1762.75</v>
      </c>
      <c r="J20" s="38">
        <f t="shared" si="2"/>
        <v>1713.2700000000004</v>
      </c>
      <c r="K20" s="38">
        <f t="shared" si="2"/>
        <v>1721.8400000000001</v>
      </c>
      <c r="L20" s="38">
        <f t="shared" si="2"/>
        <v>1741.3899999999994</v>
      </c>
      <c r="M20" s="127"/>
      <c r="N20" s="127"/>
      <c r="O20" s="127"/>
      <c r="P20" s="127"/>
      <c r="Q20" s="127"/>
      <c r="R20" s="128"/>
      <c r="S20" s="127"/>
      <c r="T20" s="127"/>
      <c r="U20" s="132"/>
      <c r="V20" s="222"/>
      <c r="W20" s="222"/>
    </row>
    <row r="21" spans="1:26">
      <c r="A21" s="121">
        <v>42587</v>
      </c>
      <c r="B21" s="65" t="s">
        <v>123</v>
      </c>
      <c r="C21" s="68" t="s">
        <v>87</v>
      </c>
      <c r="D21" s="54">
        <v>29318.91</v>
      </c>
      <c r="E21" s="54">
        <v>29165.69</v>
      </c>
      <c r="F21" s="54">
        <v>29227.22</v>
      </c>
      <c r="G21" s="54">
        <v>29165.89</v>
      </c>
      <c r="H21" s="54">
        <v>29350.07</v>
      </c>
      <c r="I21" s="54">
        <v>29337.82</v>
      </c>
      <c r="J21" s="54">
        <v>29151.53</v>
      </c>
      <c r="K21" s="54">
        <v>29170.84</v>
      </c>
      <c r="L21" s="54">
        <v>29373.59</v>
      </c>
      <c r="M21" s="66">
        <f>IF((L22=""),"",MAX(D23:L23))</f>
        <v>1853.7799999999988</v>
      </c>
      <c r="N21" s="66">
        <f>IF(L22="","",MIN(D23:L23))</f>
        <v>1715.7100000000028</v>
      </c>
      <c r="O21" s="66">
        <f>IF((L23=""),"",AVERAGE(D23:L23))</f>
        <v>1773.0144444444445</v>
      </c>
      <c r="P21" s="66">
        <f>IF((L22=""),"",((M21-N21)/(M21+N21))*100)</f>
        <v>3.8680595827414002</v>
      </c>
      <c r="Q21" s="66">
        <v>20</v>
      </c>
      <c r="R21" s="122" t="str">
        <f>IF(L22="","",IF(P22&lt;20,(IF(O21&gt;1730,IF(O21&lt;1970,"Pass","Fail"),"Fail"))))</f>
        <v>Pass</v>
      </c>
      <c r="S21" s="66">
        <v>1400</v>
      </c>
      <c r="T21" s="66"/>
      <c r="U21" s="130"/>
      <c r="V21" s="220">
        <v>1600</v>
      </c>
      <c r="W21" s="220">
        <v>2000</v>
      </c>
      <c r="X21" s="224">
        <v>1730</v>
      </c>
      <c r="Y21" s="224">
        <v>1970</v>
      </c>
      <c r="Z21" s="224">
        <v>6.2</v>
      </c>
    </row>
    <row r="22" spans="1:26" ht="15.75">
      <c r="A22"/>
      <c r="B22" s="71"/>
      <c r="C22" s="68" t="s">
        <v>88</v>
      </c>
      <c r="D22" s="54">
        <v>27581.03</v>
      </c>
      <c r="E22" s="54">
        <v>27439.79</v>
      </c>
      <c r="F22" s="54">
        <v>27511.51</v>
      </c>
      <c r="G22" s="54">
        <v>27355.87</v>
      </c>
      <c r="H22" s="54">
        <v>27496.29</v>
      </c>
      <c r="I22" s="54">
        <v>27550.13</v>
      </c>
      <c r="J22" s="54">
        <v>27401.599999999999</v>
      </c>
      <c r="K22" s="54">
        <v>27391.55</v>
      </c>
      <c r="L22" s="54">
        <v>27576.66</v>
      </c>
      <c r="M22" s="72"/>
      <c r="N22" s="72"/>
      <c r="O22" s="72"/>
      <c r="P22" s="72"/>
      <c r="Q22" s="72"/>
      <c r="R22" s="124"/>
      <c r="S22" s="72"/>
      <c r="T22" s="72"/>
      <c r="U22" s="131"/>
      <c r="V22" s="221"/>
      <c r="W22" s="221"/>
    </row>
    <row r="23" spans="1:26" ht="38.25">
      <c r="A23"/>
      <c r="B23" s="126"/>
      <c r="C23" s="68" t="s">
        <v>122</v>
      </c>
      <c r="D23" s="38">
        <f t="shared" ref="D23:L23" si="3">IF(((D21="")*AND(D22="")),"",(D21-D22)*1)</f>
        <v>1737.880000000001</v>
      </c>
      <c r="E23" s="38">
        <f t="shared" si="3"/>
        <v>1725.8999999999978</v>
      </c>
      <c r="F23" s="38">
        <f t="shared" si="3"/>
        <v>1715.7100000000028</v>
      </c>
      <c r="G23" s="38">
        <f t="shared" si="3"/>
        <v>1810.0200000000004</v>
      </c>
      <c r="H23" s="38">
        <f t="shared" si="3"/>
        <v>1853.7799999999988</v>
      </c>
      <c r="I23" s="38">
        <f t="shared" si="3"/>
        <v>1787.6899999999987</v>
      </c>
      <c r="J23" s="38">
        <f t="shared" si="3"/>
        <v>1749.9300000000003</v>
      </c>
      <c r="K23" s="38">
        <f t="shared" si="3"/>
        <v>1779.2900000000009</v>
      </c>
      <c r="L23" s="38">
        <f t="shared" si="3"/>
        <v>1796.9300000000003</v>
      </c>
      <c r="M23" s="127"/>
      <c r="N23" s="127"/>
      <c r="O23" s="127"/>
      <c r="P23" s="127"/>
      <c r="Q23" s="127"/>
      <c r="R23" s="128"/>
      <c r="S23" s="127"/>
      <c r="T23" s="127"/>
      <c r="U23" s="132"/>
      <c r="V23" s="222"/>
      <c r="W23" s="222"/>
    </row>
    <row r="24" spans="1:26">
      <c r="A24" s="121">
        <v>42590</v>
      </c>
      <c r="B24" s="65" t="s">
        <v>123</v>
      </c>
      <c r="C24" s="68" t="s">
        <v>87</v>
      </c>
      <c r="D24" s="54">
        <v>29132.67</v>
      </c>
      <c r="E24" s="54">
        <v>29087.78</v>
      </c>
      <c r="F24" s="54">
        <v>29156.33</v>
      </c>
      <c r="G24" s="54">
        <v>29123.05</v>
      </c>
      <c r="H24" s="54">
        <v>29332.63</v>
      </c>
      <c r="I24" s="54">
        <v>29273.39</v>
      </c>
      <c r="J24" s="54">
        <v>29105.14</v>
      </c>
      <c r="K24" s="54">
        <v>29096.55</v>
      </c>
      <c r="L24" s="54">
        <v>29296.32</v>
      </c>
      <c r="M24" s="66">
        <f>IF((L25=""),"",MAX(D26:L26))</f>
        <v>1945</v>
      </c>
      <c r="N24" s="66">
        <f>IF(L25="","",MIN(D26:L26))</f>
        <v>1700.1999999999971</v>
      </c>
      <c r="O24" s="66">
        <f>IF((L26=""),"",AVERAGE(D26:L26))</f>
        <v>1849.2999999999993</v>
      </c>
      <c r="P24" s="66">
        <f>IF((L25=""),"",((M24-N24)/(M24+N24))*100)</f>
        <v>6.7156808954242049</v>
      </c>
      <c r="Q24" s="66">
        <v>20</v>
      </c>
      <c r="R24" s="122" t="str">
        <f>IF(L25="","",IF(P25&lt;20,(IF(O24&gt;1730,IF(O24&lt;1970,"Pass","Fail"),"Fail"))))</f>
        <v>Pass</v>
      </c>
      <c r="S24" s="122">
        <v>1428</v>
      </c>
      <c r="T24" s="122"/>
      <c r="U24" s="130"/>
      <c r="V24" s="220">
        <v>1600</v>
      </c>
      <c r="W24" s="220">
        <v>2000</v>
      </c>
      <c r="X24" s="224">
        <v>1730</v>
      </c>
      <c r="Y24" s="224">
        <v>1970</v>
      </c>
      <c r="Z24" s="224">
        <v>6.2</v>
      </c>
    </row>
    <row r="25" spans="1:26" ht="15.75">
      <c r="A25"/>
      <c r="B25" s="71"/>
      <c r="C25" s="68" t="s">
        <v>88</v>
      </c>
      <c r="D25" s="54">
        <v>27432.47</v>
      </c>
      <c r="E25" s="54">
        <v>27299.19</v>
      </c>
      <c r="F25" s="54">
        <v>27331.99</v>
      </c>
      <c r="G25" s="54">
        <v>27197.56</v>
      </c>
      <c r="H25" s="54">
        <v>27387.63</v>
      </c>
      <c r="I25" s="54">
        <v>27409.96</v>
      </c>
      <c r="J25" s="54">
        <v>27260.880000000001</v>
      </c>
      <c r="K25" s="54">
        <v>27217.26</v>
      </c>
      <c r="L25" s="54">
        <v>27423.22</v>
      </c>
      <c r="M25" s="72"/>
      <c r="N25" s="72"/>
      <c r="O25" s="72"/>
      <c r="P25" s="72"/>
      <c r="Q25" s="72"/>
      <c r="R25" s="124"/>
      <c r="S25" s="124"/>
      <c r="T25" s="124"/>
      <c r="U25" s="131"/>
      <c r="V25" s="221"/>
      <c r="W25" s="221"/>
    </row>
    <row r="26" spans="1:26" ht="38.25">
      <c r="A26"/>
      <c r="B26" s="126"/>
      <c r="C26" s="68" t="s">
        <v>122</v>
      </c>
      <c r="D26" s="38">
        <f t="shared" ref="D26:L26" si="4">IF(((D24="")*AND(D25="")),"",(D24-D25)*1)</f>
        <v>1700.1999999999971</v>
      </c>
      <c r="E26" s="38">
        <f t="shared" si="4"/>
        <v>1788.5900000000001</v>
      </c>
      <c r="F26" s="38">
        <f t="shared" si="4"/>
        <v>1824.3400000000001</v>
      </c>
      <c r="G26" s="38">
        <f t="shared" si="4"/>
        <v>1925.489999999998</v>
      </c>
      <c r="H26" s="38">
        <f t="shared" si="4"/>
        <v>1945</v>
      </c>
      <c r="I26" s="38">
        <f t="shared" si="4"/>
        <v>1863.4300000000003</v>
      </c>
      <c r="J26" s="38">
        <f t="shared" si="4"/>
        <v>1844.2599999999984</v>
      </c>
      <c r="K26" s="38">
        <f t="shared" si="4"/>
        <v>1879.2900000000009</v>
      </c>
      <c r="L26" s="38">
        <f t="shared" si="4"/>
        <v>1873.0999999999985</v>
      </c>
      <c r="M26" s="127"/>
      <c r="N26" s="127"/>
      <c r="O26" s="127"/>
      <c r="P26" s="127"/>
      <c r="Q26" s="127"/>
      <c r="R26" s="128"/>
      <c r="S26" s="128"/>
      <c r="T26" s="128"/>
      <c r="U26" s="132"/>
      <c r="V26" s="222"/>
      <c r="W26" s="222"/>
    </row>
    <row r="27" spans="1:26">
      <c r="A27" s="121">
        <v>42594</v>
      </c>
      <c r="B27" s="65" t="s">
        <v>123</v>
      </c>
      <c r="C27" s="68" t="s">
        <v>87</v>
      </c>
      <c r="D27" s="54">
        <v>29190.2</v>
      </c>
      <c r="E27" s="54">
        <v>29190.2</v>
      </c>
      <c r="F27" s="54">
        <v>29149.5</v>
      </c>
      <c r="G27" s="54">
        <v>29084.43</v>
      </c>
      <c r="H27" s="54">
        <v>29299.38</v>
      </c>
      <c r="I27" s="54">
        <v>29289.9</v>
      </c>
      <c r="J27" s="54">
        <v>29073.43</v>
      </c>
      <c r="K27" s="54">
        <v>26863.87</v>
      </c>
      <c r="L27" s="54">
        <v>29278.61</v>
      </c>
      <c r="M27" s="66">
        <f>IF((L28=""),"",MAX(D29:L29))</f>
        <v>2047.7900000000009</v>
      </c>
      <c r="N27" s="66">
        <f>IF(L28="","",MIN(D29:L29))</f>
        <v>1914.869999999999</v>
      </c>
      <c r="O27" s="66">
        <f>IF((L29=""),"",AVERAGE(D29:L29))</f>
        <v>1982.3000000000004</v>
      </c>
      <c r="P27" s="66">
        <f>IF((L28=""),"",((M27-N27)/(M27+N27))*100)</f>
        <v>3.3543125072552757</v>
      </c>
      <c r="Q27" s="66">
        <v>20</v>
      </c>
      <c r="R27" s="122" t="str">
        <f>IF(L28="","",IF(P28&lt;20,(IF(O27&gt;1730,IF(O27&lt;1970,"Pass","Fail"),"Fail"))))</f>
        <v>Fail</v>
      </c>
      <c r="S27" s="66"/>
      <c r="T27" s="66"/>
      <c r="U27" s="130"/>
      <c r="V27" s="220">
        <v>1600</v>
      </c>
      <c r="W27" s="220">
        <v>2000</v>
      </c>
      <c r="X27" s="224">
        <v>1730</v>
      </c>
      <c r="Y27" s="224">
        <v>1970</v>
      </c>
      <c r="Z27" s="224">
        <v>6.2</v>
      </c>
    </row>
    <row r="28" spans="1:26" ht="15.75">
      <c r="A28"/>
      <c r="B28" s="71"/>
      <c r="C28" s="68" t="s">
        <v>88</v>
      </c>
      <c r="D28" s="54">
        <v>27275.33</v>
      </c>
      <c r="E28" s="54">
        <v>27142.41</v>
      </c>
      <c r="F28" s="54">
        <v>27149.94</v>
      </c>
      <c r="G28" s="54">
        <v>27107.5</v>
      </c>
      <c r="H28" s="54">
        <v>27286.22</v>
      </c>
      <c r="I28" s="54">
        <v>27273.3</v>
      </c>
      <c r="J28" s="54">
        <v>27128.3</v>
      </c>
      <c r="K28" s="54">
        <v>24890.26</v>
      </c>
      <c r="L28" s="54">
        <v>27325.56</v>
      </c>
      <c r="M28" s="72"/>
      <c r="N28" s="72"/>
      <c r="O28" s="72"/>
      <c r="P28" s="72"/>
      <c r="Q28" s="72"/>
      <c r="R28" s="124"/>
      <c r="S28" s="72"/>
      <c r="T28" s="72"/>
      <c r="U28" s="131"/>
      <c r="V28" s="221"/>
      <c r="W28" s="221"/>
    </row>
    <row r="29" spans="1:26" ht="38.25">
      <c r="A29"/>
      <c r="B29" s="126"/>
      <c r="C29" s="68" t="s">
        <v>122</v>
      </c>
      <c r="D29" s="38">
        <f t="shared" ref="D29:L29" si="5">IF(((D27="")*AND(D28="")),"",(D27-D28)*1)</f>
        <v>1914.869999999999</v>
      </c>
      <c r="E29" s="38">
        <f t="shared" si="5"/>
        <v>2047.7900000000009</v>
      </c>
      <c r="F29" s="38">
        <f t="shared" si="5"/>
        <v>1999.5600000000013</v>
      </c>
      <c r="G29" s="38">
        <f t="shared" si="5"/>
        <v>1976.9300000000003</v>
      </c>
      <c r="H29" s="38">
        <f t="shared" si="5"/>
        <v>2013.1599999999999</v>
      </c>
      <c r="I29" s="38">
        <f t="shared" si="5"/>
        <v>2016.6000000000022</v>
      </c>
      <c r="J29" s="38">
        <f t="shared" si="5"/>
        <v>1945.130000000001</v>
      </c>
      <c r="K29" s="38">
        <f t="shared" si="5"/>
        <v>1973.6100000000006</v>
      </c>
      <c r="L29" s="38">
        <f t="shared" si="5"/>
        <v>1953.0499999999993</v>
      </c>
      <c r="M29" s="127"/>
      <c r="N29" s="127"/>
      <c r="O29" s="127"/>
      <c r="P29" s="127"/>
      <c r="Q29" s="127"/>
      <c r="R29" s="128"/>
      <c r="S29" s="127"/>
      <c r="T29" s="127"/>
      <c r="U29" s="132"/>
      <c r="V29" s="222"/>
      <c r="W29" s="222"/>
    </row>
    <row r="30" spans="1:26">
      <c r="A30" s="121">
        <v>42604</v>
      </c>
      <c r="B30" s="65" t="s">
        <v>123</v>
      </c>
      <c r="C30" s="68" t="s">
        <v>87</v>
      </c>
      <c r="D30" s="54">
        <v>29358.46</v>
      </c>
      <c r="E30" s="54">
        <v>29179.08</v>
      </c>
      <c r="F30" s="54">
        <v>29264.42</v>
      </c>
      <c r="G30" s="54">
        <v>29165.29</v>
      </c>
      <c r="H30" s="54">
        <v>29397.17</v>
      </c>
      <c r="I30" s="54">
        <v>29315.33</v>
      </c>
      <c r="J30" s="54">
        <v>29195.42</v>
      </c>
      <c r="K30" s="54">
        <v>29167.54</v>
      </c>
      <c r="L30" s="54">
        <v>29457.5</v>
      </c>
      <c r="M30" s="66">
        <f>IF((L31=""),"",MAX(D32:L32))</f>
        <v>2028.239999999998</v>
      </c>
      <c r="N30" s="66">
        <f>IF(L31="","",MIN(D32:L32))</f>
        <v>1910.369999999999</v>
      </c>
      <c r="O30" s="66">
        <f>IF((L32=""),"",AVERAGE(D32:L32))</f>
        <v>1949.6833333333334</v>
      </c>
      <c r="P30" s="66">
        <f>IF((L31=""),"",((M30-N30)/(M30+N30))*100)</f>
        <v>2.9926801587361807</v>
      </c>
      <c r="Q30" s="66">
        <v>20</v>
      </c>
      <c r="R30" s="122" t="str">
        <f>IF(L31="","",IF(P31&lt;20,(IF(O30&gt;1730,IF(O30&lt;1970,"Pass","Fail"),"Fail"))))</f>
        <v>Pass</v>
      </c>
      <c r="S30" s="66">
        <v>1400</v>
      </c>
      <c r="T30" s="66"/>
      <c r="U30" s="130"/>
      <c r="V30" s="220">
        <v>1600</v>
      </c>
      <c r="W30" s="220">
        <v>2000</v>
      </c>
      <c r="X30" s="224">
        <v>1730</v>
      </c>
      <c r="Y30" s="224">
        <v>1970</v>
      </c>
      <c r="Z30" s="224">
        <v>6.2</v>
      </c>
    </row>
    <row r="31" spans="1:26" ht="15.75">
      <c r="A31"/>
      <c r="B31" s="71"/>
      <c r="C31" s="68" t="s">
        <v>88</v>
      </c>
      <c r="D31" s="54">
        <v>27385.42</v>
      </c>
      <c r="E31" s="54">
        <v>27255.5</v>
      </c>
      <c r="F31" s="54">
        <v>27339.24</v>
      </c>
      <c r="G31" s="54">
        <v>27188.02</v>
      </c>
      <c r="H31" s="54">
        <v>27368.93</v>
      </c>
      <c r="I31" s="54">
        <v>27383.919999999998</v>
      </c>
      <c r="J31" s="54">
        <v>27285.05</v>
      </c>
      <c r="K31" s="54">
        <v>27246.59</v>
      </c>
      <c r="L31" s="54">
        <v>27500.39</v>
      </c>
      <c r="M31" s="72"/>
      <c r="N31" s="72"/>
      <c r="O31" s="72"/>
      <c r="P31" s="72"/>
      <c r="Q31" s="72"/>
      <c r="R31" s="124"/>
      <c r="S31" s="72"/>
      <c r="T31" s="72"/>
      <c r="U31" s="131"/>
      <c r="V31" s="221"/>
      <c r="W31" s="221"/>
    </row>
    <row r="32" spans="1:26" ht="38.25">
      <c r="A32"/>
      <c r="B32" s="126"/>
      <c r="C32" s="68" t="s">
        <v>122</v>
      </c>
      <c r="D32" s="38">
        <f t="shared" ref="D32:L32" si="6">IF(((D30="")*AND(D31="")),"",(D30-D31)*1)</f>
        <v>1973.0400000000009</v>
      </c>
      <c r="E32" s="38">
        <f t="shared" si="6"/>
        <v>1923.5800000000017</v>
      </c>
      <c r="F32" s="38">
        <f t="shared" si="6"/>
        <v>1925.1799999999967</v>
      </c>
      <c r="G32" s="38">
        <f t="shared" si="6"/>
        <v>1977.2700000000004</v>
      </c>
      <c r="H32" s="38">
        <f t="shared" si="6"/>
        <v>2028.239999999998</v>
      </c>
      <c r="I32" s="38">
        <f t="shared" si="6"/>
        <v>1931.4100000000035</v>
      </c>
      <c r="J32" s="38">
        <f t="shared" si="6"/>
        <v>1910.369999999999</v>
      </c>
      <c r="K32" s="38">
        <f t="shared" si="6"/>
        <v>1920.9500000000007</v>
      </c>
      <c r="L32" s="38">
        <f t="shared" si="6"/>
        <v>1957.1100000000006</v>
      </c>
      <c r="M32" s="127"/>
      <c r="N32" s="127"/>
      <c r="O32" s="127"/>
      <c r="P32" s="127"/>
      <c r="Q32" s="127"/>
      <c r="R32" s="128"/>
      <c r="S32" s="127"/>
      <c r="T32" s="127"/>
      <c r="U32" s="132"/>
      <c r="V32" s="222"/>
      <c r="W32" s="222"/>
    </row>
    <row r="33" spans="1:26">
      <c r="A33" s="121">
        <v>42600</v>
      </c>
      <c r="B33" s="65" t="s">
        <v>123</v>
      </c>
      <c r="C33" s="68" t="s">
        <v>87</v>
      </c>
      <c r="D33" s="54">
        <v>29284.959999999999</v>
      </c>
      <c r="E33" s="54">
        <v>29147.74</v>
      </c>
      <c r="F33" s="54">
        <v>29199.17</v>
      </c>
      <c r="G33" s="54">
        <v>29152.87</v>
      </c>
      <c r="H33" s="54">
        <v>29349.46</v>
      </c>
      <c r="I33" s="54">
        <v>29344.28</v>
      </c>
      <c r="J33" s="54">
        <v>29159.18</v>
      </c>
      <c r="K33" s="54">
        <v>29121.79</v>
      </c>
      <c r="L33" s="54">
        <v>29311.91</v>
      </c>
      <c r="M33" s="66">
        <f>IF((L34=""),"",MAX(D35:L35))</f>
        <v>2001.6899999999987</v>
      </c>
      <c r="N33" s="66">
        <f>IF(L34="","",MIN(D35:L35))</f>
        <v>1869.5400000000009</v>
      </c>
      <c r="O33" s="66">
        <f>IF((L35=""),"",AVERAGE(D35:L35))</f>
        <v>1914.8399999999992</v>
      </c>
      <c r="P33" s="66">
        <f>IF((L34=""),"",((M33-N33)/(M33+N33))*100)</f>
        <v>3.4136437256375323</v>
      </c>
      <c r="Q33" s="66">
        <v>20</v>
      </c>
      <c r="R33" s="122" t="str">
        <f>IF(L34="","",IF(P34&lt;20,(IF(O33&gt;1730,IF(O33&lt;1970,"Pass","Fail"),"Fail"))))</f>
        <v>Pass</v>
      </c>
      <c r="S33" s="66">
        <v>1534</v>
      </c>
      <c r="T33" s="66"/>
      <c r="U33" s="130"/>
      <c r="V33" s="220">
        <v>1600</v>
      </c>
      <c r="W33" s="220">
        <v>2000</v>
      </c>
      <c r="X33" s="224">
        <v>1730</v>
      </c>
      <c r="Y33" s="224">
        <v>1970</v>
      </c>
      <c r="Z33" s="224">
        <v>6.2</v>
      </c>
    </row>
    <row r="34" spans="1:26" ht="15.75">
      <c r="A34"/>
      <c r="B34" s="71"/>
      <c r="C34" s="68" t="s">
        <v>88</v>
      </c>
      <c r="D34" s="54">
        <v>27410.18</v>
      </c>
      <c r="E34" s="54">
        <v>27278.2</v>
      </c>
      <c r="F34" s="54">
        <v>27326.81</v>
      </c>
      <c r="G34" s="54">
        <v>27200.38</v>
      </c>
      <c r="H34" s="54">
        <v>27347.77</v>
      </c>
      <c r="I34" s="54">
        <v>27392.959999999999</v>
      </c>
      <c r="J34" s="54">
        <v>27264.02</v>
      </c>
      <c r="K34" s="54">
        <v>27215.23</v>
      </c>
      <c r="L34" s="54">
        <v>27402.25</v>
      </c>
      <c r="M34" s="72"/>
      <c r="N34" s="72"/>
      <c r="O34" s="72"/>
      <c r="P34" s="72"/>
      <c r="Q34" s="72"/>
      <c r="R34" s="124"/>
      <c r="S34" s="72"/>
      <c r="T34" s="72"/>
      <c r="U34" s="131"/>
      <c r="V34" s="221"/>
      <c r="W34" s="221"/>
    </row>
    <row r="35" spans="1:26" ht="38.25">
      <c r="A35"/>
      <c r="B35" s="126"/>
      <c r="C35" s="68" t="s">
        <v>122</v>
      </c>
      <c r="D35" s="38">
        <f t="shared" ref="D35:L35" si="7">IF(((D33="")*AND(D34="")),"",(D33-D34)*1)</f>
        <v>1874.7799999999988</v>
      </c>
      <c r="E35" s="38">
        <f t="shared" si="7"/>
        <v>1869.5400000000009</v>
      </c>
      <c r="F35" s="38">
        <f t="shared" si="7"/>
        <v>1872.3599999999969</v>
      </c>
      <c r="G35" s="38">
        <f t="shared" si="7"/>
        <v>1952.489999999998</v>
      </c>
      <c r="H35" s="38">
        <f t="shared" si="7"/>
        <v>2001.6899999999987</v>
      </c>
      <c r="I35" s="38">
        <f t="shared" si="7"/>
        <v>1951.3199999999997</v>
      </c>
      <c r="J35" s="38">
        <f t="shared" si="7"/>
        <v>1895.1599999999999</v>
      </c>
      <c r="K35" s="38">
        <f t="shared" si="7"/>
        <v>1906.5600000000013</v>
      </c>
      <c r="L35" s="38">
        <f t="shared" si="7"/>
        <v>1909.6599999999999</v>
      </c>
      <c r="M35" s="127"/>
      <c r="N35" s="127"/>
      <c r="O35" s="127"/>
      <c r="P35" s="127"/>
      <c r="Q35" s="127"/>
      <c r="R35" s="128"/>
      <c r="S35" s="127"/>
      <c r="T35" s="127"/>
      <c r="U35" s="132"/>
      <c r="V35" s="222"/>
      <c r="W35" s="222"/>
    </row>
    <row r="36" spans="1:26">
      <c r="A36" s="121">
        <v>42608</v>
      </c>
      <c r="B36" s="65" t="s">
        <v>123</v>
      </c>
      <c r="C36" s="68" t="s">
        <v>87</v>
      </c>
      <c r="D36" s="54">
        <v>29220.36</v>
      </c>
      <c r="E36" s="54">
        <v>29096.41</v>
      </c>
      <c r="F36" s="54">
        <v>29127.360000000001</v>
      </c>
      <c r="G36" s="54">
        <v>29091.26</v>
      </c>
      <c r="H36" s="54">
        <v>29319.97</v>
      </c>
      <c r="I36" s="54">
        <v>29245.13</v>
      </c>
      <c r="J36" s="54">
        <v>29104.76</v>
      </c>
      <c r="K36" s="54">
        <v>29062.3</v>
      </c>
      <c r="L36" s="54">
        <v>29287.25</v>
      </c>
      <c r="M36" s="66">
        <f>IF((L37=""),"",MAX(D38:L38))</f>
        <v>2048.0300000000025</v>
      </c>
      <c r="N36" s="66">
        <f>IF(L37="","",MIN(D38:L38))</f>
        <v>1886.8100000000013</v>
      </c>
      <c r="O36" s="66">
        <f>IF((L38=""),"",AVERAGE(D38:L38))</f>
        <v>1952.7733333333333</v>
      </c>
      <c r="P36" s="66">
        <f>IF((L37=""),"",((M36-N36)/(M36+N36))*100)</f>
        <v>4.0972441064948262</v>
      </c>
      <c r="Q36" s="66">
        <v>20</v>
      </c>
      <c r="R36" s="122" t="str">
        <f>IF(L37="","",IF(P37&lt;20,(IF(O36&gt;1730,IF(O36&lt;1970,"Pass","Fail"),"Fail"))))</f>
        <v>Pass</v>
      </c>
      <c r="S36" s="66">
        <v>1428</v>
      </c>
      <c r="T36" s="66"/>
      <c r="U36" s="130"/>
      <c r="V36" s="220">
        <v>1600</v>
      </c>
      <c r="W36" s="220">
        <v>2000</v>
      </c>
      <c r="X36" s="224">
        <v>1730</v>
      </c>
      <c r="Y36" s="224">
        <v>1970</v>
      </c>
      <c r="Z36" s="224">
        <v>6.2</v>
      </c>
    </row>
    <row r="37" spans="1:26" ht="15.75">
      <c r="A37"/>
      <c r="B37" s="71"/>
      <c r="C37" s="68" t="s">
        <v>88</v>
      </c>
      <c r="D37" s="54">
        <v>27327.54</v>
      </c>
      <c r="E37" s="54">
        <v>27190.77</v>
      </c>
      <c r="F37" s="54">
        <v>27240.55</v>
      </c>
      <c r="G37" s="54">
        <v>27087.65</v>
      </c>
      <c r="H37" s="54">
        <v>27271.94</v>
      </c>
      <c r="I37" s="54">
        <v>27289.27</v>
      </c>
      <c r="J37" s="54">
        <v>27142.95</v>
      </c>
      <c r="K37" s="54">
        <v>27091.19</v>
      </c>
      <c r="L37" s="54">
        <v>27337.98</v>
      </c>
      <c r="M37" s="72"/>
      <c r="N37" s="72"/>
      <c r="O37" s="72"/>
      <c r="P37" s="72"/>
      <c r="Q37" s="72"/>
      <c r="R37" s="124"/>
      <c r="S37" s="72"/>
      <c r="T37" s="72"/>
      <c r="U37" s="131"/>
      <c r="V37" s="221"/>
      <c r="W37" s="221"/>
    </row>
    <row r="38" spans="1:26" ht="38.25">
      <c r="A38"/>
      <c r="B38" s="126"/>
      <c r="C38" s="68" t="s">
        <v>122</v>
      </c>
      <c r="D38" s="38">
        <f t="shared" ref="D38:L38" si="8">IF(((D36="")*AND(D37="")),"",(D36-D37)*1)</f>
        <v>1892.8199999999997</v>
      </c>
      <c r="E38" s="38">
        <f t="shared" si="8"/>
        <v>1905.6399999999994</v>
      </c>
      <c r="F38" s="38">
        <f t="shared" si="8"/>
        <v>1886.8100000000013</v>
      </c>
      <c r="G38" s="38">
        <f t="shared" si="8"/>
        <v>2003.6099999999969</v>
      </c>
      <c r="H38" s="38">
        <f t="shared" si="8"/>
        <v>2048.0300000000025</v>
      </c>
      <c r="I38" s="38">
        <f t="shared" si="8"/>
        <v>1955.8600000000006</v>
      </c>
      <c r="J38" s="38">
        <f t="shared" si="8"/>
        <v>1961.8099999999977</v>
      </c>
      <c r="K38" s="38">
        <f t="shared" si="8"/>
        <v>1971.1100000000006</v>
      </c>
      <c r="L38" s="38">
        <f t="shared" si="8"/>
        <v>1949.2700000000004</v>
      </c>
      <c r="M38" s="127"/>
      <c r="N38" s="127"/>
      <c r="O38" s="127"/>
      <c r="P38" s="127"/>
      <c r="Q38" s="127"/>
      <c r="R38" s="128"/>
      <c r="S38" s="127"/>
      <c r="T38" s="127"/>
      <c r="U38" s="132"/>
      <c r="V38" s="222"/>
      <c r="W38" s="222"/>
    </row>
    <row r="39" spans="1:26">
      <c r="A39" s="121">
        <v>42611</v>
      </c>
      <c r="B39" s="65" t="s">
        <v>123</v>
      </c>
      <c r="C39" s="68" t="s">
        <v>87</v>
      </c>
      <c r="D39" s="54">
        <v>29248.44</v>
      </c>
      <c r="E39" s="54">
        <v>29087.88</v>
      </c>
      <c r="F39" s="54">
        <v>29151.1</v>
      </c>
      <c r="G39" s="54">
        <v>29106.44</v>
      </c>
      <c r="H39" s="54">
        <v>29295.24</v>
      </c>
      <c r="I39" s="54">
        <v>29239.37</v>
      </c>
      <c r="J39" s="54">
        <v>29089.81</v>
      </c>
      <c r="K39" s="54">
        <v>29105.360000000001</v>
      </c>
      <c r="L39" s="54">
        <v>29282.86</v>
      </c>
      <c r="M39" s="66">
        <f>IF((L40=""),"",MAX(D41:L41))</f>
        <v>2088.6400000000031</v>
      </c>
      <c r="N39" s="66">
        <f>IF(L40="","",MIN(D41:L41))</f>
        <v>1903.6099999999969</v>
      </c>
      <c r="O39" s="66">
        <f>IF((L41=""),"",AVERAGE(D41:L41))</f>
        <v>1975.1388888888894</v>
      </c>
      <c r="P39" s="66">
        <f>IF((L40=""),"",((M39-N39)/(M39+N39))*100)</f>
        <v>4.6347297889662746</v>
      </c>
      <c r="Q39" s="66">
        <v>20</v>
      </c>
      <c r="R39" s="122" t="str">
        <f>IF(L40="","",IF(P40&lt;20,(IF(O39&gt;1730,IF(O39&lt;1970,"Pass","Fail"),"Fail"))))</f>
        <v>Fail</v>
      </c>
      <c r="S39" s="66">
        <v>1335</v>
      </c>
      <c r="T39" s="66"/>
      <c r="U39" s="130"/>
      <c r="V39" s="220">
        <v>1600</v>
      </c>
      <c r="W39" s="220">
        <v>2000</v>
      </c>
      <c r="X39" s="224">
        <v>1730</v>
      </c>
      <c r="Y39" s="224">
        <v>1970</v>
      </c>
      <c r="Z39" s="224">
        <v>6.2</v>
      </c>
    </row>
    <row r="40" spans="1:26" ht="15.75">
      <c r="A40"/>
      <c r="B40" s="71"/>
      <c r="C40" s="68" t="s">
        <v>88</v>
      </c>
      <c r="D40" s="54">
        <v>27344.83</v>
      </c>
      <c r="E40" s="54">
        <v>27173.85</v>
      </c>
      <c r="F40" s="54">
        <v>27177.439999999999</v>
      </c>
      <c r="G40" s="54">
        <v>27070.66</v>
      </c>
      <c r="H40" s="54">
        <v>27206.6</v>
      </c>
      <c r="I40" s="54">
        <v>27272.61</v>
      </c>
      <c r="J40" s="54">
        <v>27112.44</v>
      </c>
      <c r="K40" s="54">
        <v>27116.23</v>
      </c>
      <c r="L40" s="54">
        <v>27355.59</v>
      </c>
      <c r="M40" s="72"/>
      <c r="N40" s="72"/>
      <c r="O40" s="72"/>
      <c r="P40" s="72"/>
      <c r="Q40" s="72"/>
      <c r="R40" s="124"/>
      <c r="S40" s="72"/>
      <c r="T40" s="72"/>
      <c r="U40" s="131"/>
      <c r="V40" s="221"/>
      <c r="W40" s="221"/>
    </row>
    <row r="41" spans="1:26" ht="38.25">
      <c r="A41"/>
      <c r="B41" s="126"/>
      <c r="C41" s="68" t="s">
        <v>122</v>
      </c>
      <c r="D41" s="38">
        <f t="shared" ref="D41:L41" si="9">IF(((D39="")*AND(D40="")),"",(D39-D40)*1)</f>
        <v>1903.6099999999969</v>
      </c>
      <c r="E41" s="38">
        <f t="shared" si="9"/>
        <v>1914.0300000000025</v>
      </c>
      <c r="F41" s="38">
        <f t="shared" si="9"/>
        <v>1973.6599999999999</v>
      </c>
      <c r="G41" s="38">
        <f t="shared" si="9"/>
        <v>2035.7799999999988</v>
      </c>
      <c r="H41" s="38">
        <f t="shared" si="9"/>
        <v>2088.6400000000031</v>
      </c>
      <c r="I41" s="38">
        <f t="shared" si="9"/>
        <v>1966.7599999999984</v>
      </c>
      <c r="J41" s="38">
        <f t="shared" si="9"/>
        <v>1977.3700000000026</v>
      </c>
      <c r="K41" s="38">
        <f t="shared" si="9"/>
        <v>1989.130000000001</v>
      </c>
      <c r="L41" s="38">
        <f t="shared" si="9"/>
        <v>1927.2700000000004</v>
      </c>
      <c r="M41" s="127"/>
      <c r="N41" s="127"/>
      <c r="O41" s="127"/>
      <c r="P41" s="127"/>
      <c r="Q41" s="127"/>
      <c r="R41" s="128"/>
      <c r="S41" s="127"/>
      <c r="T41" s="127"/>
      <c r="U41" s="132"/>
      <c r="V41" s="222"/>
      <c r="W41" s="222"/>
    </row>
    <row r="42" spans="1:26">
      <c r="A42" s="121">
        <v>42615</v>
      </c>
      <c r="B42" s="65" t="s">
        <v>123</v>
      </c>
      <c r="C42" s="68" t="s">
        <v>87</v>
      </c>
      <c r="D42" s="54">
        <v>29220.27</v>
      </c>
      <c r="E42" s="54">
        <v>29066.37</v>
      </c>
      <c r="F42" s="54">
        <v>29073.35</v>
      </c>
      <c r="G42" s="54">
        <v>29064.51</v>
      </c>
      <c r="H42" s="54">
        <v>29289.59</v>
      </c>
      <c r="I42" s="54">
        <v>29230.560000000001</v>
      </c>
      <c r="J42" s="54">
        <v>29068.34</v>
      </c>
      <c r="K42" s="54">
        <v>29056.28</v>
      </c>
      <c r="L42" s="54">
        <v>29269.63</v>
      </c>
      <c r="M42" s="66">
        <f>IF((L43=""),"",MAX(D44:L44))</f>
        <v>1939.9000000000015</v>
      </c>
      <c r="N42" s="66">
        <f>IF(L43="","",MIN(D44:L44))</f>
        <v>1797.8099999999977</v>
      </c>
      <c r="O42" s="66">
        <f>IF((L44=""),"",AVERAGE(D44:L44))</f>
        <v>1853.9822222222219</v>
      </c>
      <c r="P42" s="66">
        <f>IF((L43=""),"",((M42-N42)/(M42+N42))*100)</f>
        <v>3.8015255330136317</v>
      </c>
      <c r="Q42" s="66">
        <v>20</v>
      </c>
      <c r="R42" s="122" t="str">
        <f>IF(L43="","",IF(P43&lt;20,(IF(O42&gt;1730,IF(O42&lt;1970,"Pass","Fail"),"Fail"))))</f>
        <v>Pass</v>
      </c>
      <c r="S42" s="66">
        <v>1335</v>
      </c>
      <c r="T42" s="66"/>
      <c r="U42" s="130"/>
      <c r="V42" s="220">
        <v>1600</v>
      </c>
      <c r="W42" s="220">
        <v>2000</v>
      </c>
      <c r="X42" s="224">
        <v>1730</v>
      </c>
      <c r="Y42" s="224">
        <v>1970</v>
      </c>
      <c r="Z42" s="224">
        <v>6.2</v>
      </c>
    </row>
    <row r="43" spans="1:26" ht="15.75">
      <c r="A43"/>
      <c r="B43" s="71"/>
      <c r="C43" s="68" t="s">
        <v>88</v>
      </c>
      <c r="D43" s="54">
        <v>27400.9</v>
      </c>
      <c r="E43" s="54">
        <v>27268.560000000001</v>
      </c>
      <c r="F43" s="54">
        <v>27266.36</v>
      </c>
      <c r="G43" s="54">
        <v>27181.919999999998</v>
      </c>
      <c r="H43" s="54">
        <v>27349.69</v>
      </c>
      <c r="I43" s="54">
        <v>27335.88</v>
      </c>
      <c r="J43" s="54">
        <v>27231.61</v>
      </c>
      <c r="K43" s="54">
        <v>27195.51</v>
      </c>
      <c r="L43" s="54">
        <v>27422.63</v>
      </c>
      <c r="M43" s="72"/>
      <c r="N43" s="72"/>
      <c r="O43" s="72"/>
      <c r="P43" s="72"/>
      <c r="Q43" s="72"/>
      <c r="R43" s="124"/>
      <c r="S43" s="72"/>
      <c r="T43" s="72"/>
      <c r="U43" s="131"/>
      <c r="V43" s="221"/>
      <c r="W43" s="221"/>
    </row>
    <row r="44" spans="1:26" ht="38.25">
      <c r="A44"/>
      <c r="B44" s="126"/>
      <c r="C44" s="68" t="s">
        <v>122</v>
      </c>
      <c r="D44" s="38">
        <f t="shared" ref="D44:L44" si="10">IF(((D42="")*AND(D43="")),"",(D42-D43)*1)</f>
        <v>1819.369999999999</v>
      </c>
      <c r="E44" s="38">
        <f t="shared" si="10"/>
        <v>1797.8099999999977</v>
      </c>
      <c r="F44" s="38">
        <f t="shared" si="10"/>
        <v>1806.989999999998</v>
      </c>
      <c r="G44" s="38">
        <f t="shared" si="10"/>
        <v>1882.5900000000001</v>
      </c>
      <c r="H44" s="38">
        <f t="shared" si="10"/>
        <v>1939.9000000000015</v>
      </c>
      <c r="I44" s="38">
        <f t="shared" si="10"/>
        <v>1894.6800000000003</v>
      </c>
      <c r="J44" s="38">
        <f t="shared" si="10"/>
        <v>1836.7299999999996</v>
      </c>
      <c r="K44" s="38">
        <f t="shared" si="10"/>
        <v>1860.7700000000004</v>
      </c>
      <c r="L44" s="38">
        <f t="shared" si="10"/>
        <v>1847</v>
      </c>
      <c r="M44" s="127"/>
      <c r="N44" s="127"/>
      <c r="O44" s="127"/>
      <c r="P44" s="127"/>
      <c r="Q44" s="127"/>
      <c r="R44" s="128"/>
      <c r="S44" s="127"/>
      <c r="T44" s="127"/>
      <c r="U44" s="132"/>
      <c r="V44" s="222"/>
      <c r="W44" s="222"/>
    </row>
    <row r="45" spans="1:26">
      <c r="A45" s="121">
        <v>42618</v>
      </c>
      <c r="B45" s="65" t="s">
        <v>123</v>
      </c>
      <c r="C45" s="68" t="s">
        <v>87</v>
      </c>
      <c r="D45" s="54">
        <v>27038.01</v>
      </c>
      <c r="E45" s="54">
        <v>29067.62</v>
      </c>
      <c r="F45" s="54">
        <v>29171.35</v>
      </c>
      <c r="G45" s="54">
        <v>29054.18</v>
      </c>
      <c r="H45" s="54">
        <v>29308.44</v>
      </c>
      <c r="I45" s="54">
        <v>29215.11</v>
      </c>
      <c r="J45" s="54">
        <v>29105.16</v>
      </c>
      <c r="K45" s="54">
        <v>29082.2</v>
      </c>
      <c r="L45" s="54">
        <v>29273.21</v>
      </c>
      <c r="M45" s="66">
        <f>IF((L46=""),"",MAX(D47:L47))</f>
        <v>2087.2899999999972</v>
      </c>
      <c r="N45" s="66">
        <f>IF(L46="","",MIN(D47:L47))</f>
        <v>-298.46000000000276</v>
      </c>
      <c r="O45" s="66">
        <f>IF((L47=""),"",AVERAGE(D47:L47))</f>
        <v>1708.6144444444431</v>
      </c>
      <c r="P45" s="66">
        <f>IF((L46=""),"",((M45-N45)/(M45+N45))*100)</f>
        <v>133.36929725015833</v>
      </c>
      <c r="Q45" s="66">
        <v>20</v>
      </c>
      <c r="R45" s="122" t="str">
        <f>IF(L46="","",IF(P46&lt;20,(IF(O45&gt;1730,IF(O45&lt;1970,"Pass","Fail"),"Fail"))))</f>
        <v>Fail</v>
      </c>
      <c r="S45" s="66">
        <v>1428</v>
      </c>
      <c r="T45" s="66"/>
      <c r="U45" s="130"/>
      <c r="V45" s="220">
        <v>1600</v>
      </c>
      <c r="W45" s="220">
        <v>2000</v>
      </c>
      <c r="X45" s="224">
        <v>1730</v>
      </c>
      <c r="Y45" s="224">
        <v>1970</v>
      </c>
      <c r="Z45" s="224">
        <v>6.2</v>
      </c>
    </row>
    <row r="46" spans="1:26" ht="15.75">
      <c r="A46"/>
      <c r="B46" s="71"/>
      <c r="C46" s="68" t="s">
        <v>88</v>
      </c>
      <c r="D46" s="54">
        <v>27336.47</v>
      </c>
      <c r="E46" s="54">
        <v>27146.31</v>
      </c>
      <c r="F46" s="54">
        <v>27249.4</v>
      </c>
      <c r="G46" s="54">
        <v>27105.74</v>
      </c>
      <c r="H46" s="54">
        <v>27221.15</v>
      </c>
      <c r="I46" s="54">
        <v>27223.49</v>
      </c>
      <c r="J46" s="54">
        <v>27172.16</v>
      </c>
      <c r="K46" s="54">
        <v>27106.5</v>
      </c>
      <c r="L46" s="54">
        <v>27376.53</v>
      </c>
      <c r="M46" s="72"/>
      <c r="N46" s="72"/>
      <c r="O46" s="72"/>
      <c r="P46" s="72"/>
      <c r="Q46" s="72"/>
      <c r="R46" s="124"/>
      <c r="S46" s="72"/>
      <c r="T46" s="72"/>
      <c r="U46" s="131"/>
      <c r="V46" s="221"/>
      <c r="W46" s="221"/>
    </row>
    <row r="47" spans="1:26" ht="38.25">
      <c r="A47"/>
      <c r="B47" s="126"/>
      <c r="C47" s="68" t="s">
        <v>122</v>
      </c>
      <c r="D47" s="38">
        <f t="shared" ref="D47:L47" si="11">IF(((D45="")*AND(D46="")),"",(D45-D46)*1)</f>
        <v>-298.46000000000276</v>
      </c>
      <c r="E47" s="38">
        <f t="shared" si="11"/>
        <v>1921.3099999999977</v>
      </c>
      <c r="F47" s="38">
        <f t="shared" si="11"/>
        <v>1921.9499999999971</v>
      </c>
      <c r="G47" s="38">
        <f t="shared" si="11"/>
        <v>1948.4399999999987</v>
      </c>
      <c r="H47" s="38">
        <f t="shared" si="11"/>
        <v>2087.2899999999972</v>
      </c>
      <c r="I47" s="38">
        <f t="shared" si="11"/>
        <v>1991.619999999999</v>
      </c>
      <c r="J47" s="38">
        <f t="shared" si="11"/>
        <v>1933</v>
      </c>
      <c r="K47" s="38">
        <f t="shared" si="11"/>
        <v>1975.7000000000007</v>
      </c>
      <c r="L47" s="38">
        <f t="shared" si="11"/>
        <v>1896.6800000000003</v>
      </c>
      <c r="M47" s="127"/>
      <c r="N47" s="127"/>
      <c r="O47" s="127"/>
      <c r="P47" s="127"/>
      <c r="Q47" s="127"/>
      <c r="R47" s="128"/>
      <c r="S47" s="127"/>
      <c r="T47" s="127"/>
      <c r="U47" s="132"/>
      <c r="V47" s="222"/>
      <c r="W47" s="222"/>
    </row>
    <row r="48" spans="1:26">
      <c r="A48" s="121">
        <v>42621</v>
      </c>
      <c r="B48" s="65" t="s">
        <v>123</v>
      </c>
      <c r="C48" s="68" t="s">
        <v>87</v>
      </c>
      <c r="D48" s="54">
        <v>29252.16</v>
      </c>
      <c r="E48" s="54">
        <v>29090.71</v>
      </c>
      <c r="F48" s="54">
        <v>29152.880000000001</v>
      </c>
      <c r="G48" s="54">
        <v>29091.38</v>
      </c>
      <c r="H48" s="54">
        <v>29312.92</v>
      </c>
      <c r="I48" s="54">
        <v>29236.13</v>
      </c>
      <c r="J48" s="54">
        <v>29077.93</v>
      </c>
      <c r="K48" s="54">
        <v>29089.29</v>
      </c>
      <c r="L48" s="54">
        <v>29294.79</v>
      </c>
      <c r="M48" s="66">
        <f>IF((L49=""),"",MAX(D50:L50))</f>
        <v>2008.6999999999971</v>
      </c>
      <c r="N48" s="66">
        <f>IF(L49="","",MIN(D50:L50))</f>
        <v>1874.0799999999981</v>
      </c>
      <c r="O48" s="66">
        <f>IF((L50=""),"",AVERAGE(D50:L50))</f>
        <v>1918.1788888888889</v>
      </c>
      <c r="P48" s="66">
        <f>IF((L49=""),"",((M48-N48)/(M48+N48))*100)</f>
        <v>3.4671034671034455</v>
      </c>
      <c r="Q48" s="66">
        <v>20</v>
      </c>
      <c r="R48" s="122" t="str">
        <f>IF(L49="","",IF(P49&lt;20,(IF(O48&gt;1600,IF(O48&lt;2000,"Pass","Fail"),"Fail"))))</f>
        <v>Pass</v>
      </c>
      <c r="S48" s="66"/>
      <c r="T48" s="66"/>
      <c r="U48" s="130"/>
      <c r="V48" s="220">
        <v>1600</v>
      </c>
      <c r="W48" s="220">
        <v>2000</v>
      </c>
      <c r="X48" s="224">
        <v>1730</v>
      </c>
      <c r="Y48" s="224">
        <v>1970</v>
      </c>
      <c r="Z48" s="224">
        <v>6.2</v>
      </c>
    </row>
    <row r="49" spans="1:26" ht="15.75">
      <c r="A49"/>
      <c r="B49" s="71"/>
      <c r="C49" s="68" t="s">
        <v>88</v>
      </c>
      <c r="D49" s="54">
        <v>27367.14</v>
      </c>
      <c r="E49" s="54">
        <v>27216.63</v>
      </c>
      <c r="F49" s="54">
        <v>27265.88</v>
      </c>
      <c r="G49" s="54">
        <v>27120.71</v>
      </c>
      <c r="H49" s="54">
        <v>27304.22</v>
      </c>
      <c r="I49" s="54">
        <v>27317.919999999998</v>
      </c>
      <c r="J49" s="54">
        <v>27182.560000000001</v>
      </c>
      <c r="K49" s="54">
        <v>27165.99</v>
      </c>
      <c r="L49" s="54">
        <v>27393.53</v>
      </c>
      <c r="M49" s="72"/>
      <c r="N49" s="72"/>
      <c r="O49" s="72"/>
      <c r="P49" s="72"/>
      <c r="Q49" s="72"/>
      <c r="R49" s="124"/>
      <c r="S49" s="72"/>
      <c r="T49" s="72"/>
      <c r="U49" s="131"/>
      <c r="V49" s="221"/>
      <c r="W49" s="221"/>
    </row>
    <row r="50" spans="1:26" ht="38.25">
      <c r="A50"/>
      <c r="B50" s="126"/>
      <c r="C50" s="68" t="s">
        <v>122</v>
      </c>
      <c r="D50" s="38">
        <f t="shared" ref="D50:L50" si="12">IF(((D48="")*AND(D49="")),"",(D48-D49)*1)</f>
        <v>1885.0200000000004</v>
      </c>
      <c r="E50" s="38">
        <f t="shared" si="12"/>
        <v>1874.0799999999981</v>
      </c>
      <c r="F50" s="38">
        <f t="shared" si="12"/>
        <v>1887</v>
      </c>
      <c r="G50" s="38">
        <f t="shared" si="12"/>
        <v>1970.6700000000019</v>
      </c>
      <c r="H50" s="38">
        <f t="shared" si="12"/>
        <v>2008.6999999999971</v>
      </c>
      <c r="I50" s="38">
        <f t="shared" si="12"/>
        <v>1918.2100000000028</v>
      </c>
      <c r="J50" s="38">
        <f t="shared" si="12"/>
        <v>1895.369999999999</v>
      </c>
      <c r="K50" s="38">
        <f t="shared" si="12"/>
        <v>1923.2999999999993</v>
      </c>
      <c r="L50" s="38">
        <f t="shared" si="12"/>
        <v>1901.260000000002</v>
      </c>
      <c r="M50" s="127"/>
      <c r="N50" s="127"/>
      <c r="O50" s="127"/>
      <c r="P50" s="127"/>
      <c r="Q50" s="127"/>
      <c r="R50" s="128"/>
      <c r="S50" s="127"/>
      <c r="T50" s="127"/>
      <c r="U50" s="132"/>
      <c r="V50" s="222"/>
      <c r="W50" s="222"/>
    </row>
    <row r="51" spans="1:26">
      <c r="A51" s="121">
        <v>42625</v>
      </c>
      <c r="B51" s="65" t="s">
        <v>123</v>
      </c>
      <c r="C51" s="68" t="s">
        <v>87</v>
      </c>
      <c r="D51" s="54">
        <v>27433.46</v>
      </c>
      <c r="E51" s="54">
        <v>27278.16</v>
      </c>
      <c r="F51" s="54">
        <v>27327.95</v>
      </c>
      <c r="G51" s="54">
        <v>27190.560000000001</v>
      </c>
      <c r="H51" s="54">
        <v>27363.49</v>
      </c>
      <c r="I51" s="54">
        <v>27363.29</v>
      </c>
      <c r="J51" s="54">
        <v>27230.36</v>
      </c>
      <c r="K51" s="54">
        <v>27212.12</v>
      </c>
      <c r="L51" s="54">
        <v>27410.54</v>
      </c>
      <c r="M51" s="66">
        <f>IF((L52=""),"",MAX(D53:L53))</f>
        <v>2003.1100000000006</v>
      </c>
      <c r="N51" s="66">
        <f>IF(L52="","",MIN(D53:L53))</f>
        <v>1858.3100000000013</v>
      </c>
      <c r="O51" s="66">
        <f>IF((L53=""),"",AVERAGE(D53:L53))</f>
        <v>1907.2800000000004</v>
      </c>
      <c r="P51" s="66">
        <f>IF((L52=""),"",((M51-N51)/(M51+N51))*100)</f>
        <v>3.7499158340713832</v>
      </c>
      <c r="Q51" s="66">
        <v>20</v>
      </c>
      <c r="R51" s="122" t="str">
        <f>IF(L52="","",IF(P52&lt;20,(IF(O51&gt;1730,IF(O51&lt;1970,"Pass","Fail"),"Fail"))))</f>
        <v>Pass</v>
      </c>
      <c r="S51" s="66">
        <v>1400</v>
      </c>
      <c r="T51" s="66"/>
      <c r="U51" s="130"/>
      <c r="V51" s="220">
        <v>1600</v>
      </c>
      <c r="W51" s="220">
        <v>2000</v>
      </c>
      <c r="X51" s="224">
        <v>1730</v>
      </c>
      <c r="Y51" s="224">
        <v>1970</v>
      </c>
      <c r="Z51" s="224">
        <v>6.2</v>
      </c>
    </row>
    <row r="52" spans="1:26" ht="15.75">
      <c r="A52"/>
      <c r="B52" s="71"/>
      <c r="C52" s="68" t="s">
        <v>88</v>
      </c>
      <c r="D52" s="54">
        <v>25567.05</v>
      </c>
      <c r="E52" s="54">
        <v>25412.07</v>
      </c>
      <c r="F52" s="54">
        <v>25469.64</v>
      </c>
      <c r="G52" s="54">
        <v>25229.200000000001</v>
      </c>
      <c r="H52" s="54">
        <v>25360.38</v>
      </c>
      <c r="I52" s="54">
        <v>25452.45</v>
      </c>
      <c r="J52" s="54">
        <v>25346.37</v>
      </c>
      <c r="K52" s="54">
        <v>25296.42</v>
      </c>
      <c r="L52" s="54">
        <v>25510.83</v>
      </c>
      <c r="M52" s="72"/>
      <c r="N52" s="72"/>
      <c r="O52" s="72"/>
      <c r="P52" s="72"/>
      <c r="Q52" s="72"/>
      <c r="R52" s="124"/>
      <c r="S52" s="72"/>
      <c r="T52" s="72"/>
      <c r="U52" s="131"/>
      <c r="V52" s="221"/>
      <c r="W52" s="221"/>
    </row>
    <row r="53" spans="1:26" ht="38.25">
      <c r="A53"/>
      <c r="B53" s="126"/>
      <c r="C53" s="68" t="s">
        <v>122</v>
      </c>
      <c r="D53" s="38">
        <f t="shared" ref="D53:L53" si="13">IF(((D51="")*AND(D52="")),"",(D51-D52)*1)</f>
        <v>1866.4099999999999</v>
      </c>
      <c r="E53" s="38">
        <f t="shared" si="13"/>
        <v>1866.0900000000001</v>
      </c>
      <c r="F53" s="38">
        <f t="shared" si="13"/>
        <v>1858.3100000000013</v>
      </c>
      <c r="G53" s="38">
        <f t="shared" si="13"/>
        <v>1961.3600000000006</v>
      </c>
      <c r="H53" s="38">
        <f t="shared" si="13"/>
        <v>2003.1100000000006</v>
      </c>
      <c r="I53" s="38">
        <f t="shared" si="13"/>
        <v>1910.8400000000001</v>
      </c>
      <c r="J53" s="38">
        <f t="shared" si="13"/>
        <v>1883.9900000000016</v>
      </c>
      <c r="K53" s="38">
        <f t="shared" si="13"/>
        <v>1915.7000000000007</v>
      </c>
      <c r="L53" s="38">
        <f t="shared" si="13"/>
        <v>1899.7099999999991</v>
      </c>
      <c r="M53" s="127"/>
      <c r="N53" s="127"/>
      <c r="O53" s="127"/>
      <c r="P53" s="127"/>
      <c r="Q53" s="127"/>
      <c r="R53" s="128"/>
      <c r="S53" s="127"/>
      <c r="T53" s="127"/>
      <c r="U53" s="132"/>
      <c r="V53" s="222"/>
      <c r="W53" s="222"/>
    </row>
    <row r="54" spans="1:26">
      <c r="A54" s="121">
        <v>42628</v>
      </c>
      <c r="B54" s="65" t="s">
        <v>123</v>
      </c>
      <c r="C54" s="68" t="s">
        <v>87</v>
      </c>
      <c r="D54" s="54">
        <v>29261.79</v>
      </c>
      <c r="E54" s="54">
        <v>29041.73</v>
      </c>
      <c r="F54" s="54">
        <v>29127.52</v>
      </c>
      <c r="G54" s="54">
        <v>29082.9</v>
      </c>
      <c r="H54" s="54">
        <v>29356.62</v>
      </c>
      <c r="I54" s="54">
        <v>26930.81</v>
      </c>
      <c r="J54" s="54">
        <v>29038.86</v>
      </c>
      <c r="K54" s="54">
        <v>29088.58</v>
      </c>
      <c r="L54" s="54">
        <v>29297.200000000001</v>
      </c>
      <c r="M54" s="66">
        <f>IF((L55=""),"",MAX(D56:L56))</f>
        <v>2012.6399999999994</v>
      </c>
      <c r="N54" s="66">
        <f>IF(L55="","",MIN(D56:L56))</f>
        <v>-355.78999999999724</v>
      </c>
      <c r="O54" s="66">
        <f>IF((L56=""),"",AVERAGE(D56:L56))</f>
        <v>1661.386666666667</v>
      </c>
      <c r="P54" s="66">
        <f>IF((L55=""),"",((M54-N54)/(M54+N54))*100)</f>
        <v>142.94776232006478</v>
      </c>
      <c r="Q54" s="66">
        <v>20</v>
      </c>
      <c r="R54" s="122" t="str">
        <f>IF(L55="","",IF(P55&lt;20,(IF(O54&gt;1730,IF(O54&lt;1970,"Pass","Fail"),"Fail"))))</f>
        <v>Fail</v>
      </c>
      <c r="S54" s="66">
        <v>1428</v>
      </c>
      <c r="T54" s="66"/>
      <c r="U54" s="130"/>
      <c r="V54" s="220">
        <v>1600</v>
      </c>
      <c r="W54" s="220">
        <v>2000</v>
      </c>
      <c r="X54" s="224">
        <v>1730</v>
      </c>
      <c r="Y54" s="224">
        <v>1970</v>
      </c>
      <c r="Z54" s="224">
        <v>6.2</v>
      </c>
    </row>
    <row r="55" spans="1:26" ht="15.75">
      <c r="A55"/>
      <c r="B55" s="71"/>
      <c r="C55" s="68" t="s">
        <v>88</v>
      </c>
      <c r="D55" s="54">
        <v>27353.24</v>
      </c>
      <c r="E55" s="54">
        <v>27199.200000000001</v>
      </c>
      <c r="F55" s="54">
        <v>27204.720000000001</v>
      </c>
      <c r="G55" s="54">
        <v>27134.84</v>
      </c>
      <c r="H55" s="54">
        <v>27343.98</v>
      </c>
      <c r="I55" s="54">
        <v>27286.6</v>
      </c>
      <c r="J55" s="54">
        <v>27182.31</v>
      </c>
      <c r="K55" s="54">
        <v>27150.87</v>
      </c>
      <c r="L55" s="54">
        <v>27417.77</v>
      </c>
      <c r="M55" s="72"/>
      <c r="N55" s="72"/>
      <c r="O55" s="72"/>
      <c r="P55" s="72"/>
      <c r="Q55" s="72"/>
      <c r="R55" s="124"/>
      <c r="S55" s="72"/>
      <c r="T55" s="72"/>
      <c r="U55" s="131"/>
      <c r="V55" s="221"/>
      <c r="W55" s="221"/>
    </row>
    <row r="56" spans="1:26" ht="38.25">
      <c r="A56"/>
      <c r="B56" s="126"/>
      <c r="C56" s="68" t="s">
        <v>122</v>
      </c>
      <c r="D56" s="38">
        <f t="shared" ref="D56:L56" si="14">IF(((D54="")*AND(D55="")),"",(D54-D55)*1)</f>
        <v>1908.5499999999993</v>
      </c>
      <c r="E56" s="38">
        <f t="shared" si="14"/>
        <v>1842.5299999999988</v>
      </c>
      <c r="F56" s="38">
        <f t="shared" si="14"/>
        <v>1922.7999999999993</v>
      </c>
      <c r="G56" s="38">
        <f t="shared" si="14"/>
        <v>1948.0600000000013</v>
      </c>
      <c r="H56" s="38">
        <f t="shared" si="14"/>
        <v>2012.6399999999994</v>
      </c>
      <c r="I56" s="38">
        <f t="shared" si="14"/>
        <v>-355.78999999999724</v>
      </c>
      <c r="J56" s="38">
        <f t="shared" si="14"/>
        <v>1856.5499999999993</v>
      </c>
      <c r="K56" s="38">
        <f t="shared" si="14"/>
        <v>1937.7100000000028</v>
      </c>
      <c r="L56" s="38">
        <f t="shared" si="14"/>
        <v>1879.4300000000003</v>
      </c>
      <c r="M56" s="127"/>
      <c r="N56" s="127"/>
      <c r="O56" s="127"/>
      <c r="P56" s="127"/>
      <c r="Q56" s="127"/>
      <c r="R56" s="128"/>
      <c r="S56" s="127"/>
      <c r="T56" s="127"/>
      <c r="U56" s="132"/>
      <c r="V56" s="222"/>
      <c r="W56" s="222"/>
    </row>
    <row r="57" spans="1:26">
      <c r="A57" s="121">
        <v>42631</v>
      </c>
      <c r="B57" s="65" t="s">
        <v>123</v>
      </c>
      <c r="C57" s="68" t="s">
        <v>87</v>
      </c>
      <c r="D57" s="54">
        <v>29341.99</v>
      </c>
      <c r="E57" s="54">
        <v>29188.94</v>
      </c>
      <c r="F57" s="54">
        <v>29196.38</v>
      </c>
      <c r="G57" s="54">
        <v>29223.96</v>
      </c>
      <c r="H57" s="54">
        <v>29433.81</v>
      </c>
      <c r="I57" s="54">
        <v>29360.12</v>
      </c>
      <c r="J57" s="54">
        <v>29199.27</v>
      </c>
      <c r="K57" s="54">
        <v>29195.16</v>
      </c>
      <c r="L57" s="54">
        <v>29429.55</v>
      </c>
      <c r="M57" s="66">
        <f>IF((L58=""),"",MAX(D59:L59))</f>
        <v>2039.6100000000006</v>
      </c>
      <c r="N57" s="66">
        <f>IF(L58="","",MIN(D59:L59))</f>
        <v>1856.3400000000001</v>
      </c>
      <c r="O57" s="66">
        <f>IF((L59=""),"",AVERAGE(D59:L59))</f>
        <v>1957.8333333333333</v>
      </c>
      <c r="P57" s="66">
        <f>IF((L58=""),"",((M57-N57)/(M57+N57))*100)</f>
        <v>4.7041158125746074</v>
      </c>
      <c r="Q57" s="66">
        <v>20</v>
      </c>
      <c r="R57" s="122" t="str">
        <f>IF(L58="","",IF(P58&lt;20,(IF(O57&gt;1730,IF(O57&lt;1970,"Pass","Fail"),"Fail"))))</f>
        <v>Pass</v>
      </c>
      <c r="S57" s="66">
        <v>64</v>
      </c>
      <c r="T57" s="66"/>
      <c r="U57" s="130"/>
      <c r="V57" s="220">
        <v>1600</v>
      </c>
      <c r="W57" s="220">
        <v>2000</v>
      </c>
      <c r="X57" s="224">
        <v>1730</v>
      </c>
      <c r="Y57" s="224">
        <v>1970</v>
      </c>
      <c r="Z57" s="224">
        <v>6.2</v>
      </c>
    </row>
    <row r="58" spans="1:26" ht="15.75">
      <c r="A58"/>
      <c r="B58" s="71"/>
      <c r="C58" s="68" t="s">
        <v>88</v>
      </c>
      <c r="D58" s="54">
        <v>27428.25</v>
      </c>
      <c r="E58" s="54">
        <v>27271.89</v>
      </c>
      <c r="F58" s="54">
        <v>27340.04</v>
      </c>
      <c r="G58" s="54">
        <v>27205.360000000001</v>
      </c>
      <c r="H58" s="54">
        <v>27394.2</v>
      </c>
      <c r="I58" s="54">
        <v>27389.46</v>
      </c>
      <c r="J58" s="54">
        <v>27243.63</v>
      </c>
      <c r="K58" s="54">
        <v>27214.68</v>
      </c>
      <c r="L58" s="54">
        <v>27461.17</v>
      </c>
      <c r="M58" s="72"/>
      <c r="N58" s="72"/>
      <c r="O58" s="72"/>
      <c r="P58" s="72"/>
      <c r="Q58" s="72"/>
      <c r="R58" s="124"/>
      <c r="S58" s="72"/>
      <c r="T58" s="72"/>
      <c r="U58" s="131"/>
      <c r="V58" s="221"/>
      <c r="W58" s="221"/>
    </row>
    <row r="59" spans="1:26" ht="38.25">
      <c r="A59"/>
      <c r="B59" s="126"/>
      <c r="C59" s="68" t="s">
        <v>122</v>
      </c>
      <c r="D59" s="38">
        <f t="shared" ref="D59:L59" si="15">IF(((D57="")*AND(D58="")),"",(D57-D58)*1)</f>
        <v>1913.7400000000016</v>
      </c>
      <c r="E59" s="38">
        <f t="shared" si="15"/>
        <v>1917.0499999999993</v>
      </c>
      <c r="F59" s="38">
        <f t="shared" si="15"/>
        <v>1856.3400000000001</v>
      </c>
      <c r="G59" s="38">
        <f t="shared" si="15"/>
        <v>2018.5999999999985</v>
      </c>
      <c r="H59" s="38">
        <f t="shared" si="15"/>
        <v>2039.6100000000006</v>
      </c>
      <c r="I59" s="38">
        <f t="shared" si="15"/>
        <v>1970.6599999999999</v>
      </c>
      <c r="J59" s="38">
        <f t="shared" si="15"/>
        <v>1955.6399999999994</v>
      </c>
      <c r="K59" s="38">
        <f t="shared" si="15"/>
        <v>1980.4799999999996</v>
      </c>
      <c r="L59" s="38">
        <f t="shared" si="15"/>
        <v>1968.380000000001</v>
      </c>
      <c r="M59" s="127"/>
      <c r="N59" s="127"/>
      <c r="O59" s="127"/>
      <c r="P59" s="127"/>
      <c r="Q59" s="127"/>
      <c r="R59" s="128"/>
      <c r="S59" s="127"/>
      <c r="T59" s="127"/>
      <c r="U59" s="132"/>
      <c r="V59" s="222"/>
      <c r="W59" s="222"/>
    </row>
    <row r="60" spans="1:26">
      <c r="A60" s="121">
        <v>42634</v>
      </c>
      <c r="B60" s="65" t="s">
        <v>123</v>
      </c>
      <c r="C60" s="68" t="s">
        <v>87</v>
      </c>
      <c r="D60" s="54">
        <v>29390.67</v>
      </c>
      <c r="E60" s="54">
        <v>29243.55</v>
      </c>
      <c r="F60" s="54">
        <v>29291.75</v>
      </c>
      <c r="G60" s="54">
        <v>29205.05</v>
      </c>
      <c r="H60" s="54">
        <v>29433.05</v>
      </c>
      <c r="I60" s="54">
        <v>29371.46</v>
      </c>
      <c r="J60" s="54">
        <v>29208.38</v>
      </c>
      <c r="K60" s="54">
        <v>29218.67</v>
      </c>
      <c r="L60" s="54">
        <v>29439.22</v>
      </c>
      <c r="M60" s="66">
        <f>IF((L61=""),"",MAX(D62:L62))</f>
        <v>2045.5400000000009</v>
      </c>
      <c r="N60" s="66">
        <f>IF(L61="","",MIN(D62:L62))</f>
        <v>1861.5900000000001</v>
      </c>
      <c r="O60" s="66">
        <f>IF((L62=""),"",AVERAGE(D62:L62))</f>
        <v>1950.3799999999994</v>
      </c>
      <c r="P60" s="66">
        <f>IF((L61=""),"",((M60-N60)/(M60+N60))*100)</f>
        <v>4.7080593683855074</v>
      </c>
      <c r="Q60" s="66">
        <v>20</v>
      </c>
      <c r="R60" s="122" t="str">
        <f>IF(L61="","",IF(P61&lt;20,(IF(O60&gt;1730,IF(O60&lt;1970,"Pass","Fail"),"Fail"))))</f>
        <v>Pass</v>
      </c>
      <c r="S60" s="66">
        <v>1400</v>
      </c>
      <c r="T60" s="66"/>
      <c r="U60" s="130"/>
      <c r="V60" s="220">
        <v>1600</v>
      </c>
      <c r="W60" s="220">
        <v>2000</v>
      </c>
      <c r="X60" s="224">
        <v>1730</v>
      </c>
      <c r="Y60" s="224">
        <v>1970</v>
      </c>
      <c r="Z60" s="224">
        <v>6.2</v>
      </c>
    </row>
    <row r="61" spans="1:26" ht="15.75">
      <c r="A61"/>
      <c r="B61" s="71"/>
      <c r="C61" s="68" t="s">
        <v>88</v>
      </c>
      <c r="D61" s="54">
        <v>27491.08</v>
      </c>
      <c r="E61" s="54">
        <v>27332.55</v>
      </c>
      <c r="F61" s="54">
        <v>27430.16</v>
      </c>
      <c r="G61" s="54">
        <v>27200.74</v>
      </c>
      <c r="H61" s="54">
        <v>27387.51</v>
      </c>
      <c r="I61" s="54">
        <v>27387.87</v>
      </c>
      <c r="J61" s="54">
        <v>27255.83</v>
      </c>
      <c r="K61" s="54">
        <v>27248.85</v>
      </c>
      <c r="L61" s="54">
        <v>27513.79</v>
      </c>
      <c r="M61" s="72"/>
      <c r="N61" s="72"/>
      <c r="O61" s="72"/>
      <c r="P61" s="72"/>
      <c r="Q61" s="72"/>
      <c r="R61" s="124"/>
      <c r="S61" s="72"/>
      <c r="T61" s="72"/>
      <c r="U61" s="131"/>
      <c r="V61" s="221"/>
      <c r="W61" s="221"/>
    </row>
    <row r="62" spans="1:26" ht="38.25">
      <c r="A62"/>
      <c r="B62" s="126"/>
      <c r="C62" s="68" t="s">
        <v>122</v>
      </c>
      <c r="D62" s="38">
        <f t="shared" ref="D62:L62" si="16">IF(((D60="")*AND(D61="")),"",(D60-D61)*1)</f>
        <v>1899.5899999999965</v>
      </c>
      <c r="E62" s="38">
        <f t="shared" si="16"/>
        <v>1911</v>
      </c>
      <c r="F62" s="38">
        <f t="shared" si="16"/>
        <v>1861.5900000000001</v>
      </c>
      <c r="G62" s="38">
        <f t="shared" si="16"/>
        <v>2004.3099999999977</v>
      </c>
      <c r="H62" s="38">
        <f t="shared" si="16"/>
        <v>2045.5400000000009</v>
      </c>
      <c r="I62" s="38">
        <f t="shared" si="16"/>
        <v>1983.5900000000001</v>
      </c>
      <c r="J62" s="38">
        <f t="shared" si="16"/>
        <v>1952.5499999999993</v>
      </c>
      <c r="K62" s="38">
        <f t="shared" si="16"/>
        <v>1969.8199999999997</v>
      </c>
      <c r="L62" s="38">
        <f t="shared" si="16"/>
        <v>1925.4300000000003</v>
      </c>
      <c r="M62" s="127"/>
      <c r="N62" s="127"/>
      <c r="O62" s="127"/>
      <c r="P62" s="127"/>
      <c r="Q62" s="127"/>
      <c r="R62" s="128"/>
      <c r="S62" s="127"/>
      <c r="T62" s="127"/>
      <c r="U62" s="132"/>
      <c r="V62" s="222"/>
      <c r="W62" s="222"/>
    </row>
    <row r="63" spans="1:26">
      <c r="A63" s="121">
        <v>42639</v>
      </c>
      <c r="B63" s="65" t="s">
        <v>123</v>
      </c>
      <c r="C63" s="68" t="s">
        <v>87</v>
      </c>
      <c r="D63" s="54">
        <v>29217.94</v>
      </c>
      <c r="E63" s="54">
        <v>29061.74</v>
      </c>
      <c r="F63" s="54">
        <v>29193.96</v>
      </c>
      <c r="G63" s="54">
        <v>29094.799999999999</v>
      </c>
      <c r="H63" s="54">
        <v>29341.19</v>
      </c>
      <c r="I63" s="54">
        <v>29318.12</v>
      </c>
      <c r="J63" s="54">
        <v>26931.26</v>
      </c>
      <c r="K63" s="54">
        <v>29092.65</v>
      </c>
      <c r="L63" s="54">
        <v>29318.81</v>
      </c>
      <c r="M63" s="66">
        <f>IF((L64=""),"",MAX(D65:L65))</f>
        <v>4313.489999999998</v>
      </c>
      <c r="N63" s="66">
        <f>IF(L64="","",MIN(D65:L65))</f>
        <v>-237.29000000000087</v>
      </c>
      <c r="O63" s="66">
        <f>IF((L65=""),"",AVERAGE(D65:L65))</f>
        <v>1950.1966666666663</v>
      </c>
      <c r="P63" s="66">
        <f>IF((L64=""),"",((M63-N63)/(M63+N63))*100)</f>
        <v>111.64270644227472</v>
      </c>
      <c r="Q63" s="66">
        <v>20</v>
      </c>
      <c r="R63" s="122" t="str">
        <f>IF(L64="","",IF(P64&lt;20,(IF(O63&gt;1730,IF(O63&lt;1970,"Pass","Fail"),"Fail"))))</f>
        <v>Pass</v>
      </c>
      <c r="S63" s="66">
        <v>1400</v>
      </c>
      <c r="T63" s="66"/>
      <c r="U63" s="130"/>
      <c r="V63" s="220">
        <v>1600</v>
      </c>
      <c r="W63" s="220">
        <v>2000</v>
      </c>
      <c r="X63" s="224">
        <v>1730</v>
      </c>
      <c r="Y63" s="224">
        <v>1970</v>
      </c>
      <c r="Z63" s="224">
        <v>6.2</v>
      </c>
    </row>
    <row r="64" spans="1:26" ht="15.75">
      <c r="A64"/>
      <c r="B64" s="71"/>
      <c r="C64" s="68" t="s">
        <v>88</v>
      </c>
      <c r="D64" s="54">
        <v>27389.13</v>
      </c>
      <c r="E64" s="54">
        <v>27200.33</v>
      </c>
      <c r="F64" s="54">
        <v>27264.52</v>
      </c>
      <c r="G64" s="54">
        <v>27115.48</v>
      </c>
      <c r="H64" s="54">
        <v>27264.57</v>
      </c>
      <c r="I64" s="54">
        <v>25004.63</v>
      </c>
      <c r="J64" s="54">
        <v>27168.55</v>
      </c>
      <c r="K64" s="54">
        <v>27209.26</v>
      </c>
      <c r="L64" s="54">
        <v>27402.23</v>
      </c>
      <c r="M64" s="72"/>
      <c r="N64" s="72"/>
      <c r="O64" s="72"/>
      <c r="P64" s="72"/>
      <c r="Q64" s="72"/>
      <c r="R64" s="124"/>
      <c r="S64" s="72"/>
      <c r="T64" s="72"/>
      <c r="U64" s="131"/>
      <c r="V64" s="221"/>
      <c r="W64" s="221"/>
    </row>
    <row r="65" spans="1:26" ht="38.25">
      <c r="A65"/>
      <c r="B65" s="126"/>
      <c r="C65" s="68" t="s">
        <v>122</v>
      </c>
      <c r="D65" s="38">
        <f t="shared" ref="D65:L65" si="17">IF(((D63="")*AND(D64="")),"",(D63-D64)*1)</f>
        <v>1828.8099999999977</v>
      </c>
      <c r="E65" s="38">
        <f t="shared" si="17"/>
        <v>1861.4099999999999</v>
      </c>
      <c r="F65" s="38">
        <f t="shared" si="17"/>
        <v>1929.4399999999987</v>
      </c>
      <c r="G65" s="38">
        <f t="shared" si="17"/>
        <v>1979.3199999999997</v>
      </c>
      <c r="H65" s="38">
        <f t="shared" si="17"/>
        <v>2076.619999999999</v>
      </c>
      <c r="I65" s="38">
        <f t="shared" si="17"/>
        <v>4313.489999999998</v>
      </c>
      <c r="J65" s="38">
        <f t="shared" si="17"/>
        <v>-237.29000000000087</v>
      </c>
      <c r="K65" s="38">
        <f t="shared" si="17"/>
        <v>1883.3900000000031</v>
      </c>
      <c r="L65" s="38">
        <f t="shared" si="17"/>
        <v>1916.5800000000017</v>
      </c>
      <c r="M65" s="127"/>
      <c r="N65" s="127"/>
      <c r="O65" s="127"/>
      <c r="P65" s="127"/>
      <c r="Q65" s="127"/>
      <c r="R65" s="128"/>
      <c r="S65" s="127"/>
      <c r="T65" s="127"/>
      <c r="U65" s="132"/>
      <c r="V65" s="222"/>
      <c r="W65" s="222"/>
    </row>
    <row r="66" spans="1:26">
      <c r="A66" s="121">
        <v>42642</v>
      </c>
      <c r="B66" s="65" t="s">
        <v>123</v>
      </c>
      <c r="C66" s="68" t="s">
        <v>87</v>
      </c>
      <c r="D66" s="54">
        <v>29354.83</v>
      </c>
      <c r="E66" s="54">
        <v>29216.68</v>
      </c>
      <c r="F66" s="54">
        <v>29225.11</v>
      </c>
      <c r="G66" s="54">
        <v>29223.72</v>
      </c>
      <c r="H66" s="54">
        <v>29427.67</v>
      </c>
      <c r="I66" s="54">
        <v>29408.53</v>
      </c>
      <c r="J66" s="54">
        <v>29229.62</v>
      </c>
      <c r="K66" s="54">
        <v>29192.29</v>
      </c>
      <c r="L66" s="54">
        <v>29407.14</v>
      </c>
      <c r="M66" s="66">
        <f>IF((L67=""),"",MAX(D68:L68))</f>
        <v>2002.4699999999975</v>
      </c>
      <c r="N66" s="66">
        <f>IF(L67="","",MIN(D68:L68))</f>
        <v>1843.3300000000017</v>
      </c>
      <c r="O66" s="66">
        <f>IF((L68=""),"",AVERAGE(D68:L68))</f>
        <v>1907.1388888888885</v>
      </c>
      <c r="P66" s="66">
        <f>IF((L67=""),"",((M66-N66)/(M66+N66))*100)</f>
        <v>4.1380206979040981</v>
      </c>
      <c r="Q66" s="66">
        <v>20</v>
      </c>
      <c r="R66" s="122" t="str">
        <f>IF(L67="","",IF(P67&lt;20,(IF(O66&gt;1730,IF(O66&lt;1970,"Pass","Fail"),"Fail"))))</f>
        <v>Pass</v>
      </c>
      <c r="S66" s="66"/>
      <c r="T66" s="66"/>
      <c r="U66" s="130"/>
      <c r="V66" s="220">
        <v>1600</v>
      </c>
      <c r="W66" s="220">
        <v>2000</v>
      </c>
      <c r="X66" s="224">
        <v>1730</v>
      </c>
      <c r="Y66" s="224">
        <v>1970</v>
      </c>
      <c r="Z66" s="224">
        <v>6.2</v>
      </c>
    </row>
    <row r="67" spans="1:26" ht="15.75">
      <c r="A67"/>
      <c r="B67" s="71"/>
      <c r="C67" s="68" t="s">
        <v>88</v>
      </c>
      <c r="D67" s="54">
        <v>27489.18</v>
      </c>
      <c r="E67" s="54">
        <v>27351.64</v>
      </c>
      <c r="F67" s="54">
        <v>27381.78</v>
      </c>
      <c r="G67" s="54">
        <v>27282.97</v>
      </c>
      <c r="H67" s="54">
        <v>27425.200000000001</v>
      </c>
      <c r="I67" s="54">
        <v>27473.18</v>
      </c>
      <c r="J67" s="54">
        <v>27341.52</v>
      </c>
      <c r="K67" s="54">
        <v>27284.81</v>
      </c>
      <c r="L67" s="54">
        <v>27491.06</v>
      </c>
      <c r="M67" s="72"/>
      <c r="N67" s="72"/>
      <c r="O67" s="72"/>
      <c r="P67" s="72"/>
      <c r="Q67" s="72"/>
      <c r="R67" s="124"/>
      <c r="S67" s="72"/>
      <c r="T67" s="72"/>
      <c r="U67" s="131"/>
      <c r="V67" s="221"/>
      <c r="W67" s="221"/>
    </row>
    <row r="68" spans="1:26" ht="38.25">
      <c r="A68"/>
      <c r="B68" s="126"/>
      <c r="C68" s="68" t="s">
        <v>122</v>
      </c>
      <c r="D68" s="38">
        <f t="shared" ref="D68:L68" si="18">IF(((D66="")*AND(D67="")),"",(D66-D67)*1)</f>
        <v>1865.6500000000015</v>
      </c>
      <c r="E68" s="38">
        <f t="shared" si="18"/>
        <v>1865.0400000000009</v>
      </c>
      <c r="F68" s="38">
        <f t="shared" si="18"/>
        <v>1843.3300000000017</v>
      </c>
      <c r="G68" s="38">
        <f t="shared" si="18"/>
        <v>1940.75</v>
      </c>
      <c r="H68" s="38">
        <f t="shared" si="18"/>
        <v>2002.4699999999975</v>
      </c>
      <c r="I68" s="38">
        <f t="shared" si="18"/>
        <v>1935.3499999999985</v>
      </c>
      <c r="J68" s="38">
        <f t="shared" si="18"/>
        <v>1888.0999999999985</v>
      </c>
      <c r="K68" s="38">
        <f t="shared" si="18"/>
        <v>1907.4799999999996</v>
      </c>
      <c r="L68" s="38">
        <f t="shared" si="18"/>
        <v>1916.0799999999981</v>
      </c>
      <c r="M68" s="127"/>
      <c r="N68" s="127"/>
      <c r="O68" s="127"/>
      <c r="P68" s="127"/>
      <c r="Q68" s="127"/>
      <c r="R68" s="128"/>
      <c r="S68" s="127"/>
      <c r="T68" s="127"/>
      <c r="U68" s="132"/>
      <c r="V68" s="222"/>
      <c r="W68" s="222"/>
    </row>
    <row r="69" spans="1:26">
      <c r="A69" s="121">
        <v>42646</v>
      </c>
      <c r="B69" s="65" t="s">
        <v>123</v>
      </c>
      <c r="C69" s="68" t="s">
        <v>87</v>
      </c>
      <c r="D69" s="54">
        <v>29365.99</v>
      </c>
      <c r="E69" s="54">
        <v>29191.46</v>
      </c>
      <c r="F69" s="54">
        <v>29218.67</v>
      </c>
      <c r="G69" s="54">
        <v>29232.58</v>
      </c>
      <c r="H69" s="54">
        <v>29461.279999999999</v>
      </c>
      <c r="I69" s="54">
        <v>29338.75</v>
      </c>
      <c r="J69" s="54">
        <v>29191.51</v>
      </c>
      <c r="K69" s="54">
        <v>29211.45</v>
      </c>
      <c r="L69" s="54">
        <v>29428.3</v>
      </c>
      <c r="M69" s="66">
        <f>IF((L70=""),"",MAX(D71:L71))</f>
        <v>2001.4499999999971</v>
      </c>
      <c r="N69" s="66">
        <f>IF(L70="","",MIN(D71:L71))</f>
        <v>1854.8099999999977</v>
      </c>
      <c r="O69" s="66">
        <f>IF((L71=""),"",AVERAGE(D71:L71))</f>
        <v>1907.1366666666659</v>
      </c>
      <c r="P69" s="66">
        <f>IF((L70=""),"",((M69-N69)/(M69+N69))*100)</f>
        <v>3.8026481616903327</v>
      </c>
      <c r="Q69" s="66">
        <v>20</v>
      </c>
      <c r="R69" s="122" t="str">
        <f>IF(L70="","",IF(P70&lt;20,(IF(O69&gt;1730,IF(O69&lt;1970,"Pass","Fail"),"Fail"))))</f>
        <v>Pass</v>
      </c>
      <c r="S69" s="66">
        <v>1335</v>
      </c>
      <c r="T69" s="66"/>
      <c r="U69" s="130"/>
      <c r="V69" s="220">
        <v>1600</v>
      </c>
      <c r="W69" s="220">
        <v>2000</v>
      </c>
      <c r="X69" s="224">
        <v>1730</v>
      </c>
      <c r="Y69" s="224">
        <v>1970</v>
      </c>
      <c r="Z69" s="224">
        <v>6.2</v>
      </c>
    </row>
    <row r="70" spans="1:26" ht="15.75">
      <c r="A70"/>
      <c r="B70" s="71"/>
      <c r="C70" s="68" t="s">
        <v>88</v>
      </c>
      <c r="D70" s="54">
        <v>27490.07</v>
      </c>
      <c r="E70" s="54">
        <v>27334.26</v>
      </c>
      <c r="F70" s="54">
        <v>27363.86</v>
      </c>
      <c r="G70" s="54">
        <v>27287.31</v>
      </c>
      <c r="H70" s="54">
        <v>27459.83</v>
      </c>
      <c r="I70" s="54">
        <v>27416.59</v>
      </c>
      <c r="J70" s="54">
        <v>27310.13</v>
      </c>
      <c r="K70" s="54">
        <v>27305.24</v>
      </c>
      <c r="L70" s="54">
        <v>27508.47</v>
      </c>
      <c r="M70" s="72"/>
      <c r="N70" s="72"/>
      <c r="O70" s="72"/>
      <c r="P70" s="72"/>
      <c r="Q70" s="72"/>
      <c r="R70" s="124"/>
      <c r="S70" s="72"/>
      <c r="T70" s="72"/>
      <c r="U70" s="131"/>
      <c r="V70" s="221"/>
      <c r="W70" s="221"/>
    </row>
    <row r="71" spans="1:26" ht="38.25">
      <c r="A71"/>
      <c r="B71" s="126"/>
      <c r="C71" s="68" t="s">
        <v>122</v>
      </c>
      <c r="D71" s="38">
        <f t="shared" ref="D71:L71" si="19">IF(((D69="")*AND(D70="")),"",(D69-D70)*1)</f>
        <v>1875.9200000000019</v>
      </c>
      <c r="E71" s="38">
        <f t="shared" si="19"/>
        <v>1857.2000000000007</v>
      </c>
      <c r="F71" s="38">
        <f t="shared" si="19"/>
        <v>1854.8099999999977</v>
      </c>
      <c r="G71" s="38">
        <f t="shared" si="19"/>
        <v>1945.2700000000004</v>
      </c>
      <c r="H71" s="38">
        <f t="shared" si="19"/>
        <v>2001.4499999999971</v>
      </c>
      <c r="I71" s="38">
        <f t="shared" si="19"/>
        <v>1922.1599999999999</v>
      </c>
      <c r="J71" s="38">
        <f t="shared" si="19"/>
        <v>1881.3799999999974</v>
      </c>
      <c r="K71" s="38">
        <f t="shared" si="19"/>
        <v>1906.2099999999991</v>
      </c>
      <c r="L71" s="38">
        <f t="shared" si="19"/>
        <v>1919.8299999999981</v>
      </c>
      <c r="M71" s="127"/>
      <c r="N71" s="127"/>
      <c r="O71" s="127"/>
      <c r="P71" s="127"/>
      <c r="Q71" s="127"/>
      <c r="R71" s="128"/>
      <c r="S71" s="127"/>
      <c r="T71" s="127"/>
      <c r="U71" s="132"/>
      <c r="V71" s="222"/>
      <c r="W71" s="222"/>
    </row>
    <row r="72" spans="1:26">
      <c r="A72" s="121">
        <v>42649</v>
      </c>
      <c r="B72" s="65" t="s">
        <v>123</v>
      </c>
      <c r="C72" s="68" t="s">
        <v>87</v>
      </c>
      <c r="D72" s="54">
        <v>29327.71</v>
      </c>
      <c r="E72" s="54">
        <v>29174.42</v>
      </c>
      <c r="F72" s="54">
        <v>29170.37</v>
      </c>
      <c r="G72" s="54">
        <v>29175.29</v>
      </c>
      <c r="H72" s="54">
        <v>29409</v>
      </c>
      <c r="I72" s="54">
        <v>29355.19</v>
      </c>
      <c r="J72" s="54">
        <v>29186.37</v>
      </c>
      <c r="K72" s="54">
        <v>29148.21</v>
      </c>
      <c r="L72" s="54">
        <v>29376.27</v>
      </c>
      <c r="M72" s="66">
        <f>IF((L73=""),"",MAX(D74:L74))</f>
        <v>1986.869999999999</v>
      </c>
      <c r="N72" s="66">
        <f>IF(L73="","",MIN(D74:L74))</f>
        <v>1825.4099999999999</v>
      </c>
      <c r="O72" s="66">
        <f>IF((L74=""),"",AVERAGE(D74:L74))</f>
        <v>1896.1944444444441</v>
      </c>
      <c r="P72" s="66">
        <f>IF((L73=""),"",((M72-N72)/(M72+N72))*100)</f>
        <v>4.2352607888192679</v>
      </c>
      <c r="Q72" s="66">
        <v>20</v>
      </c>
      <c r="R72" s="122" t="str">
        <f>IF(L73="","",IF(P73&lt;20,(IF(O72&gt;1730,IF(O72&lt;1970,"Pass","Fail"),"Fail"))))</f>
        <v>Pass</v>
      </c>
      <c r="S72" s="66">
        <v>1400</v>
      </c>
      <c r="T72" s="66"/>
      <c r="U72" s="130"/>
      <c r="V72" s="220">
        <v>1600</v>
      </c>
      <c r="W72" s="220">
        <v>2000</v>
      </c>
      <c r="X72" s="224">
        <v>1730</v>
      </c>
      <c r="Y72" s="224">
        <v>1970</v>
      </c>
      <c r="Z72" s="224">
        <v>6.2</v>
      </c>
    </row>
    <row r="73" spans="1:26" ht="15.75">
      <c r="A73"/>
      <c r="B73" s="71"/>
      <c r="C73" s="68" t="s">
        <v>88</v>
      </c>
      <c r="D73" s="54">
        <v>27488.6</v>
      </c>
      <c r="E73" s="54">
        <v>27318.11</v>
      </c>
      <c r="F73" s="54">
        <v>27344.959999999999</v>
      </c>
      <c r="G73" s="54">
        <v>27230.01</v>
      </c>
      <c r="H73" s="54">
        <v>27422.13</v>
      </c>
      <c r="I73" s="54">
        <v>27450.17</v>
      </c>
      <c r="J73" s="54">
        <v>27296.39</v>
      </c>
      <c r="K73" s="54">
        <v>27237.31</v>
      </c>
      <c r="L73" s="54">
        <v>27469.4</v>
      </c>
      <c r="M73" s="72"/>
      <c r="N73" s="72"/>
      <c r="O73" s="72"/>
      <c r="P73" s="72"/>
      <c r="Q73" s="72"/>
      <c r="R73" s="124"/>
      <c r="S73" s="72"/>
      <c r="T73" s="72"/>
      <c r="U73" s="131"/>
      <c r="V73" s="221"/>
      <c r="W73" s="221"/>
    </row>
    <row r="74" spans="1:26" ht="38.25">
      <c r="A74"/>
      <c r="B74" s="126"/>
      <c r="C74" s="68" t="s">
        <v>122</v>
      </c>
      <c r="D74" s="38">
        <f t="shared" ref="D74:L74" si="20">IF(((D72="")*AND(D73="")),"",(D72-D73)*1)</f>
        <v>1839.1100000000006</v>
      </c>
      <c r="E74" s="38">
        <f t="shared" si="20"/>
        <v>1856.3099999999977</v>
      </c>
      <c r="F74" s="38">
        <f t="shared" si="20"/>
        <v>1825.4099999999999</v>
      </c>
      <c r="G74" s="38">
        <f t="shared" si="20"/>
        <v>1945.2800000000025</v>
      </c>
      <c r="H74" s="38">
        <f t="shared" si="20"/>
        <v>1986.869999999999</v>
      </c>
      <c r="I74" s="38">
        <f t="shared" si="20"/>
        <v>1905.0200000000004</v>
      </c>
      <c r="J74" s="38">
        <f t="shared" si="20"/>
        <v>1889.9799999999996</v>
      </c>
      <c r="K74" s="38">
        <f t="shared" si="20"/>
        <v>1910.8999999999978</v>
      </c>
      <c r="L74" s="38">
        <f t="shared" si="20"/>
        <v>1906.869999999999</v>
      </c>
      <c r="M74" s="127"/>
      <c r="N74" s="127"/>
      <c r="O74" s="127"/>
      <c r="P74" s="127"/>
      <c r="Q74" s="127"/>
      <c r="R74" s="128"/>
      <c r="S74" s="127"/>
      <c r="T74" s="127"/>
      <c r="U74" s="132"/>
      <c r="V74" s="222"/>
      <c r="W74" s="222"/>
    </row>
    <row r="75" spans="1:26">
      <c r="A75" s="121">
        <v>42653</v>
      </c>
      <c r="B75" s="65" t="s">
        <v>123</v>
      </c>
      <c r="C75" s="68" t="s">
        <v>87</v>
      </c>
      <c r="D75" s="54">
        <v>29224</v>
      </c>
      <c r="E75" s="54">
        <v>29099.34</v>
      </c>
      <c r="F75" s="54">
        <v>29158.93</v>
      </c>
      <c r="G75" s="54">
        <v>29119.119999999999</v>
      </c>
      <c r="H75" s="54">
        <v>29356.400000000001</v>
      </c>
      <c r="I75" s="54">
        <v>29271.15</v>
      </c>
      <c r="J75" s="54">
        <v>29090.62</v>
      </c>
      <c r="K75" s="54">
        <v>29098.09</v>
      </c>
      <c r="L75" s="54">
        <v>29296.91</v>
      </c>
      <c r="M75" s="66">
        <f>IF((L76=""),"",MAX(D77:L77))</f>
        <v>1992.8700000000026</v>
      </c>
      <c r="N75" s="66">
        <f>IF(L76="","",MIN(D77:L77))</f>
        <v>1845.5400000000009</v>
      </c>
      <c r="O75" s="66">
        <f>IF((L77=""),"",AVERAGE(D77:L77))</f>
        <v>1898.7888888888899</v>
      </c>
      <c r="P75" s="66">
        <f>IF((L76=""),"",((M75-N75)/(M75+N75))*100)</f>
        <v>3.8383080494267579</v>
      </c>
      <c r="Q75" s="66">
        <v>20</v>
      </c>
      <c r="R75" s="122" t="str">
        <f>IF(L76="","",IF(P76&lt;20,(IF(O75&gt;1730,IF(O75&lt;1970,"Pass","Fail"),"Fail"))))</f>
        <v>Pass</v>
      </c>
      <c r="S75" s="66">
        <v>1428</v>
      </c>
      <c r="T75" s="66"/>
      <c r="U75" s="130"/>
      <c r="V75" s="220">
        <v>1600</v>
      </c>
      <c r="W75" s="220">
        <v>2000</v>
      </c>
      <c r="X75" s="224">
        <v>1730</v>
      </c>
      <c r="Y75" s="224">
        <v>1970</v>
      </c>
      <c r="Z75" s="224">
        <v>6.2</v>
      </c>
    </row>
    <row r="76" spans="1:26" ht="15.75">
      <c r="A76"/>
      <c r="B76" s="71"/>
      <c r="C76" s="68" t="s">
        <v>88</v>
      </c>
      <c r="D76" s="54">
        <v>27378.46</v>
      </c>
      <c r="E76" s="54">
        <v>27250.32</v>
      </c>
      <c r="F76" s="54">
        <v>27310.3</v>
      </c>
      <c r="G76" s="54">
        <v>27186.35</v>
      </c>
      <c r="H76" s="54">
        <v>27363.53</v>
      </c>
      <c r="I76" s="54">
        <v>27360.1</v>
      </c>
      <c r="J76" s="54">
        <v>27211.43</v>
      </c>
      <c r="K76" s="54">
        <v>27193.759999999998</v>
      </c>
      <c r="L76" s="54">
        <v>27371.21</v>
      </c>
      <c r="M76" s="72"/>
      <c r="N76" s="72"/>
      <c r="O76" s="72"/>
      <c r="P76" s="72"/>
      <c r="Q76" s="72"/>
      <c r="R76" s="124"/>
      <c r="S76" s="72"/>
      <c r="T76" s="72"/>
      <c r="U76" s="131"/>
      <c r="V76" s="221"/>
      <c r="W76" s="221"/>
    </row>
    <row r="77" spans="1:26" ht="38.25">
      <c r="A77"/>
      <c r="B77" s="126"/>
      <c r="C77" s="68" t="s">
        <v>122</v>
      </c>
      <c r="D77" s="38">
        <f t="shared" ref="D77:L77" si="21">IF(((D75="")*AND(D76="")),"",(D75-D76)*1)</f>
        <v>1845.5400000000009</v>
      </c>
      <c r="E77" s="38">
        <f t="shared" si="21"/>
        <v>1849.0200000000004</v>
      </c>
      <c r="F77" s="38">
        <f t="shared" si="21"/>
        <v>1848.630000000001</v>
      </c>
      <c r="G77" s="38">
        <f t="shared" si="21"/>
        <v>1932.7700000000004</v>
      </c>
      <c r="H77" s="38">
        <f t="shared" si="21"/>
        <v>1992.8700000000026</v>
      </c>
      <c r="I77" s="38">
        <f t="shared" si="21"/>
        <v>1911.0500000000029</v>
      </c>
      <c r="J77" s="38">
        <f t="shared" si="21"/>
        <v>1879.1899999999987</v>
      </c>
      <c r="K77" s="38">
        <f t="shared" si="21"/>
        <v>1904.3300000000017</v>
      </c>
      <c r="L77" s="38">
        <f t="shared" si="21"/>
        <v>1925.7000000000007</v>
      </c>
      <c r="M77" s="127"/>
      <c r="N77" s="127"/>
      <c r="O77" s="127"/>
      <c r="P77" s="127"/>
      <c r="Q77" s="127"/>
      <c r="R77" s="128"/>
      <c r="S77" s="127"/>
      <c r="T77" s="127"/>
      <c r="U77" s="132"/>
      <c r="V77" s="222"/>
      <c r="W77" s="222"/>
    </row>
    <row r="78" spans="1:26">
      <c r="A78" s="121">
        <v>42657</v>
      </c>
      <c r="B78" s="65" t="s">
        <v>123</v>
      </c>
      <c r="C78" s="68" t="s">
        <v>87</v>
      </c>
      <c r="D78" s="54">
        <v>29241.38</v>
      </c>
      <c r="E78" s="54">
        <v>29094.78</v>
      </c>
      <c r="F78" s="54">
        <v>26993.46</v>
      </c>
      <c r="G78" s="54">
        <v>29074.13</v>
      </c>
      <c r="H78" s="54">
        <v>29317.71</v>
      </c>
      <c r="I78" s="54">
        <v>29226.54</v>
      </c>
      <c r="J78" s="54">
        <v>29176.15</v>
      </c>
      <c r="K78" s="54">
        <v>29087.51</v>
      </c>
      <c r="L78" s="54">
        <v>29315.119999999999</v>
      </c>
      <c r="M78" s="66">
        <f>IF((L79=""),"",MAX(D80:L80))</f>
        <v>1958.3099999999977</v>
      </c>
      <c r="N78" s="66">
        <f>IF(L79="","",MIN(D80:L80))</f>
        <v>-273.63999999999942</v>
      </c>
      <c r="O78" s="66">
        <f>IF((L80=""),"",AVERAGE(D80:L80))</f>
        <v>1661.1711111111113</v>
      </c>
      <c r="P78" s="66">
        <f>IF((L79=""),"",((M78-N78)/(M78+N78))*100)</f>
        <v>132.4858874438317</v>
      </c>
      <c r="Q78" s="66">
        <v>20</v>
      </c>
      <c r="R78" s="122" t="str">
        <f>IF(L79="","",IF(P79&lt;20,(IF(O78&gt;1730,IF(O78&lt;1970,"Pass","Fail"),"Fail"))))</f>
        <v>Fail</v>
      </c>
      <c r="S78" s="66">
        <v>1335</v>
      </c>
      <c r="T78" s="66"/>
      <c r="U78" s="130"/>
      <c r="V78" s="220">
        <v>1600</v>
      </c>
      <c r="W78" s="220">
        <v>2000</v>
      </c>
      <c r="X78" s="224">
        <v>1730</v>
      </c>
      <c r="Y78" s="224">
        <v>1970</v>
      </c>
      <c r="Z78" s="224">
        <v>6.2</v>
      </c>
    </row>
    <row r="79" spans="1:26" ht="15.75">
      <c r="A79"/>
      <c r="B79" s="71"/>
      <c r="C79" s="68" t="s">
        <v>88</v>
      </c>
      <c r="D79" s="54">
        <v>27370.78</v>
      </c>
      <c r="E79" s="54">
        <v>27243.95</v>
      </c>
      <c r="F79" s="54">
        <v>27267.1</v>
      </c>
      <c r="G79" s="54">
        <v>27160.46</v>
      </c>
      <c r="H79" s="54">
        <v>27359.4</v>
      </c>
      <c r="I79" s="54">
        <v>27330.51</v>
      </c>
      <c r="J79" s="54">
        <v>27222.76</v>
      </c>
      <c r="K79" s="54">
        <v>27195.9</v>
      </c>
      <c r="L79" s="54">
        <v>27425.38</v>
      </c>
      <c r="M79" s="72"/>
      <c r="N79" s="72"/>
      <c r="O79" s="72"/>
      <c r="P79" s="72"/>
      <c r="Q79" s="72"/>
      <c r="R79" s="124"/>
      <c r="S79" s="72"/>
      <c r="T79" s="72"/>
      <c r="U79" s="131"/>
      <c r="V79" s="221"/>
      <c r="W79" s="221"/>
    </row>
    <row r="80" spans="1:26" ht="38.25">
      <c r="A80"/>
      <c r="B80" s="126"/>
      <c r="C80" s="68" t="s">
        <v>122</v>
      </c>
      <c r="D80" s="38">
        <f t="shared" ref="D80:L80" si="22">IF(((D78="")*AND(D79="")),"",(D78-D79)*1)</f>
        <v>1870.6000000000022</v>
      </c>
      <c r="E80" s="38">
        <f t="shared" si="22"/>
        <v>1850.8299999999981</v>
      </c>
      <c r="F80" s="38">
        <f t="shared" si="22"/>
        <v>-273.63999999999942</v>
      </c>
      <c r="G80" s="38">
        <f t="shared" si="22"/>
        <v>1913.6700000000019</v>
      </c>
      <c r="H80" s="38">
        <f t="shared" si="22"/>
        <v>1958.3099999999977</v>
      </c>
      <c r="I80" s="38">
        <f t="shared" si="22"/>
        <v>1896.0300000000025</v>
      </c>
      <c r="J80" s="38">
        <f t="shared" si="22"/>
        <v>1953.3900000000031</v>
      </c>
      <c r="K80" s="38">
        <f t="shared" si="22"/>
        <v>1891.6099999999969</v>
      </c>
      <c r="L80" s="38">
        <f t="shared" si="22"/>
        <v>1889.739999999998</v>
      </c>
      <c r="M80" s="127"/>
      <c r="N80" s="127"/>
      <c r="O80" s="127"/>
      <c r="P80" s="127"/>
      <c r="Q80" s="127"/>
      <c r="R80" s="128"/>
      <c r="S80" s="127"/>
      <c r="T80" s="127"/>
      <c r="U80" s="132"/>
      <c r="V80" s="222"/>
      <c r="W80" s="222"/>
    </row>
    <row r="81" spans="1:26">
      <c r="A81" s="121">
        <v>42660</v>
      </c>
      <c r="B81" s="65" t="s">
        <v>123</v>
      </c>
      <c r="C81" s="68" t="s">
        <v>87</v>
      </c>
      <c r="D81" s="54">
        <v>29186.29</v>
      </c>
      <c r="E81" s="54">
        <v>29021.82</v>
      </c>
      <c r="F81" s="54">
        <v>29111.41</v>
      </c>
      <c r="G81" s="54">
        <v>29053.39</v>
      </c>
      <c r="H81" s="54">
        <v>29237.64</v>
      </c>
      <c r="I81" s="54">
        <v>29169.81</v>
      </c>
      <c r="J81" s="54">
        <v>29029.18</v>
      </c>
      <c r="K81" s="54">
        <v>29031.16</v>
      </c>
      <c r="L81" s="54">
        <v>29235.42</v>
      </c>
      <c r="M81" s="66">
        <f>IF((L82=""),"",MAX(D83:L83))</f>
        <v>1977.1699999999983</v>
      </c>
      <c r="N81" s="66">
        <f>IF(L82="","",MIN(D83:L83))</f>
        <v>1821.2900000000009</v>
      </c>
      <c r="O81" s="66">
        <f>IF((L83=""),"",AVERAGE(D83:L83))</f>
        <v>1907.751111111111</v>
      </c>
      <c r="P81" s="66">
        <f>IF((L82=""),"",((M81-N81)/(M81+N81))*100)</f>
        <v>4.1037683692864322</v>
      </c>
      <c r="Q81" s="66">
        <v>20</v>
      </c>
      <c r="R81" s="122" t="str">
        <f>IF(L82="","",IF(P82&lt;20,(IF(O81&gt;1730,IF(O81&lt;1970,"Pass","Fail"),"Fail"))))</f>
        <v>Pass</v>
      </c>
      <c r="S81" s="66">
        <v>1428</v>
      </c>
      <c r="T81" s="66"/>
      <c r="U81" s="130"/>
      <c r="V81" s="220">
        <v>1600</v>
      </c>
      <c r="W81" s="220">
        <v>2000</v>
      </c>
      <c r="X81" s="224">
        <v>1730</v>
      </c>
      <c r="Y81" s="224">
        <v>1970</v>
      </c>
      <c r="Z81" s="224">
        <v>6.2</v>
      </c>
    </row>
    <row r="82" spans="1:26" ht="15.75">
      <c r="A82"/>
      <c r="B82" s="71"/>
      <c r="C82" s="68" t="s">
        <v>88</v>
      </c>
      <c r="D82" s="54">
        <v>27308.95</v>
      </c>
      <c r="E82" s="54">
        <v>27143.72</v>
      </c>
      <c r="F82" s="54">
        <v>27290.12</v>
      </c>
      <c r="G82" s="54">
        <v>27089.75</v>
      </c>
      <c r="H82" s="54">
        <v>27260.47</v>
      </c>
      <c r="I82" s="54">
        <v>27237.200000000001</v>
      </c>
      <c r="J82" s="54">
        <v>27118.21</v>
      </c>
      <c r="K82" s="54">
        <v>27109.62</v>
      </c>
      <c r="L82" s="54">
        <v>27348.32</v>
      </c>
      <c r="M82" s="72"/>
      <c r="N82" s="72"/>
      <c r="O82" s="72"/>
      <c r="P82" s="72"/>
      <c r="Q82" s="72"/>
      <c r="R82" s="124"/>
      <c r="S82" s="72"/>
      <c r="T82" s="72"/>
      <c r="U82" s="131"/>
      <c r="V82" s="221"/>
      <c r="W82" s="221"/>
    </row>
    <row r="83" spans="1:26" ht="38.25">
      <c r="A83"/>
      <c r="B83" s="126"/>
      <c r="C83" s="68" t="s">
        <v>122</v>
      </c>
      <c r="D83" s="38">
        <f t="shared" ref="D83:L83" si="23">IF(((D81="")*AND(D82="")),"",(D81-D82)*1)</f>
        <v>1877.3400000000001</v>
      </c>
      <c r="E83" s="38">
        <f t="shared" si="23"/>
        <v>1878.0999999999985</v>
      </c>
      <c r="F83" s="38">
        <f t="shared" si="23"/>
        <v>1821.2900000000009</v>
      </c>
      <c r="G83" s="38">
        <f t="shared" si="23"/>
        <v>1963.6399999999994</v>
      </c>
      <c r="H83" s="38">
        <f t="shared" si="23"/>
        <v>1977.1699999999983</v>
      </c>
      <c r="I83" s="38">
        <f t="shared" si="23"/>
        <v>1932.6100000000006</v>
      </c>
      <c r="J83" s="38">
        <f t="shared" si="23"/>
        <v>1910.9700000000012</v>
      </c>
      <c r="K83" s="38">
        <f t="shared" si="23"/>
        <v>1921.5400000000009</v>
      </c>
      <c r="L83" s="38">
        <f t="shared" si="23"/>
        <v>1887.0999999999985</v>
      </c>
      <c r="M83" s="127"/>
      <c r="N83" s="127"/>
      <c r="O83" s="127"/>
      <c r="P83" s="127"/>
      <c r="Q83" s="127"/>
      <c r="R83" s="128"/>
      <c r="S83" s="127"/>
      <c r="T83" s="127"/>
      <c r="U83" s="132"/>
      <c r="V83" s="222"/>
      <c r="W83" s="222"/>
    </row>
    <row r="84" spans="1:26">
      <c r="A84" s="121">
        <v>42664</v>
      </c>
      <c r="B84" s="65" t="s">
        <v>123</v>
      </c>
      <c r="C84" s="68" t="s">
        <v>87</v>
      </c>
      <c r="D84" s="54">
        <v>29146.5</v>
      </c>
      <c r="E84" s="54">
        <v>28961.93</v>
      </c>
      <c r="F84" s="54">
        <v>28943.89</v>
      </c>
      <c r="G84" s="54">
        <v>28944.13</v>
      </c>
      <c r="H84" s="54">
        <v>29151.87</v>
      </c>
      <c r="I84" s="54">
        <v>29100.41</v>
      </c>
      <c r="J84" s="54">
        <v>28931.33</v>
      </c>
      <c r="K84" s="54">
        <v>28949.73</v>
      </c>
      <c r="L84" s="54">
        <v>29190.26</v>
      </c>
      <c r="M84" s="66">
        <f>IF((L85=""),"",MAX(D86:L86))</f>
        <v>2001.119999999999</v>
      </c>
      <c r="N84" s="66">
        <f>IF(L85="","",MIN(D86:L86))</f>
        <v>1819.1399999999994</v>
      </c>
      <c r="O84" s="66">
        <f>IF((L86=""),"",AVERAGE(D86:L86))</f>
        <v>1930.2366666666667</v>
      </c>
      <c r="P84" s="66">
        <f>IF((L85=""),"",((M84-N84)/(M84+N84))*100)</f>
        <v>4.7635501248606023</v>
      </c>
      <c r="Q84" s="66">
        <v>20</v>
      </c>
      <c r="R84" s="122" t="str">
        <f>IF(L85="","",IF(P85&lt;20,(IF(O84&gt;1730,IF(O84&lt;1970,"Pass","Fail"),"Fail"))))</f>
        <v>Pass</v>
      </c>
      <c r="S84" s="66">
        <v>1400</v>
      </c>
      <c r="T84" s="66"/>
      <c r="U84" s="130"/>
      <c r="V84" s="220">
        <v>1600</v>
      </c>
      <c r="W84" s="220">
        <v>2000</v>
      </c>
      <c r="X84" s="224">
        <v>1730</v>
      </c>
      <c r="Y84" s="224">
        <v>1970</v>
      </c>
      <c r="Z84" s="224">
        <v>6.2</v>
      </c>
    </row>
    <row r="85" spans="1:26" ht="15.75">
      <c r="A85"/>
      <c r="B85" s="71"/>
      <c r="C85" s="68" t="s">
        <v>88</v>
      </c>
      <c r="D85" s="54">
        <v>27248.84</v>
      </c>
      <c r="E85" s="54">
        <v>27070.89</v>
      </c>
      <c r="F85" s="54">
        <v>27124.75</v>
      </c>
      <c r="G85" s="54">
        <v>26947.360000000001</v>
      </c>
      <c r="H85" s="54">
        <v>27150.75</v>
      </c>
      <c r="I85" s="54">
        <v>27138.04</v>
      </c>
      <c r="J85" s="54">
        <v>26989.5</v>
      </c>
      <c r="K85" s="54">
        <v>26990.51</v>
      </c>
      <c r="L85" s="54">
        <v>27287.279999999999</v>
      </c>
      <c r="M85" s="72"/>
      <c r="N85" s="72"/>
      <c r="O85" s="72"/>
      <c r="P85" s="72"/>
      <c r="Q85" s="72"/>
      <c r="R85" s="124"/>
      <c r="S85" s="72"/>
      <c r="T85" s="72"/>
      <c r="U85" s="131"/>
      <c r="V85" s="221"/>
      <c r="W85" s="221"/>
    </row>
    <row r="86" spans="1:26" ht="38.25">
      <c r="A86"/>
      <c r="B86" s="126"/>
      <c r="C86" s="68" t="s">
        <v>122</v>
      </c>
      <c r="D86" s="38">
        <f t="shared" ref="D86:L86" si="24">IF(((D84="")*AND(D85="")),"",(D84-D85)*1)</f>
        <v>1897.6599999999999</v>
      </c>
      <c r="E86" s="38">
        <f t="shared" si="24"/>
        <v>1891.0400000000009</v>
      </c>
      <c r="F86" s="38">
        <f t="shared" si="24"/>
        <v>1819.1399999999994</v>
      </c>
      <c r="G86" s="38">
        <f t="shared" si="24"/>
        <v>1996.7700000000004</v>
      </c>
      <c r="H86" s="38">
        <f t="shared" si="24"/>
        <v>2001.119999999999</v>
      </c>
      <c r="I86" s="38">
        <f t="shared" si="24"/>
        <v>1962.369999999999</v>
      </c>
      <c r="J86" s="38">
        <f t="shared" si="24"/>
        <v>1941.8300000000017</v>
      </c>
      <c r="K86" s="38">
        <f t="shared" si="24"/>
        <v>1959.2200000000012</v>
      </c>
      <c r="L86" s="38">
        <f t="shared" si="24"/>
        <v>1902.9799999999996</v>
      </c>
      <c r="M86" s="127"/>
      <c r="N86" s="127"/>
      <c r="O86" s="127"/>
      <c r="P86" s="127"/>
      <c r="Q86" s="127"/>
      <c r="R86" s="128"/>
      <c r="S86" s="127"/>
      <c r="T86" s="127"/>
      <c r="U86" s="132"/>
      <c r="V86" s="222"/>
      <c r="W86" s="222"/>
    </row>
    <row r="87" spans="1:26">
      <c r="A87" s="121">
        <v>42667</v>
      </c>
      <c r="B87" s="65" t="s">
        <v>123</v>
      </c>
      <c r="C87" s="68" t="s">
        <v>87</v>
      </c>
      <c r="D87" s="54">
        <v>29122.14</v>
      </c>
      <c r="E87" s="54">
        <v>28933.4</v>
      </c>
      <c r="F87" s="54">
        <v>28985.84</v>
      </c>
      <c r="G87" s="54">
        <v>28902.1</v>
      </c>
      <c r="H87" s="54">
        <v>29157.74</v>
      </c>
      <c r="I87" s="54">
        <v>29067.45</v>
      </c>
      <c r="J87" s="54">
        <v>28947.599999999999</v>
      </c>
      <c r="K87" s="54">
        <v>28929.18</v>
      </c>
      <c r="L87" s="54">
        <v>29145.45</v>
      </c>
      <c r="M87" s="66">
        <f>IF((L88=""),"",MAX(D89:L89))</f>
        <v>1972.3900000000031</v>
      </c>
      <c r="N87" s="66">
        <f>IF(L88="","",MIN(D89:L89))</f>
        <v>1790.6700000000019</v>
      </c>
      <c r="O87" s="66">
        <f>IF((L89=""),"",AVERAGE(D89:L89))</f>
        <v>1850.9133333333339</v>
      </c>
      <c r="P87" s="66">
        <f>IF((L88=""),"",((M87-N87)/(M87+N87))*100)</f>
        <v>4.8290486997284372</v>
      </c>
      <c r="Q87" s="66">
        <v>20</v>
      </c>
      <c r="R87" s="122" t="str">
        <f>IF(L88="","",IF(P88&lt;20,(IF(O87&gt;1730,IF(O87&lt;1970,"Pass","Fail"),"Fail"))))</f>
        <v>Pass</v>
      </c>
      <c r="S87" s="66">
        <v>1159</v>
      </c>
      <c r="T87" s="66"/>
      <c r="U87" s="130"/>
      <c r="V87" s="220">
        <v>1600</v>
      </c>
      <c r="W87" s="220">
        <v>2000</v>
      </c>
      <c r="X87" s="224">
        <v>1730</v>
      </c>
      <c r="Y87" s="224">
        <v>1970</v>
      </c>
      <c r="Z87" s="224">
        <v>6.2</v>
      </c>
    </row>
    <row r="88" spans="1:26" ht="15.75">
      <c r="A88"/>
      <c r="B88" s="71"/>
      <c r="C88" s="68" t="s">
        <v>88</v>
      </c>
      <c r="D88" s="54">
        <v>27310.06</v>
      </c>
      <c r="E88" s="54">
        <v>27142.73</v>
      </c>
      <c r="F88" s="54">
        <v>27189.759999999998</v>
      </c>
      <c r="G88" s="54">
        <v>27027.17</v>
      </c>
      <c r="H88" s="54">
        <v>27185.35</v>
      </c>
      <c r="I88" s="54">
        <v>27266.7</v>
      </c>
      <c r="J88" s="54">
        <v>27073.54</v>
      </c>
      <c r="K88" s="54">
        <v>27062.94</v>
      </c>
      <c r="L88" s="54">
        <v>27274.43</v>
      </c>
      <c r="M88" s="72"/>
      <c r="N88" s="72"/>
      <c r="O88" s="72"/>
      <c r="P88" s="72"/>
      <c r="Q88" s="72"/>
      <c r="R88" s="124"/>
      <c r="S88" s="72"/>
      <c r="T88" s="72"/>
      <c r="U88" s="131"/>
      <c r="V88" s="221"/>
      <c r="W88" s="221"/>
    </row>
    <row r="89" spans="1:26" ht="38.25">
      <c r="A89"/>
      <c r="B89" s="126"/>
      <c r="C89" s="68" t="s">
        <v>122</v>
      </c>
      <c r="D89" s="38">
        <f t="shared" ref="D89:L89" si="25">IF(((D87="")*AND(D88="")),"",(D87-D88)*1)</f>
        <v>1812.0799999999981</v>
      </c>
      <c r="E89" s="38">
        <f t="shared" si="25"/>
        <v>1790.6700000000019</v>
      </c>
      <c r="F89" s="38">
        <f t="shared" si="25"/>
        <v>1796.0800000000017</v>
      </c>
      <c r="G89" s="38">
        <f t="shared" si="25"/>
        <v>1874.9300000000003</v>
      </c>
      <c r="H89" s="38">
        <f t="shared" si="25"/>
        <v>1972.3900000000031</v>
      </c>
      <c r="I89" s="38">
        <f t="shared" si="25"/>
        <v>1800.75</v>
      </c>
      <c r="J89" s="38">
        <f t="shared" si="25"/>
        <v>1874.0599999999977</v>
      </c>
      <c r="K89" s="38">
        <f t="shared" si="25"/>
        <v>1866.2400000000016</v>
      </c>
      <c r="L89" s="38">
        <f t="shared" si="25"/>
        <v>1871.0200000000004</v>
      </c>
      <c r="M89" s="127"/>
      <c r="N89" s="127"/>
      <c r="O89" s="127"/>
      <c r="P89" s="127"/>
      <c r="Q89" s="127"/>
      <c r="R89" s="128"/>
      <c r="S89" s="127"/>
      <c r="T89" s="127"/>
      <c r="U89" s="132"/>
      <c r="V89" s="222"/>
      <c r="W89" s="222"/>
      <c r="Y89" s="228"/>
    </row>
    <row r="90" spans="1:26">
      <c r="A90" s="121">
        <v>42671</v>
      </c>
      <c r="B90" s="65" t="s">
        <v>123</v>
      </c>
      <c r="C90" s="68" t="s">
        <v>87</v>
      </c>
      <c r="D90" s="54">
        <v>29072</v>
      </c>
      <c r="E90" s="54">
        <v>28900.37</v>
      </c>
      <c r="F90" s="54">
        <v>28919.26</v>
      </c>
      <c r="G90" s="54">
        <v>28819.98</v>
      </c>
      <c r="H90" s="54">
        <v>29072.880000000001</v>
      </c>
      <c r="I90" s="54">
        <v>29045.01</v>
      </c>
      <c r="J90" s="54">
        <v>28845.17</v>
      </c>
      <c r="K90" s="54">
        <v>28859.87</v>
      </c>
      <c r="L90" s="54">
        <v>29069.58</v>
      </c>
      <c r="M90" s="66">
        <f>IF((L91=""),"",MAX(D92:L92))</f>
        <v>1989.1800000000003</v>
      </c>
      <c r="N90" s="66">
        <f>IF(L91="","",MIN(D92:L92))</f>
        <v>1812.5299999999988</v>
      </c>
      <c r="O90" s="66">
        <f>IF((L92=""),"",AVERAGE(D92:L92))</f>
        <v>1904.4599999999996</v>
      </c>
      <c r="P90" s="66">
        <f>IF((L91=""),"",((M90-N90)/(M90+N90))*100)</f>
        <v>4.6465932435667501</v>
      </c>
      <c r="Q90" s="66">
        <v>20</v>
      </c>
      <c r="R90" s="122" t="str">
        <f>IF(L91="","",IF(P91&lt;20,(IF(O90&gt;1730,IF(O90&lt;1970,"Pass","Fail"),"Fail"))))</f>
        <v>Pass</v>
      </c>
      <c r="S90" s="66">
        <v>1159</v>
      </c>
      <c r="T90" s="66"/>
      <c r="U90" s="130"/>
      <c r="V90" s="220">
        <v>1600</v>
      </c>
      <c r="W90" s="220">
        <v>2000</v>
      </c>
      <c r="X90" s="224">
        <v>1730</v>
      </c>
      <c r="Y90" s="224">
        <v>1970</v>
      </c>
      <c r="Z90" s="224">
        <v>6.2</v>
      </c>
    </row>
    <row r="91" spans="1:26" ht="15.75">
      <c r="A91"/>
      <c r="B91" s="71"/>
      <c r="C91" s="68" t="s">
        <v>88</v>
      </c>
      <c r="D91" s="54">
        <v>27206.18</v>
      </c>
      <c r="E91" s="54">
        <v>27035.9</v>
      </c>
      <c r="F91" s="54">
        <v>27106.73</v>
      </c>
      <c r="G91" s="54">
        <v>26882.1</v>
      </c>
      <c r="H91" s="54">
        <v>27083.7</v>
      </c>
      <c r="I91" s="54">
        <v>27125.35</v>
      </c>
      <c r="J91" s="54">
        <v>26953.99</v>
      </c>
      <c r="K91" s="54">
        <v>26899.02</v>
      </c>
      <c r="L91" s="54">
        <v>27171.01</v>
      </c>
      <c r="M91" s="72"/>
      <c r="N91" s="72"/>
      <c r="O91" s="72"/>
      <c r="P91" s="72"/>
      <c r="Q91" s="72"/>
      <c r="R91" s="124"/>
      <c r="S91" s="72"/>
      <c r="T91" s="72"/>
      <c r="U91" s="131"/>
      <c r="V91" s="221"/>
      <c r="W91" s="221"/>
      <c r="Y91" s="228"/>
    </row>
    <row r="92" spans="1:26" ht="38.25">
      <c r="A92"/>
      <c r="B92" s="126"/>
      <c r="C92" s="68" t="s">
        <v>122</v>
      </c>
      <c r="D92" s="38">
        <f t="shared" ref="D92:L92" si="26">IF(((D90="")*AND(D91="")),"",(D90-D91)*1)</f>
        <v>1865.8199999999997</v>
      </c>
      <c r="E92" s="38">
        <f t="shared" si="26"/>
        <v>1864.4699999999975</v>
      </c>
      <c r="F92" s="38">
        <f t="shared" si="26"/>
        <v>1812.5299999999988</v>
      </c>
      <c r="G92" s="38">
        <f t="shared" si="26"/>
        <v>1937.880000000001</v>
      </c>
      <c r="H92" s="38">
        <f t="shared" si="26"/>
        <v>1989.1800000000003</v>
      </c>
      <c r="I92" s="38">
        <f t="shared" si="26"/>
        <v>1919.6599999999999</v>
      </c>
      <c r="J92" s="38">
        <f t="shared" si="26"/>
        <v>1891.1799999999967</v>
      </c>
      <c r="K92" s="38">
        <f t="shared" si="26"/>
        <v>1960.8499999999985</v>
      </c>
      <c r="L92" s="38">
        <f t="shared" si="26"/>
        <v>1898.5700000000033</v>
      </c>
      <c r="M92" s="127"/>
      <c r="N92" s="127"/>
      <c r="O92" s="127"/>
      <c r="P92" s="127"/>
      <c r="Q92" s="127"/>
      <c r="R92" s="128"/>
      <c r="S92" s="127"/>
      <c r="T92" s="127"/>
      <c r="U92" s="132"/>
      <c r="V92" s="222"/>
      <c r="W92" s="222"/>
      <c r="Y92" s="228"/>
    </row>
    <row r="93" spans="1:26">
      <c r="A93" s="121">
        <v>42675</v>
      </c>
      <c r="B93" s="65" t="s">
        <v>123</v>
      </c>
      <c r="C93" s="68" t="s">
        <v>87</v>
      </c>
      <c r="D93" s="54">
        <v>29180.03</v>
      </c>
      <c r="E93" s="54">
        <v>29003.72</v>
      </c>
      <c r="F93" s="54">
        <v>29007.22</v>
      </c>
      <c r="G93" s="54">
        <v>29015.52</v>
      </c>
      <c r="H93" s="54">
        <v>29237</v>
      </c>
      <c r="I93" s="54">
        <v>29182.84</v>
      </c>
      <c r="J93" s="54">
        <v>28992</v>
      </c>
      <c r="K93" s="54">
        <v>28999.67</v>
      </c>
      <c r="L93" s="54">
        <v>29194.76</v>
      </c>
      <c r="M93" s="66">
        <f>IF((L94=""),"",MAX(D95:L95))</f>
        <v>2014.6699999999983</v>
      </c>
      <c r="N93" s="66">
        <f>IF(L94="","",MIN(D95:L95))</f>
        <v>1877.2700000000004</v>
      </c>
      <c r="O93" s="66">
        <f>IF((L95=""),"",AVERAGE(D95:L95))</f>
        <v>1931.9188888888877</v>
      </c>
      <c r="P93" s="66">
        <f>IF((L94=""),"",((M93-N93)/(M93+N93))*100)</f>
        <v>3.5303730273333569</v>
      </c>
      <c r="Q93" s="66">
        <v>20</v>
      </c>
      <c r="R93" s="122" t="str">
        <f>IF(L94="","",IF(P94&lt;20,(IF(O93&gt;1730,IF(O93&lt;1970,"Pass","Fail"),"Fail"))))</f>
        <v>Pass</v>
      </c>
      <c r="S93" s="66">
        <v>1400</v>
      </c>
      <c r="T93" s="66"/>
      <c r="U93" s="130"/>
      <c r="V93" s="220">
        <v>1600</v>
      </c>
      <c r="W93" s="220">
        <v>2000</v>
      </c>
      <c r="X93" s="224">
        <v>1730</v>
      </c>
      <c r="Y93" s="224">
        <v>1970</v>
      </c>
      <c r="Z93" s="224">
        <v>6.2</v>
      </c>
    </row>
    <row r="94" spans="1:26" ht="15.75">
      <c r="A94"/>
      <c r="B94" s="71"/>
      <c r="C94" s="68" t="s">
        <v>88</v>
      </c>
      <c r="D94" s="54">
        <v>27292.79</v>
      </c>
      <c r="E94" s="54">
        <v>27109.15</v>
      </c>
      <c r="F94" s="54">
        <v>27129.95</v>
      </c>
      <c r="G94" s="54">
        <v>27037.68</v>
      </c>
      <c r="H94" s="54">
        <v>27222.33</v>
      </c>
      <c r="I94" s="54">
        <v>27219.95</v>
      </c>
      <c r="J94" s="54">
        <v>27072.49</v>
      </c>
      <c r="K94" s="54">
        <v>27054.82</v>
      </c>
      <c r="L94" s="54">
        <v>27286.33</v>
      </c>
      <c r="M94" s="72"/>
      <c r="N94" s="72"/>
      <c r="O94" s="72"/>
      <c r="P94" s="72"/>
      <c r="Q94" s="72"/>
      <c r="R94" s="124"/>
      <c r="S94" s="72"/>
      <c r="T94" s="72"/>
      <c r="U94" s="131"/>
      <c r="V94" s="221"/>
      <c r="W94" s="221"/>
      <c r="Y94" s="228"/>
    </row>
    <row r="95" spans="1:26" ht="38.25">
      <c r="A95"/>
      <c r="B95" s="126"/>
      <c r="C95" s="68" t="s">
        <v>122</v>
      </c>
      <c r="D95" s="38">
        <f t="shared" ref="D95:L95" si="27">IF(((D93="")*AND(D94="")),"",(D93-D94)*1)</f>
        <v>1887.239999999998</v>
      </c>
      <c r="E95" s="38">
        <f t="shared" si="27"/>
        <v>1894.5699999999997</v>
      </c>
      <c r="F95" s="38">
        <f t="shared" si="27"/>
        <v>1877.2700000000004</v>
      </c>
      <c r="G95" s="38">
        <f t="shared" si="27"/>
        <v>1977.8400000000001</v>
      </c>
      <c r="H95" s="38">
        <f t="shared" si="27"/>
        <v>2014.6699999999983</v>
      </c>
      <c r="I95" s="38">
        <f t="shared" si="27"/>
        <v>1962.8899999999994</v>
      </c>
      <c r="J95" s="38">
        <f t="shared" si="27"/>
        <v>1919.5099999999984</v>
      </c>
      <c r="K95" s="38">
        <f t="shared" si="27"/>
        <v>1944.8499999999985</v>
      </c>
      <c r="L95" s="38">
        <f t="shared" si="27"/>
        <v>1908.4299999999967</v>
      </c>
      <c r="M95" s="127"/>
      <c r="N95" s="127"/>
      <c r="O95" s="127"/>
      <c r="P95" s="127"/>
      <c r="Q95" s="127"/>
      <c r="R95" s="128"/>
      <c r="S95" s="127"/>
      <c r="T95" s="127"/>
      <c r="U95" s="132"/>
      <c r="V95" s="222"/>
      <c r="W95" s="222"/>
    </row>
    <row r="96" spans="1:26">
      <c r="A96" s="121">
        <v>42678</v>
      </c>
      <c r="B96" s="65" t="s">
        <v>123</v>
      </c>
      <c r="C96" s="68" t="s">
        <v>87</v>
      </c>
      <c r="D96" s="54">
        <v>29066.26</v>
      </c>
      <c r="E96" s="54">
        <v>28996.47</v>
      </c>
      <c r="F96" s="54">
        <v>28947.34</v>
      </c>
      <c r="G96" s="54">
        <v>28973.42</v>
      </c>
      <c r="H96" s="54">
        <v>29158.11</v>
      </c>
      <c r="I96" s="54">
        <v>29157.16</v>
      </c>
      <c r="J96" s="54">
        <v>28961.439999999999</v>
      </c>
      <c r="K96" s="54">
        <v>28967.57</v>
      </c>
      <c r="L96" s="54">
        <v>29213.27</v>
      </c>
      <c r="M96" s="66">
        <f>IF((L97=""),"",MAX(D98:L98))</f>
        <v>2013.869999999999</v>
      </c>
      <c r="N96" s="66">
        <f>IF(L97="","",MIN(D98:L98))</f>
        <v>1829.9599999999991</v>
      </c>
      <c r="O96" s="66">
        <f>IF((L98=""),"",AVERAGE(D98:L98))</f>
        <v>1912.0844444444438</v>
      </c>
      <c r="P96" s="66">
        <f>IF((L97=""),"",((M96-N96)/(M96+N96))*100)</f>
        <v>4.7845508256088314</v>
      </c>
      <c r="Q96" s="66">
        <v>20</v>
      </c>
      <c r="R96" s="122" t="str">
        <f>IF(L97="","",IF(P97&lt;20,(IF(O96&gt;1730,IF(O96&lt;1970,"Pass","Fail"),"Fail"))))</f>
        <v>Pass</v>
      </c>
      <c r="S96" s="66">
        <v>1400</v>
      </c>
      <c r="T96" s="66"/>
      <c r="U96" s="130"/>
      <c r="V96" s="220">
        <v>1600</v>
      </c>
      <c r="W96" s="220">
        <v>2000</v>
      </c>
      <c r="X96" s="224">
        <v>1730</v>
      </c>
      <c r="Y96" s="224">
        <v>1970</v>
      </c>
      <c r="Z96" s="224">
        <v>6.2</v>
      </c>
    </row>
    <row r="97" spans="1:26" ht="15.75">
      <c r="A97"/>
      <c r="B97" s="71"/>
      <c r="C97" s="68" t="s">
        <v>88</v>
      </c>
      <c r="D97" s="54">
        <v>27236.3</v>
      </c>
      <c r="E97" s="54">
        <v>27104.51</v>
      </c>
      <c r="F97" s="54">
        <v>27062.32</v>
      </c>
      <c r="G97" s="54">
        <v>27039.63</v>
      </c>
      <c r="H97" s="54">
        <v>27144.240000000002</v>
      </c>
      <c r="I97" s="54">
        <v>27193.99</v>
      </c>
      <c r="J97" s="54">
        <v>27079.09</v>
      </c>
      <c r="K97" s="54">
        <v>27047.66</v>
      </c>
      <c r="L97" s="54">
        <v>27324.54</v>
      </c>
      <c r="M97" s="72"/>
      <c r="N97" s="72"/>
      <c r="O97" s="72"/>
      <c r="P97" s="72"/>
      <c r="Q97" s="72"/>
      <c r="R97" s="124"/>
      <c r="S97" s="72"/>
      <c r="T97" s="72"/>
      <c r="U97" s="131"/>
      <c r="V97" s="221"/>
      <c r="W97" s="221"/>
    </row>
    <row r="98" spans="1:26" ht="38.25">
      <c r="A98"/>
      <c r="B98" s="126"/>
      <c r="C98" s="68" t="s">
        <v>122</v>
      </c>
      <c r="D98" s="38">
        <f t="shared" ref="D98:L98" si="28">IF(((D96="")*AND(D97="")),"",(D96-D97)*1)</f>
        <v>1829.9599999999991</v>
      </c>
      <c r="E98" s="38">
        <f t="shared" si="28"/>
        <v>1891.9600000000028</v>
      </c>
      <c r="F98" s="38">
        <f t="shared" si="28"/>
        <v>1885.0200000000004</v>
      </c>
      <c r="G98" s="38">
        <f t="shared" si="28"/>
        <v>1933.7899999999972</v>
      </c>
      <c r="H98" s="38">
        <f t="shared" si="28"/>
        <v>2013.869999999999</v>
      </c>
      <c r="I98" s="38">
        <f t="shared" si="28"/>
        <v>1963.1699999999983</v>
      </c>
      <c r="J98" s="38">
        <f t="shared" si="28"/>
        <v>1882.3499999999985</v>
      </c>
      <c r="K98" s="38">
        <f t="shared" si="28"/>
        <v>1919.9099999999999</v>
      </c>
      <c r="L98" s="38">
        <f t="shared" si="28"/>
        <v>1888.7299999999996</v>
      </c>
      <c r="M98" s="127"/>
      <c r="N98" s="127"/>
      <c r="O98" s="127"/>
      <c r="P98" s="127"/>
      <c r="Q98" s="127"/>
      <c r="R98" s="128"/>
      <c r="S98" s="127"/>
      <c r="T98" s="127"/>
      <c r="U98" s="132"/>
      <c r="V98" s="222"/>
      <c r="W98" s="222"/>
    </row>
    <row r="99" spans="1:26">
      <c r="A99" s="121">
        <v>42681</v>
      </c>
      <c r="B99" s="65" t="s">
        <v>123</v>
      </c>
      <c r="C99" s="68" t="s">
        <v>87</v>
      </c>
      <c r="D99" s="54">
        <v>29167.13</v>
      </c>
      <c r="E99" s="54">
        <v>28998</v>
      </c>
      <c r="F99" s="54">
        <v>29037.73</v>
      </c>
      <c r="G99" s="54">
        <v>28971.21</v>
      </c>
      <c r="H99" s="54">
        <v>29147.72</v>
      </c>
      <c r="I99" s="54">
        <v>29094.46</v>
      </c>
      <c r="J99" s="54">
        <v>28973.97</v>
      </c>
      <c r="K99" s="54">
        <v>28989</v>
      </c>
      <c r="L99" s="54">
        <v>29212.73</v>
      </c>
      <c r="M99" s="66">
        <f>IF((L100=""),"",MAX(D101:L101))</f>
        <v>2039.4700000000012</v>
      </c>
      <c r="N99" s="66">
        <f>IF(L100="","",MIN(D101:L101))</f>
        <v>1895.380000000001</v>
      </c>
      <c r="O99" s="66">
        <f>IF((L101=""),"",AVERAGE(D101:L101))</f>
        <v>1949.7866666666664</v>
      </c>
      <c r="P99" s="66">
        <f>IF((L100=""),"",((M99-N99)/(M99+N99))*100)</f>
        <v>3.6618930835991224</v>
      </c>
      <c r="Q99" s="66">
        <v>20</v>
      </c>
      <c r="R99" s="122" t="str">
        <f>IF(L100="","",IF(P100&lt;20,(IF(O99&gt;1730,IF(O99&lt;1970,"Pass","Fail"),"Fail"))))</f>
        <v>Pass</v>
      </c>
      <c r="S99" s="66">
        <v>1428</v>
      </c>
      <c r="T99" s="66"/>
      <c r="U99" s="130"/>
      <c r="V99" s="220">
        <v>1600</v>
      </c>
      <c r="W99" s="220">
        <v>2000</v>
      </c>
      <c r="X99" s="224">
        <v>1730</v>
      </c>
      <c r="Y99" s="224">
        <v>1970</v>
      </c>
      <c r="Z99" s="224">
        <v>6.2</v>
      </c>
    </row>
    <row r="100" spans="1:26" ht="15.75">
      <c r="A100"/>
      <c r="B100" s="71"/>
      <c r="C100" s="68" t="s">
        <v>88</v>
      </c>
      <c r="D100" s="54">
        <v>27271.75</v>
      </c>
      <c r="E100" s="54">
        <v>27098.66</v>
      </c>
      <c r="F100" s="54">
        <v>27126.81</v>
      </c>
      <c r="G100" s="54">
        <v>26974.42</v>
      </c>
      <c r="H100" s="54">
        <v>27108.25</v>
      </c>
      <c r="I100" s="54">
        <v>27121.43</v>
      </c>
      <c r="J100" s="54">
        <v>27036.65</v>
      </c>
      <c r="K100" s="54">
        <v>27027.84</v>
      </c>
      <c r="L100" s="54">
        <v>27278.06</v>
      </c>
      <c r="M100" s="72"/>
      <c r="N100" s="72"/>
      <c r="O100" s="72"/>
      <c r="P100" s="72"/>
      <c r="Q100" s="72"/>
      <c r="R100" s="124"/>
      <c r="S100" s="72"/>
      <c r="T100" s="72"/>
      <c r="U100" s="131"/>
      <c r="V100" s="221"/>
      <c r="W100" s="221"/>
    </row>
    <row r="101" spans="1:26" ht="38.25">
      <c r="A101"/>
      <c r="B101" s="126"/>
      <c r="C101" s="68" t="s">
        <v>122</v>
      </c>
      <c r="D101" s="38">
        <f t="shared" ref="D101:L101" si="29">IF(((D99="")*AND(D100="")),"",(D99-D100)*1)</f>
        <v>1895.380000000001</v>
      </c>
      <c r="E101" s="38">
        <f t="shared" si="29"/>
        <v>1899.3400000000001</v>
      </c>
      <c r="F101" s="38">
        <f t="shared" si="29"/>
        <v>1910.9199999999983</v>
      </c>
      <c r="G101" s="38">
        <f t="shared" si="29"/>
        <v>1996.7900000000009</v>
      </c>
      <c r="H101" s="38">
        <f t="shared" si="29"/>
        <v>2039.4700000000012</v>
      </c>
      <c r="I101" s="38">
        <f t="shared" si="29"/>
        <v>1973.0299999999988</v>
      </c>
      <c r="J101" s="38">
        <f t="shared" si="29"/>
        <v>1937.3199999999997</v>
      </c>
      <c r="K101" s="38">
        <f t="shared" si="29"/>
        <v>1961.1599999999999</v>
      </c>
      <c r="L101" s="38">
        <f t="shared" si="29"/>
        <v>1934.6699999999983</v>
      </c>
      <c r="M101" s="127"/>
      <c r="N101" s="127"/>
      <c r="O101" s="127"/>
      <c r="P101" s="127"/>
      <c r="Q101" s="127"/>
      <c r="R101" s="128"/>
      <c r="S101" s="127"/>
      <c r="T101" s="127"/>
      <c r="U101" s="132"/>
      <c r="V101" s="222"/>
      <c r="W101" s="222"/>
    </row>
    <row r="102" spans="1:26">
      <c r="A102" s="121">
        <v>42683</v>
      </c>
      <c r="B102" s="65" t="s">
        <v>123</v>
      </c>
      <c r="C102" s="68" t="s">
        <v>87</v>
      </c>
      <c r="D102" s="54">
        <v>29021.89</v>
      </c>
      <c r="E102" s="54">
        <v>28931.24</v>
      </c>
      <c r="F102" s="54">
        <v>28985.38</v>
      </c>
      <c r="G102" s="54">
        <v>28924.34</v>
      </c>
      <c r="H102" s="54">
        <v>29064</v>
      </c>
      <c r="I102" s="54">
        <v>29091.77</v>
      </c>
      <c r="J102" s="54">
        <v>28893.15</v>
      </c>
      <c r="K102" s="54">
        <v>28887.95</v>
      </c>
      <c r="L102" s="54">
        <v>29081.439999999999</v>
      </c>
      <c r="M102" s="66">
        <f>IF((L103=""),"",MAX(D104:L104))</f>
        <v>1988.8499999999985</v>
      </c>
      <c r="N102" s="66">
        <f>IF(L103="","",MIN(D104:L104))</f>
        <v>1807.5599999999977</v>
      </c>
      <c r="O102" s="66">
        <f>IF((L104=""),"",AVERAGE(D104:L104))</f>
        <v>1902.2388888888886</v>
      </c>
      <c r="P102" s="66">
        <f>IF((L103=""),"",((M102-N102)/(M102+N102))*100)</f>
        <v>4.7753008763542679</v>
      </c>
      <c r="Q102" s="66">
        <v>20</v>
      </c>
      <c r="R102" s="122" t="str">
        <f>IF(L103="","",IF(P103&lt;20,(IF(O102&gt;1730,IF(O102&lt;1970,"Pass","Fail"),"Fail"))))</f>
        <v>Pass</v>
      </c>
      <c r="S102" s="66">
        <v>1400</v>
      </c>
      <c r="T102" s="66"/>
      <c r="U102" s="130"/>
      <c r="V102" s="220">
        <v>1600</v>
      </c>
      <c r="W102" s="220">
        <v>2000</v>
      </c>
      <c r="X102" s="224">
        <v>1730</v>
      </c>
      <c r="Y102" s="224">
        <v>1970</v>
      </c>
      <c r="Z102" s="224">
        <v>6.2</v>
      </c>
    </row>
    <row r="103" spans="1:26" ht="15.75">
      <c r="A103"/>
      <c r="B103" s="71"/>
      <c r="C103" s="68" t="s">
        <v>88</v>
      </c>
      <c r="D103" s="54">
        <v>27214.33</v>
      </c>
      <c r="E103" s="54">
        <v>27068.560000000001</v>
      </c>
      <c r="F103" s="54">
        <v>27102.05</v>
      </c>
      <c r="G103" s="54">
        <v>26935.49</v>
      </c>
      <c r="H103" s="54">
        <v>27117.77</v>
      </c>
      <c r="I103" s="54">
        <v>27131.61</v>
      </c>
      <c r="J103" s="54">
        <v>27007.43</v>
      </c>
      <c r="K103" s="54">
        <v>27013.53</v>
      </c>
      <c r="L103" s="54">
        <v>27170.240000000002</v>
      </c>
      <c r="M103" s="72"/>
      <c r="N103" s="72"/>
      <c r="O103" s="72"/>
      <c r="P103" s="72"/>
      <c r="Q103" s="72"/>
      <c r="R103" s="124"/>
      <c r="S103" s="72"/>
      <c r="T103" s="72"/>
      <c r="U103" s="131"/>
      <c r="V103" s="221"/>
      <c r="W103" s="221"/>
    </row>
    <row r="104" spans="1:26" ht="38.25">
      <c r="A104"/>
      <c r="B104" s="126"/>
      <c r="C104" s="68" t="s">
        <v>122</v>
      </c>
      <c r="D104" s="38">
        <f t="shared" ref="D104:L104" si="30">IF(((D102="")*AND(D103="")),"",(D102-D103)*1)</f>
        <v>1807.5599999999977</v>
      </c>
      <c r="E104" s="38">
        <f t="shared" si="30"/>
        <v>1862.6800000000003</v>
      </c>
      <c r="F104" s="38">
        <f t="shared" si="30"/>
        <v>1883.3300000000017</v>
      </c>
      <c r="G104" s="38">
        <f t="shared" si="30"/>
        <v>1988.8499999999985</v>
      </c>
      <c r="H104" s="38">
        <f t="shared" si="30"/>
        <v>1946.2299999999996</v>
      </c>
      <c r="I104" s="38">
        <f t="shared" si="30"/>
        <v>1960.1599999999999</v>
      </c>
      <c r="J104" s="38">
        <f t="shared" si="30"/>
        <v>1885.7200000000012</v>
      </c>
      <c r="K104" s="38">
        <f t="shared" si="30"/>
        <v>1874.4200000000019</v>
      </c>
      <c r="L104" s="38">
        <f t="shared" si="30"/>
        <v>1911.1999999999971</v>
      </c>
      <c r="M104" s="127"/>
      <c r="N104" s="127"/>
      <c r="O104" s="127"/>
      <c r="P104" s="127"/>
      <c r="Q104" s="127"/>
      <c r="R104" s="128"/>
      <c r="S104" s="127"/>
      <c r="T104" s="127"/>
      <c r="U104" s="132"/>
      <c r="V104" s="222"/>
      <c r="W104" s="222"/>
    </row>
    <row r="105" spans="1:26">
      <c r="A105" s="121">
        <v>42689</v>
      </c>
      <c r="B105" s="65" t="s">
        <v>123</v>
      </c>
      <c r="C105" s="68" t="s">
        <v>87</v>
      </c>
      <c r="D105" s="54">
        <v>29568.87</v>
      </c>
      <c r="E105" s="54">
        <v>29357.89</v>
      </c>
      <c r="F105" s="54">
        <v>29405.93</v>
      </c>
      <c r="G105" s="54">
        <v>29372.05</v>
      </c>
      <c r="H105" s="54">
        <v>29607.34</v>
      </c>
      <c r="I105" s="54">
        <v>29465.66</v>
      </c>
      <c r="J105" s="54">
        <v>29078.89</v>
      </c>
      <c r="K105" s="54">
        <v>29355.57</v>
      </c>
      <c r="L105" s="54">
        <v>29616.11</v>
      </c>
      <c r="M105" s="66">
        <f>IF((L106=""),"",MAX(D107:L107))</f>
        <v>2017.9099999999999</v>
      </c>
      <c r="N105" s="66">
        <f>IF(L106="","",MIN(D107:L107))</f>
        <v>1658.3600000000006</v>
      </c>
      <c r="O105" s="66">
        <f>IF((L107=""),"",AVERAGE(D107:L107))</f>
        <v>1892.5666666666662</v>
      </c>
      <c r="P105" s="66">
        <f>IF((L106=""),"",((M105-N105)/(M105+N105))*100)</f>
        <v>9.7802936128194951</v>
      </c>
      <c r="Q105" s="66">
        <v>20</v>
      </c>
      <c r="R105" s="122" t="str">
        <f>IF(L106="","",IF(P106&lt;20,(IF(O105&gt;1730,IF(O105&lt;1970,"Pass","Fail"),"Fail"))))</f>
        <v>Pass</v>
      </c>
      <c r="S105" s="66">
        <v>1400</v>
      </c>
      <c r="T105" s="66"/>
      <c r="U105" s="130"/>
      <c r="V105" s="220">
        <v>1600</v>
      </c>
      <c r="W105" s="220">
        <v>2000</v>
      </c>
      <c r="X105" s="224">
        <v>1730</v>
      </c>
      <c r="Y105" s="224">
        <v>1970</v>
      </c>
      <c r="Z105" s="224">
        <v>6.2</v>
      </c>
    </row>
    <row r="106" spans="1:26" ht="15.75">
      <c r="A106"/>
      <c r="B106" s="71"/>
      <c r="C106" s="68" t="s">
        <v>88</v>
      </c>
      <c r="D106" s="54">
        <v>27697.15</v>
      </c>
      <c r="E106" s="54">
        <v>27478.82</v>
      </c>
      <c r="F106" s="54">
        <v>27568.37</v>
      </c>
      <c r="G106" s="54">
        <v>27385.11</v>
      </c>
      <c r="H106" s="54">
        <v>27589.43</v>
      </c>
      <c r="I106" s="54">
        <v>27533.29</v>
      </c>
      <c r="J106" s="54">
        <v>27420.53</v>
      </c>
      <c r="K106" s="54">
        <v>27418.58</v>
      </c>
      <c r="L106" s="54">
        <v>27703.93</v>
      </c>
      <c r="M106" s="72"/>
      <c r="N106" s="72"/>
      <c r="O106" s="72"/>
      <c r="P106" s="72"/>
      <c r="Q106" s="72"/>
      <c r="R106" s="124"/>
      <c r="S106" s="72"/>
      <c r="T106" s="72"/>
      <c r="U106" s="131"/>
      <c r="V106" s="221"/>
      <c r="W106" s="221"/>
    </row>
    <row r="107" spans="1:26" ht="38.25">
      <c r="A107"/>
      <c r="B107" s="126"/>
      <c r="C107" s="68" t="s">
        <v>122</v>
      </c>
      <c r="D107" s="38">
        <f t="shared" ref="D107:L107" si="31">IF(((D105="")*AND(D106="")),"",(D105-D106)*1)</f>
        <v>1871.7199999999975</v>
      </c>
      <c r="E107" s="38">
        <f t="shared" si="31"/>
        <v>1879.0699999999997</v>
      </c>
      <c r="F107" s="38">
        <f t="shared" si="31"/>
        <v>1837.5600000000013</v>
      </c>
      <c r="G107" s="38">
        <f t="shared" si="31"/>
        <v>1986.9399999999987</v>
      </c>
      <c r="H107" s="38">
        <f t="shared" si="31"/>
        <v>2017.9099999999999</v>
      </c>
      <c r="I107" s="38">
        <f t="shared" si="31"/>
        <v>1932.369999999999</v>
      </c>
      <c r="J107" s="38">
        <f t="shared" si="31"/>
        <v>1658.3600000000006</v>
      </c>
      <c r="K107" s="38">
        <f t="shared" si="31"/>
        <v>1936.989999999998</v>
      </c>
      <c r="L107" s="38">
        <f t="shared" si="31"/>
        <v>1912.1800000000003</v>
      </c>
      <c r="M107" s="127"/>
      <c r="N107" s="127"/>
      <c r="O107" s="127"/>
      <c r="P107" s="127"/>
      <c r="Q107" s="127"/>
      <c r="R107" s="128"/>
      <c r="S107" s="127"/>
      <c r="T107" s="127"/>
      <c r="U107" s="132"/>
      <c r="V107" s="222"/>
      <c r="W107" s="222"/>
    </row>
    <row r="108" spans="1:26">
      <c r="A108" s="121">
        <v>42692</v>
      </c>
      <c r="B108" s="65" t="s">
        <v>123</v>
      </c>
      <c r="C108" s="68" t="s">
        <v>87</v>
      </c>
      <c r="D108" s="54">
        <v>27711.13</v>
      </c>
      <c r="E108" s="54">
        <v>27512.68</v>
      </c>
      <c r="F108" s="54">
        <v>27613.05</v>
      </c>
      <c r="G108" s="54">
        <v>27458.31</v>
      </c>
      <c r="H108" s="54">
        <v>27635.94</v>
      </c>
      <c r="I108" s="54">
        <v>27582.34</v>
      </c>
      <c r="J108" s="54">
        <v>27472.240000000002</v>
      </c>
      <c r="K108" s="54">
        <v>27456.02</v>
      </c>
      <c r="L108" s="54">
        <v>27749.64</v>
      </c>
      <c r="M108" s="66">
        <f>IF((L109=""),"",MAX(D110:L110))</f>
        <v>1986.3199999999997</v>
      </c>
      <c r="N108" s="66">
        <f>IF(L109="","",MIN(D110:L110))</f>
        <v>1817.6400000000031</v>
      </c>
      <c r="O108" s="66">
        <f>IF((L110=""),"",AVERAGE(D110:L110))</f>
        <v>1897.5822222222232</v>
      </c>
      <c r="P108" s="66">
        <f>IF((L109=""),"",((M108-N108)/(M108+N108))*100)</f>
        <v>4.4343263336101471</v>
      </c>
      <c r="Q108" s="66">
        <v>20</v>
      </c>
      <c r="R108" s="122" t="str">
        <f>IF(L109="","",IF(P109&lt;20,(IF(O108&gt;1730,IF(O108&lt;1970,"Pass","Fail"),"Fail"))))</f>
        <v>Pass</v>
      </c>
      <c r="S108" s="66">
        <v>1335</v>
      </c>
      <c r="T108" s="66"/>
      <c r="U108" s="130"/>
      <c r="V108" s="220">
        <v>1600</v>
      </c>
      <c r="W108" s="220">
        <v>2000</v>
      </c>
      <c r="X108" s="224">
        <v>1730</v>
      </c>
      <c r="Y108" s="224">
        <v>1970</v>
      </c>
      <c r="Z108" s="224">
        <v>6.2</v>
      </c>
    </row>
    <row r="109" spans="1:26" ht="15.75">
      <c r="A109"/>
      <c r="B109" s="71"/>
      <c r="C109" s="68" t="s">
        <v>88</v>
      </c>
      <c r="D109" s="54">
        <v>25754.3</v>
      </c>
      <c r="E109" s="54">
        <v>25610.3</v>
      </c>
      <c r="F109" s="54">
        <v>25794.3</v>
      </c>
      <c r="G109" s="54">
        <v>25517.5</v>
      </c>
      <c r="H109" s="54">
        <v>25649.62</v>
      </c>
      <c r="I109" s="54">
        <v>25687.66</v>
      </c>
      <c r="J109" s="54">
        <v>25654.6</v>
      </c>
      <c r="K109" s="54">
        <v>25575.759999999998</v>
      </c>
      <c r="L109" s="54">
        <v>25869.07</v>
      </c>
      <c r="M109" s="72"/>
      <c r="N109" s="72"/>
      <c r="O109" s="72"/>
      <c r="P109" s="72"/>
      <c r="Q109" s="72"/>
      <c r="R109" s="124"/>
      <c r="S109" s="72"/>
      <c r="T109" s="72"/>
      <c r="U109" s="131"/>
      <c r="V109" s="221"/>
      <c r="W109" s="221"/>
    </row>
    <row r="110" spans="1:26" ht="38.25">
      <c r="A110"/>
      <c r="B110" s="126"/>
      <c r="C110" s="68" t="s">
        <v>122</v>
      </c>
      <c r="D110" s="38">
        <f t="shared" ref="D110:L110" si="32">IF(((D108="")*AND(D109="")),"",(D108-D109)*1)</f>
        <v>1956.8300000000017</v>
      </c>
      <c r="E110" s="38">
        <f t="shared" si="32"/>
        <v>1902.380000000001</v>
      </c>
      <c r="F110" s="38">
        <f t="shared" si="32"/>
        <v>1818.75</v>
      </c>
      <c r="G110" s="38">
        <f t="shared" si="32"/>
        <v>1940.8100000000013</v>
      </c>
      <c r="H110" s="38">
        <f t="shared" si="32"/>
        <v>1986.3199999999997</v>
      </c>
      <c r="I110" s="38">
        <f t="shared" si="32"/>
        <v>1894.6800000000003</v>
      </c>
      <c r="J110" s="38">
        <f t="shared" si="32"/>
        <v>1817.6400000000031</v>
      </c>
      <c r="K110" s="38">
        <f t="shared" si="32"/>
        <v>1880.260000000002</v>
      </c>
      <c r="L110" s="38">
        <f t="shared" si="32"/>
        <v>1880.5699999999997</v>
      </c>
      <c r="M110" s="127"/>
      <c r="N110" s="127"/>
      <c r="O110" s="127"/>
      <c r="P110" s="127"/>
      <c r="Q110" s="127"/>
      <c r="R110" s="128"/>
      <c r="S110" s="127"/>
      <c r="T110" s="127"/>
      <c r="U110" s="132"/>
      <c r="V110" s="222"/>
      <c r="W110" s="222"/>
    </row>
    <row r="111" spans="1:26">
      <c r="A111" s="121">
        <v>42692</v>
      </c>
      <c r="B111" s="65" t="s">
        <v>123</v>
      </c>
      <c r="C111" s="68" t="s">
        <v>87</v>
      </c>
      <c r="D111" s="54">
        <v>29578.63</v>
      </c>
      <c r="E111" s="54">
        <v>29422.51</v>
      </c>
      <c r="F111" s="54">
        <v>29470.17</v>
      </c>
      <c r="G111" s="54">
        <v>29401.8</v>
      </c>
      <c r="H111" s="54">
        <v>29625.5</v>
      </c>
      <c r="I111" s="54">
        <v>29556.47</v>
      </c>
      <c r="J111" s="54">
        <v>29393.55</v>
      </c>
      <c r="K111" s="54">
        <v>29402.13</v>
      </c>
      <c r="L111" s="54">
        <v>29637.71</v>
      </c>
      <c r="M111" s="66">
        <f>IF((L112=""),"",MAX(D113:L113))</f>
        <v>1977.8100000000013</v>
      </c>
      <c r="N111" s="66">
        <f>IF(L112="","",MIN(D113:L113))</f>
        <v>1830.1499999999978</v>
      </c>
      <c r="O111" s="66">
        <f>IF((L113=""),"",AVERAGE(D113:L113))</f>
        <v>1894.4977777777781</v>
      </c>
      <c r="P111" s="66">
        <f>IF((L112=""),"",((M111-N111)/(M111+N111))*100)</f>
        <v>3.8776667822141917</v>
      </c>
      <c r="Q111" s="66">
        <v>20</v>
      </c>
      <c r="R111" s="122" t="str">
        <f>IF(L112="","",IF(P112&lt;20,(IF(O111&gt;1730,IF(O111&lt;1970,"Pass","Fail"),"Fail"))))</f>
        <v>Pass</v>
      </c>
      <c r="S111" s="66">
        <v>1335</v>
      </c>
      <c r="T111" s="66"/>
      <c r="U111" s="130"/>
      <c r="V111" s="220">
        <v>1600</v>
      </c>
      <c r="W111" s="220">
        <v>2000</v>
      </c>
      <c r="X111" s="224">
        <v>1730</v>
      </c>
      <c r="Y111" s="224">
        <v>1970</v>
      </c>
      <c r="Z111" s="224">
        <v>6.2</v>
      </c>
    </row>
    <row r="112" spans="1:26" ht="15.75">
      <c r="A112"/>
      <c r="B112" s="71"/>
      <c r="C112" s="68" t="s">
        <v>88</v>
      </c>
      <c r="D112" s="54">
        <v>27747.39</v>
      </c>
      <c r="E112" s="54">
        <v>27567.17</v>
      </c>
      <c r="F112" s="54">
        <v>27640.02</v>
      </c>
      <c r="G112" s="54">
        <v>27443.37</v>
      </c>
      <c r="H112" s="54">
        <v>27647.69</v>
      </c>
      <c r="I112" s="54">
        <v>27672.49</v>
      </c>
      <c r="J112" s="54">
        <v>27505.26</v>
      </c>
      <c r="K112" s="54">
        <v>27480.62</v>
      </c>
      <c r="L112" s="54">
        <v>27733.98</v>
      </c>
      <c r="M112" s="72"/>
      <c r="N112" s="72"/>
      <c r="O112" s="72"/>
      <c r="P112" s="72"/>
      <c r="Q112" s="72"/>
      <c r="R112" s="124"/>
      <c r="S112" s="72"/>
      <c r="T112" s="72"/>
      <c r="U112" s="131"/>
      <c r="V112" s="221"/>
      <c r="W112" s="221"/>
    </row>
    <row r="113" spans="1:26" ht="38.25">
      <c r="A113"/>
      <c r="B113" s="126"/>
      <c r="C113" s="68" t="s">
        <v>122</v>
      </c>
      <c r="D113" s="38">
        <f t="shared" ref="D113:L113" si="33">IF(((D111="")*AND(D112="")),"",(D111-D112)*1)</f>
        <v>1831.2400000000016</v>
      </c>
      <c r="E113" s="38">
        <f t="shared" si="33"/>
        <v>1855.3400000000001</v>
      </c>
      <c r="F113" s="38">
        <f t="shared" si="33"/>
        <v>1830.1499999999978</v>
      </c>
      <c r="G113" s="38">
        <f t="shared" si="33"/>
        <v>1958.4300000000003</v>
      </c>
      <c r="H113" s="38">
        <f t="shared" si="33"/>
        <v>1977.8100000000013</v>
      </c>
      <c r="I113" s="38">
        <f t="shared" si="33"/>
        <v>1883.9799999999996</v>
      </c>
      <c r="J113" s="38">
        <f t="shared" si="33"/>
        <v>1888.2900000000009</v>
      </c>
      <c r="K113" s="38">
        <f t="shared" si="33"/>
        <v>1921.510000000002</v>
      </c>
      <c r="L113" s="38">
        <f t="shared" si="33"/>
        <v>1903.7299999999996</v>
      </c>
      <c r="M113" s="127"/>
      <c r="N113" s="127"/>
      <c r="O113" s="127"/>
      <c r="P113" s="127"/>
      <c r="Q113" s="127"/>
      <c r="R113" s="128"/>
      <c r="S113" s="127"/>
      <c r="T113" s="127"/>
      <c r="U113" s="132"/>
      <c r="V113" s="222"/>
      <c r="W113" s="222"/>
    </row>
    <row r="114" spans="1:26">
      <c r="A114" s="121">
        <v>42695</v>
      </c>
      <c r="B114" s="65" t="s">
        <v>123</v>
      </c>
      <c r="C114" s="68" t="s">
        <v>87</v>
      </c>
      <c r="D114" s="54">
        <v>29555.38</v>
      </c>
      <c r="E114" s="54">
        <v>29418.74</v>
      </c>
      <c r="F114" s="54">
        <v>29477.040000000001</v>
      </c>
      <c r="G114" s="54">
        <v>29404.44</v>
      </c>
      <c r="H114" s="54">
        <v>29609.5</v>
      </c>
      <c r="I114" s="54">
        <v>29558.880000000001</v>
      </c>
      <c r="J114" s="54">
        <v>29389.040000000001</v>
      </c>
      <c r="K114" s="54">
        <v>29412.720000000001</v>
      </c>
      <c r="L114" s="54">
        <v>29622.14</v>
      </c>
      <c r="M114" s="66">
        <f>IF((L115=""),"",MAX(D116:L116))</f>
        <v>2021.1100000000006</v>
      </c>
      <c r="N114" s="66">
        <f>IF(L115="","",MIN(D116:L116))</f>
        <v>1868.2400000000016</v>
      </c>
      <c r="O114" s="66">
        <f>IF((L116=""),"",AVERAGE(D116:L116))</f>
        <v>1925.4300000000007</v>
      </c>
      <c r="P114" s="66">
        <f>IF((L115=""),"",((M114-N114)/(M114+N114))*100)</f>
        <v>3.9304768148919198</v>
      </c>
      <c r="Q114" s="66">
        <v>20</v>
      </c>
      <c r="R114" s="122" t="str">
        <f>IF(L115="","",IF(P115&lt;20,(IF(O114&gt;1730,IF(O114&lt;1970,"Pass","Fail"),"Fail"))))</f>
        <v>Pass</v>
      </c>
      <c r="S114" s="66">
        <v>1400</v>
      </c>
      <c r="T114" s="66"/>
      <c r="U114" s="130"/>
      <c r="V114" s="220">
        <v>1600</v>
      </c>
      <c r="W114" s="220">
        <v>2000</v>
      </c>
      <c r="X114" s="224">
        <v>1730</v>
      </c>
      <c r="Y114" s="224">
        <v>1970</v>
      </c>
      <c r="Z114" s="224">
        <v>6.2</v>
      </c>
    </row>
    <row r="115" spans="1:26" ht="15.75">
      <c r="A115"/>
      <c r="B115" s="71"/>
      <c r="C115" s="68" t="s">
        <v>88</v>
      </c>
      <c r="D115" s="54">
        <v>27683.66</v>
      </c>
      <c r="E115" s="54">
        <v>27537.119999999999</v>
      </c>
      <c r="F115" s="54">
        <v>27608.799999999999</v>
      </c>
      <c r="G115" s="54">
        <v>27431.79</v>
      </c>
      <c r="H115" s="54">
        <v>27588.39</v>
      </c>
      <c r="I115" s="54">
        <v>27620.36</v>
      </c>
      <c r="J115" s="54">
        <v>27482.04</v>
      </c>
      <c r="K115" s="54">
        <v>27482.48</v>
      </c>
      <c r="L115" s="54">
        <v>27684.37</v>
      </c>
      <c r="M115" s="72"/>
      <c r="N115" s="72"/>
      <c r="O115" s="72"/>
      <c r="P115" s="72"/>
      <c r="Q115" s="72"/>
      <c r="R115" s="124"/>
      <c r="S115" s="72"/>
      <c r="T115" s="72"/>
      <c r="U115" s="131"/>
      <c r="V115" s="221"/>
      <c r="W115" s="221"/>
    </row>
    <row r="116" spans="1:26" ht="38.25">
      <c r="A116"/>
      <c r="B116" s="126"/>
      <c r="C116" s="68" t="s">
        <v>122</v>
      </c>
      <c r="D116" s="38">
        <f t="shared" ref="D116:L116" si="34">IF(((D114="")*AND(D115="")),"",(D114-D115)*1)</f>
        <v>1871.7200000000012</v>
      </c>
      <c r="E116" s="38">
        <f t="shared" si="34"/>
        <v>1881.6200000000026</v>
      </c>
      <c r="F116" s="38">
        <f t="shared" si="34"/>
        <v>1868.2400000000016</v>
      </c>
      <c r="G116" s="38">
        <f t="shared" si="34"/>
        <v>1972.6499999999978</v>
      </c>
      <c r="H116" s="38">
        <f t="shared" si="34"/>
        <v>2021.1100000000006</v>
      </c>
      <c r="I116" s="38">
        <f t="shared" si="34"/>
        <v>1938.5200000000004</v>
      </c>
      <c r="J116" s="38">
        <f t="shared" si="34"/>
        <v>1907</v>
      </c>
      <c r="K116" s="38">
        <f t="shared" si="34"/>
        <v>1930.2400000000016</v>
      </c>
      <c r="L116" s="38">
        <f t="shared" si="34"/>
        <v>1937.7700000000004</v>
      </c>
      <c r="M116" s="127"/>
      <c r="N116" s="127"/>
      <c r="O116" s="127"/>
      <c r="P116" s="127"/>
      <c r="Q116" s="127"/>
      <c r="R116" s="128"/>
      <c r="S116" s="127"/>
      <c r="T116" s="127"/>
      <c r="U116" s="132"/>
      <c r="V116" s="222"/>
      <c r="W116" s="222"/>
    </row>
    <row r="117" spans="1:26">
      <c r="A117" s="121">
        <v>42698</v>
      </c>
      <c r="B117" s="65" t="s">
        <v>121</v>
      </c>
      <c r="C117" s="68" t="s">
        <v>87</v>
      </c>
      <c r="D117" s="54">
        <v>29576.12</v>
      </c>
      <c r="E117" s="54">
        <v>27108.1</v>
      </c>
      <c r="F117" s="54">
        <v>29416.62</v>
      </c>
      <c r="G117" s="54">
        <v>29376.42</v>
      </c>
      <c r="H117" s="54">
        <v>29576.65</v>
      </c>
      <c r="I117" s="54">
        <v>29603.56</v>
      </c>
      <c r="J117" s="54">
        <v>29350.07</v>
      </c>
      <c r="K117" s="54">
        <v>29381.69</v>
      </c>
      <c r="L117" s="54">
        <v>29534.14</v>
      </c>
      <c r="M117" s="66">
        <f>IF((L118=""),"",MAX(D119:L119))</f>
        <v>1984.4300000000003</v>
      </c>
      <c r="N117" s="66">
        <f>IF(L118="","",MIN(D119:L119))</f>
        <v>-383.65000000000146</v>
      </c>
      <c r="O117" s="66">
        <f>IF((L119=""),"",AVERAGE(D119:L119))</f>
        <v>1625.2933333333317</v>
      </c>
      <c r="P117" s="66">
        <f>IF((L118=""),"",((M117-N117)/(M117+N117))*100)</f>
        <v>147.93288271967438</v>
      </c>
      <c r="Q117" s="66">
        <v>20</v>
      </c>
      <c r="R117" s="122" t="str">
        <f>IF(L118="","",IF(P118&lt;20,(IF(O117&gt;1730,IF(O117&lt;1970,"Pass","Fail"),"Fail"))))</f>
        <v>Fail</v>
      </c>
      <c r="S117" s="66">
        <v>1335</v>
      </c>
      <c r="T117" s="66"/>
      <c r="U117" s="130"/>
      <c r="V117" s="220">
        <v>1600</v>
      </c>
      <c r="W117" s="220">
        <v>2000</v>
      </c>
      <c r="X117" s="224">
        <v>1730</v>
      </c>
      <c r="Y117" s="224">
        <v>1970</v>
      </c>
      <c r="Z117" s="224">
        <v>6.2</v>
      </c>
    </row>
    <row r="118" spans="1:26" ht="15.75">
      <c r="A118"/>
      <c r="B118" s="71"/>
      <c r="C118" s="68" t="s">
        <v>88</v>
      </c>
      <c r="D118" s="54">
        <v>27748.99</v>
      </c>
      <c r="E118" s="54">
        <v>27491.75</v>
      </c>
      <c r="F118" s="54">
        <v>27575.06</v>
      </c>
      <c r="G118" s="54">
        <v>27499.58</v>
      </c>
      <c r="H118" s="54">
        <v>27592.22</v>
      </c>
      <c r="I118" s="54">
        <v>27700.400000000001</v>
      </c>
      <c r="J118" s="54">
        <v>27528.99</v>
      </c>
      <c r="K118" s="54">
        <v>27505.33</v>
      </c>
      <c r="L118" s="54">
        <v>27653.41</v>
      </c>
      <c r="M118" s="72"/>
      <c r="N118" s="72"/>
      <c r="O118" s="72"/>
      <c r="P118" s="72"/>
      <c r="Q118" s="72"/>
      <c r="R118" s="124"/>
      <c r="S118" s="72"/>
      <c r="T118" s="72"/>
      <c r="U118" s="131"/>
      <c r="V118" s="221"/>
      <c r="W118" s="221"/>
    </row>
    <row r="119" spans="1:26" ht="38.25">
      <c r="A119"/>
      <c r="B119" s="126"/>
      <c r="C119" s="68" t="s">
        <v>122</v>
      </c>
      <c r="D119" s="38">
        <f t="shared" ref="D119:L119" si="35">IF(((D117="")*AND(D118="")),"",(D117-D118)*1)</f>
        <v>1827.1299999999974</v>
      </c>
      <c r="E119" s="38">
        <f t="shared" si="35"/>
        <v>-383.65000000000146</v>
      </c>
      <c r="F119" s="38">
        <f t="shared" si="35"/>
        <v>1841.5599999999977</v>
      </c>
      <c r="G119" s="38">
        <f t="shared" si="35"/>
        <v>1876.8399999999965</v>
      </c>
      <c r="H119" s="38">
        <f t="shared" si="35"/>
        <v>1984.4300000000003</v>
      </c>
      <c r="I119" s="38">
        <f t="shared" si="35"/>
        <v>1903.1599999999999</v>
      </c>
      <c r="J119" s="38">
        <f t="shared" si="35"/>
        <v>1821.0799999999981</v>
      </c>
      <c r="K119" s="38">
        <f t="shared" si="35"/>
        <v>1876.3599999999969</v>
      </c>
      <c r="L119" s="38">
        <f t="shared" si="35"/>
        <v>1880.7299999999996</v>
      </c>
      <c r="M119" s="127"/>
      <c r="N119" s="127"/>
      <c r="O119" s="127"/>
      <c r="P119" s="127"/>
      <c r="Q119" s="127"/>
      <c r="R119" s="128"/>
      <c r="S119" s="127"/>
      <c r="T119" s="127"/>
      <c r="U119" s="132"/>
      <c r="V119" s="222"/>
      <c r="W119" s="222"/>
    </row>
    <row r="120" spans="1:26">
      <c r="A120" s="121">
        <v>42702</v>
      </c>
      <c r="B120" s="65" t="s">
        <v>123</v>
      </c>
      <c r="C120" s="68" t="s">
        <v>87</v>
      </c>
      <c r="D120" s="54">
        <v>29527.02</v>
      </c>
      <c r="E120" s="54">
        <v>29363.21</v>
      </c>
      <c r="F120" s="54">
        <v>29416.34</v>
      </c>
      <c r="G120" s="54">
        <v>29354.33</v>
      </c>
      <c r="H120" s="54">
        <v>29582.94</v>
      </c>
      <c r="I120" s="54">
        <v>29504.17</v>
      </c>
      <c r="J120" s="54">
        <v>29340.82</v>
      </c>
      <c r="K120" s="54">
        <v>29351.18</v>
      </c>
      <c r="L120" s="54">
        <v>29587.98</v>
      </c>
      <c r="M120" s="66">
        <f>IF((L121=""),"",MAX(D122:L122))</f>
        <v>2011.3400000000001</v>
      </c>
      <c r="N120" s="66">
        <f>IF(L121="","",MIN(D122:L122))</f>
        <v>1834.0099999999984</v>
      </c>
      <c r="O120" s="66">
        <f>IF((L122=""),"",AVERAGE(D122:L122))</f>
        <v>1912.8777777777775</v>
      </c>
      <c r="P120" s="66">
        <f>IF((L121=""),"",((M120-N120)/(M120+N120))*100)</f>
        <v>4.6115438126568922</v>
      </c>
      <c r="Q120" s="66">
        <v>20</v>
      </c>
      <c r="R120" s="122" t="str">
        <f>IF(L121="","",IF(P121&lt;20,(IF(O120&gt;1730,IF(O120&lt;1970,"Pass","Fail"),"Fail"))))</f>
        <v>Pass</v>
      </c>
      <c r="S120" s="66">
        <v>1400</v>
      </c>
      <c r="T120" s="66"/>
      <c r="U120" s="130"/>
      <c r="V120" s="220">
        <v>1600</v>
      </c>
      <c r="W120" s="220">
        <v>2000</v>
      </c>
      <c r="X120" s="224">
        <v>1730</v>
      </c>
      <c r="Y120" s="224">
        <v>1970</v>
      </c>
      <c r="Z120" s="224">
        <v>6.2</v>
      </c>
    </row>
    <row r="121" spans="1:26" ht="15.75">
      <c r="A121"/>
      <c r="B121" s="71"/>
      <c r="C121" s="68" t="s">
        <v>88</v>
      </c>
      <c r="D121" s="54">
        <v>27666.62</v>
      </c>
      <c r="E121" s="54">
        <v>27502.240000000002</v>
      </c>
      <c r="F121" s="54">
        <v>27582.33</v>
      </c>
      <c r="G121" s="54">
        <v>27378.07</v>
      </c>
      <c r="H121" s="54">
        <v>27571.599999999999</v>
      </c>
      <c r="I121" s="54">
        <v>27556.43</v>
      </c>
      <c r="J121" s="54">
        <v>27426.58</v>
      </c>
      <c r="K121" s="54">
        <v>27429.51</v>
      </c>
      <c r="L121" s="54">
        <v>27698.71</v>
      </c>
      <c r="M121" s="72"/>
      <c r="N121" s="72"/>
      <c r="O121" s="72"/>
      <c r="P121" s="72"/>
      <c r="Q121" s="72"/>
      <c r="R121" s="124"/>
      <c r="S121" s="72"/>
      <c r="T121" s="72"/>
      <c r="U121" s="131"/>
      <c r="V121" s="221"/>
      <c r="W121" s="221"/>
    </row>
    <row r="122" spans="1:26" ht="38.25">
      <c r="A122"/>
      <c r="B122" s="126"/>
      <c r="C122" s="68" t="s">
        <v>122</v>
      </c>
      <c r="D122" s="38">
        <f t="shared" ref="D122:L122" si="36">IF(((D120="")*AND(D121="")),"",(D120-D121)*1)</f>
        <v>1860.4000000000015</v>
      </c>
      <c r="E122" s="38">
        <f t="shared" si="36"/>
        <v>1860.9699999999975</v>
      </c>
      <c r="F122" s="38">
        <f t="shared" si="36"/>
        <v>1834.0099999999984</v>
      </c>
      <c r="G122" s="38">
        <f t="shared" si="36"/>
        <v>1976.260000000002</v>
      </c>
      <c r="H122" s="38">
        <f t="shared" si="36"/>
        <v>2011.3400000000001</v>
      </c>
      <c r="I122" s="38">
        <f t="shared" si="36"/>
        <v>1947.739999999998</v>
      </c>
      <c r="J122" s="38">
        <f t="shared" si="36"/>
        <v>1914.239999999998</v>
      </c>
      <c r="K122" s="38">
        <f t="shared" si="36"/>
        <v>1921.6700000000019</v>
      </c>
      <c r="L122" s="38">
        <f t="shared" si="36"/>
        <v>1889.2700000000004</v>
      </c>
      <c r="M122" s="127"/>
      <c r="N122" s="127"/>
      <c r="O122" s="127"/>
      <c r="P122" s="127"/>
      <c r="Q122" s="127"/>
      <c r="R122" s="128"/>
      <c r="S122" s="127"/>
      <c r="T122" s="127"/>
      <c r="U122" s="132"/>
      <c r="V122" s="222"/>
      <c r="W122" s="222"/>
    </row>
    <row r="123" spans="1:26">
      <c r="A123" s="121">
        <v>42705</v>
      </c>
      <c r="B123" s="65" t="s">
        <v>123</v>
      </c>
      <c r="C123" s="68" t="s">
        <v>87</v>
      </c>
      <c r="D123" s="54">
        <v>29500.02</v>
      </c>
      <c r="E123" s="54">
        <v>29325.46</v>
      </c>
      <c r="F123" s="54">
        <v>29396.68</v>
      </c>
      <c r="G123" s="54">
        <v>29325.33</v>
      </c>
      <c r="H123" s="54">
        <v>29532.35</v>
      </c>
      <c r="I123" s="54">
        <v>29492.11</v>
      </c>
      <c r="J123" s="54">
        <v>29332.37</v>
      </c>
      <c r="K123" s="54">
        <v>29309.67</v>
      </c>
      <c r="L123" s="54">
        <v>29543.09</v>
      </c>
      <c r="M123" s="66">
        <f>IF((L124=""),"",MAX(D125:L125))</f>
        <v>1992.869999999999</v>
      </c>
      <c r="N123" s="66">
        <f>IF(L124="","",MIN(D125:L125))</f>
        <v>1847.489999999998</v>
      </c>
      <c r="O123" s="66">
        <f>IF((L125=""),"",AVERAGE(D125:L125))</f>
        <v>1903.5644444444442</v>
      </c>
      <c r="P123" s="66">
        <f>IF((L124=""),"",((M123-N123)/(M123+N123))*100)</f>
        <v>3.7855826016311269</v>
      </c>
      <c r="Q123" s="66">
        <v>20</v>
      </c>
      <c r="R123" s="122" t="str">
        <f>IF(L124="","",IF(P124&lt;20,(IF(O123&gt;1730,IF(O123&lt;1970,"Pass","Fail"),"Fail"))))</f>
        <v>Pass</v>
      </c>
      <c r="S123" s="66">
        <v>1159</v>
      </c>
      <c r="T123" s="66"/>
      <c r="U123" s="130"/>
      <c r="V123" s="220">
        <v>1600</v>
      </c>
      <c r="W123" s="220">
        <v>2000</v>
      </c>
      <c r="X123" s="224">
        <v>1730</v>
      </c>
      <c r="Y123" s="224">
        <v>1970</v>
      </c>
      <c r="Z123" s="224">
        <v>6.2</v>
      </c>
    </row>
    <row r="124" spans="1:26" ht="15.75">
      <c r="A124"/>
      <c r="B124" s="71"/>
      <c r="C124" s="68" t="s">
        <v>88</v>
      </c>
      <c r="D124" s="54">
        <v>27651.75</v>
      </c>
      <c r="E124" s="54">
        <v>27477.97</v>
      </c>
      <c r="F124" s="54">
        <v>27536.71</v>
      </c>
      <c r="G124" s="54">
        <v>27374.32</v>
      </c>
      <c r="H124" s="54">
        <v>27539.48</v>
      </c>
      <c r="I124" s="54">
        <v>27553.65</v>
      </c>
      <c r="J124" s="54">
        <v>27433.52</v>
      </c>
      <c r="K124" s="54">
        <v>27397.57</v>
      </c>
      <c r="L124" s="54">
        <v>27660.03</v>
      </c>
      <c r="M124" s="72"/>
      <c r="N124" s="72"/>
      <c r="O124" s="72"/>
      <c r="P124" s="72"/>
      <c r="Q124" s="72"/>
      <c r="R124" s="124"/>
      <c r="S124" s="72"/>
      <c r="T124" s="72"/>
      <c r="U124" s="131"/>
      <c r="V124" s="221"/>
      <c r="W124" s="221"/>
    </row>
    <row r="125" spans="1:26" ht="38.25">
      <c r="A125"/>
      <c r="B125" s="126"/>
      <c r="C125" s="68" t="s">
        <v>122</v>
      </c>
      <c r="D125" s="38">
        <f t="shared" ref="D125:L125" si="37">IF(((D123="")*AND(D124="")),"",(D123-D124)*1)</f>
        <v>1848.2700000000004</v>
      </c>
      <c r="E125" s="38">
        <f t="shared" si="37"/>
        <v>1847.489999999998</v>
      </c>
      <c r="F125" s="38">
        <f t="shared" si="37"/>
        <v>1859.9700000000012</v>
      </c>
      <c r="G125" s="38">
        <f t="shared" si="37"/>
        <v>1951.010000000002</v>
      </c>
      <c r="H125" s="38">
        <f t="shared" si="37"/>
        <v>1992.869999999999</v>
      </c>
      <c r="I125" s="38">
        <f t="shared" si="37"/>
        <v>1938.4599999999991</v>
      </c>
      <c r="J125" s="38">
        <f t="shared" si="37"/>
        <v>1898.8499999999985</v>
      </c>
      <c r="K125" s="38">
        <f t="shared" si="37"/>
        <v>1912.0999999999985</v>
      </c>
      <c r="L125" s="38">
        <f t="shared" si="37"/>
        <v>1883.0600000000013</v>
      </c>
      <c r="M125" s="127"/>
      <c r="N125" s="127"/>
      <c r="O125" s="127"/>
      <c r="P125" s="127"/>
      <c r="Q125" s="127"/>
      <c r="R125" s="128"/>
      <c r="S125" s="127"/>
      <c r="T125" s="127"/>
      <c r="U125" s="132"/>
      <c r="V125" s="222"/>
      <c r="W125" s="222"/>
    </row>
    <row r="126" spans="1:26">
      <c r="A126" s="121">
        <v>42709</v>
      </c>
      <c r="B126" s="65" t="s">
        <v>123</v>
      </c>
      <c r="C126" s="68" t="s">
        <v>87</v>
      </c>
      <c r="D126" s="54">
        <v>29350.36</v>
      </c>
      <c r="E126" s="54">
        <v>29184.639999999999</v>
      </c>
      <c r="F126" s="54">
        <v>29250.48</v>
      </c>
      <c r="G126" s="54">
        <v>29201.46</v>
      </c>
      <c r="H126" s="54">
        <v>29408.98</v>
      </c>
      <c r="I126" s="54">
        <v>29332.04</v>
      </c>
      <c r="J126" s="54">
        <v>29192.91</v>
      </c>
      <c r="K126" s="54">
        <v>29187.18</v>
      </c>
      <c r="L126" s="54">
        <v>29394.37</v>
      </c>
      <c r="M126" s="66">
        <f>IF((L127=""),"",MAX(D128:L128))</f>
        <v>1979.4199999999983</v>
      </c>
      <c r="N126" s="66">
        <f>IF(L127="","",MIN(D128:L128))</f>
        <v>1812.9799999999996</v>
      </c>
      <c r="O126" s="66">
        <f>IF((L128=""),"",AVERAGE(D128:L128))</f>
        <v>1876.7055555555551</v>
      </c>
      <c r="P126" s="66">
        <f>IF((L127=""),"",((M126-N126)/(M126+N126))*100)</f>
        <v>4.3887775551101882</v>
      </c>
      <c r="Q126" s="66">
        <v>20</v>
      </c>
      <c r="R126" s="122" t="str">
        <f>IF(L127="","",IF(P127&lt;20,(IF(O126&gt;1730,IF(O126&lt;1970,"Pass","Fail"),"Fail"))))</f>
        <v>Pass</v>
      </c>
      <c r="S126" s="66">
        <v>1400</v>
      </c>
      <c r="T126" s="66"/>
      <c r="U126" s="130"/>
      <c r="V126" s="220">
        <v>1600</v>
      </c>
      <c r="W126" s="220">
        <v>2000</v>
      </c>
      <c r="X126" s="224">
        <v>1730</v>
      </c>
      <c r="Y126" s="224">
        <v>1970</v>
      </c>
      <c r="Z126" s="224">
        <v>6.2</v>
      </c>
    </row>
    <row r="127" spans="1:26" ht="15.75">
      <c r="A127"/>
      <c r="B127" s="71"/>
      <c r="C127" s="68" t="s">
        <v>88</v>
      </c>
      <c r="D127" s="54">
        <v>27535.77</v>
      </c>
      <c r="E127" s="54">
        <v>27371.66</v>
      </c>
      <c r="F127" s="54">
        <v>27408.69</v>
      </c>
      <c r="G127" s="54">
        <v>27288.1</v>
      </c>
      <c r="H127" s="54">
        <v>27429.56</v>
      </c>
      <c r="I127" s="54">
        <v>27406.9</v>
      </c>
      <c r="J127" s="54">
        <v>27329.08</v>
      </c>
      <c r="K127" s="54">
        <v>27303.86</v>
      </c>
      <c r="L127" s="54">
        <v>27538.45</v>
      </c>
      <c r="M127" s="72"/>
      <c r="N127" s="72"/>
      <c r="O127" s="72"/>
      <c r="P127" s="72"/>
      <c r="Q127" s="72"/>
      <c r="R127" s="124"/>
      <c r="S127" s="72"/>
      <c r="T127" s="72"/>
      <c r="U127" s="131"/>
      <c r="V127" s="221"/>
      <c r="W127" s="221"/>
    </row>
    <row r="128" spans="1:26" ht="38.25">
      <c r="A128"/>
      <c r="B128" s="126"/>
      <c r="C128" s="68" t="s">
        <v>122</v>
      </c>
      <c r="D128" s="38">
        <f t="shared" ref="D128:L128" si="38">IF(((D126="")*AND(D127="")),"",(D126-D127)*1)</f>
        <v>1814.5900000000001</v>
      </c>
      <c r="E128" s="38">
        <f t="shared" si="38"/>
        <v>1812.9799999999996</v>
      </c>
      <c r="F128" s="38">
        <f t="shared" si="38"/>
        <v>1841.7900000000009</v>
      </c>
      <c r="G128" s="38">
        <f t="shared" si="38"/>
        <v>1913.3600000000006</v>
      </c>
      <c r="H128" s="38">
        <f t="shared" si="38"/>
        <v>1979.4199999999983</v>
      </c>
      <c r="I128" s="38">
        <f t="shared" si="38"/>
        <v>1925.1399999999994</v>
      </c>
      <c r="J128" s="38">
        <f t="shared" si="38"/>
        <v>1863.8299999999981</v>
      </c>
      <c r="K128" s="38">
        <f t="shared" si="38"/>
        <v>1883.3199999999997</v>
      </c>
      <c r="L128" s="38">
        <f t="shared" si="38"/>
        <v>1855.9199999999983</v>
      </c>
      <c r="M128" s="127"/>
      <c r="N128" s="127"/>
      <c r="O128" s="127"/>
      <c r="P128" s="127"/>
      <c r="Q128" s="127"/>
      <c r="R128" s="128"/>
      <c r="S128" s="127"/>
      <c r="T128" s="127"/>
      <c r="U128" s="132"/>
      <c r="V128" s="222"/>
      <c r="W128" s="222"/>
    </row>
    <row r="129" spans="1:26">
      <c r="A129" s="121">
        <v>42712</v>
      </c>
      <c r="B129" s="65"/>
      <c r="C129" s="68" t="s">
        <v>87</v>
      </c>
      <c r="D129" s="54">
        <v>29441.200000000001</v>
      </c>
      <c r="E129" s="54">
        <v>29230.54</v>
      </c>
      <c r="F129" s="54">
        <v>29197.93</v>
      </c>
      <c r="G129" s="54">
        <v>29176.71</v>
      </c>
      <c r="H129" s="54">
        <v>29410.98</v>
      </c>
      <c r="I129" s="54">
        <v>29385.71</v>
      </c>
      <c r="J129" s="54">
        <v>29200.73</v>
      </c>
      <c r="K129" s="54">
        <v>29190.07</v>
      </c>
      <c r="L129" s="54">
        <v>29398.16</v>
      </c>
      <c r="M129" s="66">
        <f>IF((L130=""),"",MAX(D131:L131))</f>
        <v>1939.5999999999985</v>
      </c>
      <c r="N129" s="66">
        <f>IF(L130="","",MIN(D131:L131))</f>
        <v>1692.8400000000001</v>
      </c>
      <c r="O129" s="66">
        <f>IF((L131=""),"",AVERAGE(D131:L131))</f>
        <v>1845.0244444444438</v>
      </c>
      <c r="P129" s="66">
        <f>IF((L130=""),"",((M129-N129)/(M129+N129))*100)</f>
        <v>6.7932298950567249</v>
      </c>
      <c r="Q129" s="66">
        <v>20</v>
      </c>
      <c r="R129" s="122" t="str">
        <f>IF(L130="","",IF(P130&lt;20,(IF(O129&gt;1600,IF(O129&lt;2000,"Pass","Fail"),"Fail"))))</f>
        <v>Pass</v>
      </c>
      <c r="S129" s="66">
        <v>1428</v>
      </c>
      <c r="T129" s="66"/>
      <c r="U129" s="130"/>
      <c r="V129" s="220">
        <v>1600</v>
      </c>
      <c r="W129" s="220">
        <v>2000</v>
      </c>
      <c r="X129" s="224">
        <v>1730</v>
      </c>
      <c r="Y129" s="224">
        <v>1970</v>
      </c>
      <c r="Z129" s="224">
        <v>6.2</v>
      </c>
    </row>
    <row r="130" spans="1:26" ht="15.75">
      <c r="A130"/>
      <c r="B130" s="71"/>
      <c r="C130" s="68" t="s">
        <v>88</v>
      </c>
      <c r="D130" s="54">
        <v>27633.98</v>
      </c>
      <c r="E130" s="54">
        <v>27430.95</v>
      </c>
      <c r="F130" s="54">
        <v>27505.09</v>
      </c>
      <c r="G130" s="54">
        <v>27265.4</v>
      </c>
      <c r="H130" s="54">
        <v>27471.38</v>
      </c>
      <c r="I130" s="54">
        <v>27509.54</v>
      </c>
      <c r="J130" s="54">
        <v>27349.21</v>
      </c>
      <c r="K130" s="54">
        <v>27316.97</v>
      </c>
      <c r="L130" s="54">
        <v>27544.29</v>
      </c>
      <c r="M130" s="72"/>
      <c r="N130" s="72"/>
      <c r="O130" s="72"/>
      <c r="P130" s="72"/>
      <c r="Q130" s="72"/>
      <c r="R130" s="124"/>
      <c r="S130" s="72"/>
      <c r="T130" s="72"/>
      <c r="U130" s="131"/>
      <c r="V130" s="221"/>
      <c r="W130" s="221"/>
    </row>
    <row r="131" spans="1:26" ht="38.25">
      <c r="A131"/>
      <c r="B131" s="126"/>
      <c r="C131" s="68" t="s">
        <v>122</v>
      </c>
      <c r="D131" s="38">
        <f t="shared" ref="D131:L131" si="39">IF(((D129="")*AND(D130="")),"",(D129-D130)*1)</f>
        <v>1807.2200000000012</v>
      </c>
      <c r="E131" s="38">
        <f t="shared" si="39"/>
        <v>1799.5900000000001</v>
      </c>
      <c r="F131" s="38">
        <f t="shared" si="39"/>
        <v>1692.8400000000001</v>
      </c>
      <c r="G131" s="38">
        <f t="shared" si="39"/>
        <v>1911.3099999999977</v>
      </c>
      <c r="H131" s="38">
        <f t="shared" si="39"/>
        <v>1939.5999999999985</v>
      </c>
      <c r="I131" s="38">
        <f t="shared" si="39"/>
        <v>1876.1699999999983</v>
      </c>
      <c r="J131" s="38">
        <f t="shared" si="39"/>
        <v>1851.5200000000004</v>
      </c>
      <c r="K131" s="38">
        <f t="shared" si="39"/>
        <v>1873.0999999999985</v>
      </c>
      <c r="L131" s="38">
        <f t="shared" si="39"/>
        <v>1853.869999999999</v>
      </c>
      <c r="M131" s="127"/>
      <c r="N131" s="127"/>
      <c r="O131" s="127"/>
      <c r="P131" s="127"/>
      <c r="Q131" s="127"/>
      <c r="R131" s="128"/>
      <c r="S131" s="127"/>
      <c r="T131" s="127"/>
      <c r="U131" s="132"/>
      <c r="V131" s="222"/>
      <c r="W131" s="222"/>
    </row>
    <row r="132" spans="1:26">
      <c r="A132" s="121">
        <v>42716</v>
      </c>
      <c r="B132" s="65" t="s">
        <v>123</v>
      </c>
      <c r="C132" s="68" t="s">
        <v>87</v>
      </c>
      <c r="D132" s="54">
        <v>29376.34</v>
      </c>
      <c r="E132" s="54">
        <v>29189.78</v>
      </c>
      <c r="F132" s="54">
        <v>29201.24</v>
      </c>
      <c r="G132" s="54">
        <v>29197.18</v>
      </c>
      <c r="H132" s="54">
        <v>29427.94</v>
      </c>
      <c r="I132" s="54">
        <v>29331.46</v>
      </c>
      <c r="J132" s="54">
        <v>29164.29</v>
      </c>
      <c r="K132" s="54">
        <v>29208.5</v>
      </c>
      <c r="L132" s="54">
        <v>29461.58</v>
      </c>
      <c r="M132" s="66">
        <f>IF((L133=""),"",MAX(D134:L134))</f>
        <v>2002.3099999999977</v>
      </c>
      <c r="N132" s="66">
        <f>IF(L133="","",MIN(D134:L134))</f>
        <v>1836.0300000000025</v>
      </c>
      <c r="O132" s="66">
        <f>IF((L134=""),"",AVERAGE(D134:L134))</f>
        <v>1907.8511111111115</v>
      </c>
      <c r="P132" s="66">
        <f>IF((L133=""),"",((M132-N132)/(M132+N132))*100)</f>
        <v>4.3320810558729859</v>
      </c>
      <c r="Q132" s="66">
        <v>20</v>
      </c>
      <c r="R132" s="122" t="str">
        <f>IF(L133="","",IF(P133&lt;20,(IF(O132&gt;1730,IF(O132&lt;1970,"Pass","Fail"),"Fail"))))</f>
        <v>Pass</v>
      </c>
      <c r="S132" s="66">
        <v>1400</v>
      </c>
      <c r="T132" s="66"/>
      <c r="U132" s="130"/>
      <c r="V132" s="220">
        <v>1600</v>
      </c>
      <c r="W132" s="220">
        <v>2000</v>
      </c>
      <c r="X132" s="224">
        <v>1730</v>
      </c>
      <c r="Y132" s="224">
        <v>1970</v>
      </c>
      <c r="Z132" s="224">
        <v>6.2</v>
      </c>
    </row>
    <row r="133" spans="1:26" ht="15.75">
      <c r="A133"/>
      <c r="B133" s="71"/>
      <c r="C133" s="68" t="s">
        <v>88</v>
      </c>
      <c r="D133" s="54">
        <v>27505.75</v>
      </c>
      <c r="E133" s="54">
        <v>27319.1</v>
      </c>
      <c r="F133" s="54">
        <v>27365.21</v>
      </c>
      <c r="G133" s="54">
        <v>27241.74</v>
      </c>
      <c r="H133" s="54">
        <v>27425.63</v>
      </c>
      <c r="I133" s="54">
        <v>27381.17</v>
      </c>
      <c r="J133" s="54">
        <v>27265.25</v>
      </c>
      <c r="K133" s="54">
        <v>27291.88</v>
      </c>
      <c r="L133" s="54">
        <v>27591.919999999998</v>
      </c>
      <c r="M133" s="72"/>
      <c r="N133" s="72"/>
      <c r="O133" s="72"/>
      <c r="P133" s="72"/>
      <c r="Q133" s="72"/>
      <c r="R133" s="124"/>
      <c r="S133" s="72"/>
      <c r="T133" s="72"/>
      <c r="U133" s="131"/>
      <c r="V133" s="221"/>
      <c r="W133" s="221"/>
    </row>
    <row r="134" spans="1:26" ht="38.25">
      <c r="A134"/>
      <c r="B134" s="126"/>
      <c r="C134" s="68" t="s">
        <v>122</v>
      </c>
      <c r="D134" s="38">
        <f t="shared" ref="D134:L134" si="40">IF(((D132="")*AND(D133="")),"",(D132-D133)*1)</f>
        <v>1870.5900000000001</v>
      </c>
      <c r="E134" s="38">
        <f t="shared" si="40"/>
        <v>1870.6800000000003</v>
      </c>
      <c r="F134" s="38">
        <f t="shared" si="40"/>
        <v>1836.0300000000025</v>
      </c>
      <c r="G134" s="38">
        <f t="shared" si="40"/>
        <v>1955.4399999999987</v>
      </c>
      <c r="H134" s="38">
        <f t="shared" si="40"/>
        <v>2002.3099999999977</v>
      </c>
      <c r="I134" s="38">
        <f t="shared" si="40"/>
        <v>1950.2900000000009</v>
      </c>
      <c r="J134" s="38">
        <f t="shared" si="40"/>
        <v>1899.0400000000009</v>
      </c>
      <c r="K134" s="38">
        <f t="shared" si="40"/>
        <v>1916.619999999999</v>
      </c>
      <c r="L134" s="38">
        <f t="shared" si="40"/>
        <v>1869.6600000000035</v>
      </c>
      <c r="M134" s="127"/>
      <c r="N134" s="127"/>
      <c r="O134" s="127"/>
      <c r="P134" s="127"/>
      <c r="Q134" s="127"/>
      <c r="R134" s="128"/>
      <c r="S134" s="127"/>
      <c r="T134" s="127"/>
      <c r="U134" s="132"/>
      <c r="V134" s="222"/>
      <c r="W134" s="222"/>
    </row>
    <row r="135" spans="1:26">
      <c r="A135" s="121">
        <v>42719</v>
      </c>
      <c r="B135" s="65" t="s">
        <v>123</v>
      </c>
      <c r="C135" s="68" t="s">
        <v>87</v>
      </c>
      <c r="D135" s="54">
        <v>29365.73</v>
      </c>
      <c r="E135" s="54">
        <v>29168.19</v>
      </c>
      <c r="F135" s="54">
        <v>29171.63</v>
      </c>
      <c r="G135" s="54">
        <v>29149.53</v>
      </c>
      <c r="H135" s="54">
        <v>29396.43</v>
      </c>
      <c r="I135" s="54">
        <v>29296.06</v>
      </c>
      <c r="J135" s="54">
        <v>29136.42</v>
      </c>
      <c r="K135" s="54">
        <v>29135.63</v>
      </c>
      <c r="L135" s="54">
        <v>29372.6</v>
      </c>
      <c r="M135" s="66">
        <f>IF((L136=""),"",MAX(D137:L137))</f>
        <v>2015.2299999999996</v>
      </c>
      <c r="N135" s="66">
        <f>IF(L136="","",MIN(D137:L137))</f>
        <v>1851.2000000000007</v>
      </c>
      <c r="O135" s="66">
        <f>IF((L137=""),"",AVERAGE(D137:L137))</f>
        <v>1908.8288888888883</v>
      </c>
      <c r="P135" s="66">
        <f>IF((L136=""),"",((M135-N135)/(M135+N135))*100)</f>
        <v>4.2424148374598483</v>
      </c>
      <c r="Q135" s="66">
        <v>20</v>
      </c>
      <c r="R135" s="122" t="str">
        <f>IF(L136="","",IF(P136&lt;20,(IF(O135&gt;1730,IF(O135&lt;1970,"Pass","Fail"),"Fail"))))</f>
        <v>Pass</v>
      </c>
      <c r="S135" s="66">
        <v>1159</v>
      </c>
      <c r="T135" s="66"/>
      <c r="U135" s="130"/>
      <c r="V135" s="220">
        <v>1600</v>
      </c>
      <c r="W135" s="220">
        <v>2000</v>
      </c>
      <c r="X135" s="224">
        <v>1730</v>
      </c>
      <c r="Y135" s="224">
        <v>1970</v>
      </c>
      <c r="Z135" s="224">
        <v>6.2</v>
      </c>
    </row>
    <row r="136" spans="1:26" ht="15.75">
      <c r="A136"/>
      <c r="B136" s="71"/>
      <c r="C136" s="68" t="s">
        <v>88</v>
      </c>
      <c r="D136" s="54">
        <v>27514.53</v>
      </c>
      <c r="E136" s="54">
        <v>27310.34</v>
      </c>
      <c r="F136" s="54">
        <v>27303.11</v>
      </c>
      <c r="G136" s="54">
        <v>27196.43</v>
      </c>
      <c r="H136" s="54">
        <v>27381.200000000001</v>
      </c>
      <c r="I136" s="54">
        <v>27375.34</v>
      </c>
      <c r="J136" s="54">
        <v>27246.55</v>
      </c>
      <c r="K136" s="54">
        <v>27228.49</v>
      </c>
      <c r="L136" s="54">
        <v>27456.77</v>
      </c>
      <c r="M136" s="72"/>
      <c r="N136" s="72"/>
      <c r="O136" s="72"/>
      <c r="P136" s="72"/>
      <c r="Q136" s="72"/>
      <c r="R136" s="124"/>
      <c r="S136" s="72"/>
      <c r="T136" s="72"/>
      <c r="U136" s="131"/>
      <c r="V136" s="221"/>
      <c r="W136" s="221"/>
    </row>
    <row r="137" spans="1:26" ht="38.25">
      <c r="A137"/>
      <c r="B137" s="126"/>
      <c r="C137" s="68" t="s">
        <v>122</v>
      </c>
      <c r="D137" s="38">
        <f t="shared" ref="D137:L137" si="41">IF(((D135="")*AND(D136="")),"",(D135-D136)*1)</f>
        <v>1851.2000000000007</v>
      </c>
      <c r="E137" s="38">
        <f t="shared" si="41"/>
        <v>1857.8499999999985</v>
      </c>
      <c r="F137" s="38">
        <f t="shared" si="41"/>
        <v>1868.5200000000004</v>
      </c>
      <c r="G137" s="38">
        <f t="shared" si="41"/>
        <v>1953.0999999999985</v>
      </c>
      <c r="H137" s="38">
        <f t="shared" si="41"/>
        <v>2015.2299999999996</v>
      </c>
      <c r="I137" s="38">
        <f t="shared" si="41"/>
        <v>1920.7200000000012</v>
      </c>
      <c r="J137" s="38">
        <f t="shared" si="41"/>
        <v>1889.869999999999</v>
      </c>
      <c r="K137" s="38">
        <f t="shared" si="41"/>
        <v>1907.1399999999994</v>
      </c>
      <c r="L137" s="38">
        <f t="shared" si="41"/>
        <v>1915.8299999999981</v>
      </c>
      <c r="M137" s="127"/>
      <c r="N137" s="127"/>
      <c r="O137" s="127"/>
      <c r="P137" s="127"/>
      <c r="Q137" s="127"/>
      <c r="R137" s="128"/>
      <c r="S137" s="127"/>
      <c r="T137" s="127"/>
      <c r="U137" s="132"/>
      <c r="V137" s="222"/>
      <c r="W137" s="222"/>
    </row>
    <row r="138" spans="1:26">
      <c r="A138" s="121">
        <v>42723</v>
      </c>
      <c r="B138" s="65" t="s">
        <v>123</v>
      </c>
      <c r="C138" s="68" t="s">
        <v>87</v>
      </c>
      <c r="D138" s="54">
        <v>29233.73</v>
      </c>
      <c r="E138" s="54">
        <v>29048.3</v>
      </c>
      <c r="F138" s="54">
        <v>29074.12</v>
      </c>
      <c r="G138" s="54">
        <v>29086.45</v>
      </c>
      <c r="H138" s="54">
        <v>29319.03</v>
      </c>
      <c r="I138" s="54">
        <v>29204.05</v>
      </c>
      <c r="J138" s="54">
        <v>29047.59</v>
      </c>
      <c r="K138" s="54">
        <v>29056.720000000001</v>
      </c>
      <c r="L138" s="54">
        <v>29302.21</v>
      </c>
      <c r="M138" s="66">
        <f>IF((L139=""),"",MAX(D140:L140))</f>
        <v>2008.7999999999993</v>
      </c>
      <c r="N138" s="66">
        <f>IF(L139="","",MIN(D140:L140))</f>
        <v>1846.4799999999996</v>
      </c>
      <c r="O138" s="66">
        <f>IF((L140=""),"",AVERAGE(D140:L140))</f>
        <v>1900.6499999999994</v>
      </c>
      <c r="P138" s="66">
        <f>IF((L139=""),"",((M138-N138)/(M138+N138))*100)</f>
        <v>4.2103297296175572</v>
      </c>
      <c r="Q138" s="66">
        <v>20</v>
      </c>
      <c r="R138" s="122" t="str">
        <f>IF(L139="","",IF(P139&lt;20,(IF(O138&gt;1730,IF(O138&lt;1970,"Pass","Fail"),"Fail"))))</f>
        <v>Pass</v>
      </c>
      <c r="S138" s="66">
        <v>1159</v>
      </c>
      <c r="T138" s="66"/>
      <c r="U138" s="130"/>
      <c r="V138" s="220">
        <v>1600</v>
      </c>
      <c r="W138" s="220">
        <v>2000</v>
      </c>
      <c r="X138" s="224">
        <v>1730</v>
      </c>
      <c r="Y138" s="224">
        <v>1970</v>
      </c>
      <c r="Z138" s="224">
        <v>6.2</v>
      </c>
    </row>
    <row r="139" spans="1:26" ht="15.75">
      <c r="A139"/>
      <c r="B139" s="71"/>
      <c r="C139" s="68" t="s">
        <v>88</v>
      </c>
      <c r="D139" s="54">
        <v>27384.58</v>
      </c>
      <c r="E139" s="54">
        <v>27201.82</v>
      </c>
      <c r="F139" s="54">
        <v>27223.69</v>
      </c>
      <c r="G139" s="54">
        <v>27139</v>
      </c>
      <c r="H139" s="54">
        <v>27310.23</v>
      </c>
      <c r="I139" s="54">
        <v>27267.58</v>
      </c>
      <c r="J139" s="54">
        <v>27161.5</v>
      </c>
      <c r="K139" s="54">
        <v>27151.87</v>
      </c>
      <c r="L139" s="54">
        <v>27426.080000000002</v>
      </c>
      <c r="M139" s="72"/>
      <c r="N139" s="72"/>
      <c r="O139" s="72"/>
      <c r="P139" s="72"/>
      <c r="Q139" s="72"/>
      <c r="R139" s="124"/>
      <c r="S139" s="72"/>
      <c r="T139" s="72"/>
      <c r="U139" s="131"/>
      <c r="V139" s="221"/>
      <c r="W139" s="221"/>
    </row>
    <row r="140" spans="1:26" ht="38.25">
      <c r="A140"/>
      <c r="B140" s="126"/>
      <c r="C140" s="68" t="s">
        <v>122</v>
      </c>
      <c r="D140" s="38">
        <f t="shared" ref="D140:L140" si="42">IF(((D138="")*AND(D139="")),"",(D138-D139)*1)</f>
        <v>1849.1499999999978</v>
      </c>
      <c r="E140" s="38">
        <f t="shared" si="42"/>
        <v>1846.4799999999996</v>
      </c>
      <c r="F140" s="38">
        <f t="shared" si="42"/>
        <v>1850.4300000000003</v>
      </c>
      <c r="G140" s="38">
        <f t="shared" si="42"/>
        <v>1947.4500000000007</v>
      </c>
      <c r="H140" s="38">
        <f t="shared" si="42"/>
        <v>2008.7999999999993</v>
      </c>
      <c r="I140" s="38">
        <f t="shared" si="42"/>
        <v>1936.4699999999975</v>
      </c>
      <c r="J140" s="38">
        <f t="shared" si="42"/>
        <v>1886.0900000000001</v>
      </c>
      <c r="K140" s="38">
        <f t="shared" si="42"/>
        <v>1904.8500000000022</v>
      </c>
      <c r="L140" s="38">
        <f t="shared" si="42"/>
        <v>1876.1299999999974</v>
      </c>
      <c r="M140" s="127"/>
      <c r="N140" s="127"/>
      <c r="O140" s="127"/>
      <c r="P140" s="127"/>
      <c r="Q140" s="127"/>
      <c r="R140" s="128"/>
      <c r="S140" s="127"/>
      <c r="T140" s="127"/>
      <c r="U140" s="132"/>
      <c r="V140" s="222"/>
      <c r="W140" s="222"/>
    </row>
    <row r="141" spans="1:26">
      <c r="A141" s="121">
        <v>42726</v>
      </c>
      <c r="B141" s="65" t="s">
        <v>123</v>
      </c>
      <c r="C141" s="68" t="s">
        <v>87</v>
      </c>
      <c r="D141" s="54">
        <v>29214.83</v>
      </c>
      <c r="E141" s="54">
        <v>29052.83</v>
      </c>
      <c r="F141" s="54">
        <v>29093.16</v>
      </c>
      <c r="G141" s="54">
        <v>29041.15</v>
      </c>
      <c r="H141" s="54">
        <v>29247.42</v>
      </c>
      <c r="I141" s="54">
        <v>29199.25</v>
      </c>
      <c r="J141" s="54">
        <v>29045.360000000001</v>
      </c>
      <c r="K141" s="54">
        <v>29030.23</v>
      </c>
      <c r="L141" s="54">
        <v>29260.57</v>
      </c>
      <c r="M141" s="66">
        <f>IF((L142=""),"",MAX(D143:L143))</f>
        <v>1978.2299999999996</v>
      </c>
      <c r="N141" s="66">
        <f>IF(L142="","",MIN(D143:L143))</f>
        <v>1829.6500000000015</v>
      </c>
      <c r="O141" s="66">
        <f>IF((L143=""),"",AVERAGE(D143:L143))</f>
        <v>1881.7244444444452</v>
      </c>
      <c r="P141" s="66">
        <f>IF((L142=""),"",((M141-N141)/(M141+N141))*100)</f>
        <v>3.9019086735926045</v>
      </c>
      <c r="Q141" s="66">
        <v>20</v>
      </c>
      <c r="R141" s="122" t="str">
        <f>IF(L142="","",IF(P142&lt;20,(IF(O141&gt;1730,IF(O141&lt;1970,"Pass","Fail"),"Fail"))))</f>
        <v>Pass</v>
      </c>
      <c r="S141" s="66">
        <v>1159</v>
      </c>
      <c r="T141" s="66"/>
      <c r="U141" s="130"/>
      <c r="V141" s="220">
        <v>1600</v>
      </c>
      <c r="W141" s="220">
        <v>2000</v>
      </c>
      <c r="X141" s="224">
        <v>1730</v>
      </c>
      <c r="Y141" s="224">
        <v>1970</v>
      </c>
      <c r="Z141" s="224">
        <v>6.2</v>
      </c>
    </row>
    <row r="142" spans="1:26" ht="15.75">
      <c r="A142"/>
      <c r="B142" s="71"/>
      <c r="C142" s="68" t="s">
        <v>88</v>
      </c>
      <c r="D142" s="54">
        <v>27372.76</v>
      </c>
      <c r="E142" s="54">
        <v>27211.87</v>
      </c>
      <c r="F142" s="54">
        <v>27263.51</v>
      </c>
      <c r="G142" s="54">
        <v>27125.040000000001</v>
      </c>
      <c r="H142" s="54">
        <v>27269.19</v>
      </c>
      <c r="I142" s="54">
        <v>27301.52</v>
      </c>
      <c r="J142" s="54">
        <v>27186.73</v>
      </c>
      <c r="K142" s="54">
        <v>27144.39</v>
      </c>
      <c r="L142" s="54">
        <v>27374.27</v>
      </c>
      <c r="M142" s="72"/>
      <c r="N142" s="72"/>
      <c r="O142" s="72"/>
      <c r="P142" s="72"/>
      <c r="Q142" s="72"/>
      <c r="R142" s="124"/>
      <c r="S142" s="72"/>
      <c r="T142" s="72"/>
      <c r="U142" s="131"/>
      <c r="V142" s="221"/>
      <c r="W142" s="221"/>
    </row>
    <row r="143" spans="1:26" ht="38.25">
      <c r="A143"/>
      <c r="B143" s="126"/>
      <c r="C143" s="68" t="s">
        <v>122</v>
      </c>
      <c r="D143" s="38">
        <f t="shared" ref="D143:L143" si="43">IF(((D141="")*AND(D142="")),"",(D141-D142)*1)</f>
        <v>1842.0700000000033</v>
      </c>
      <c r="E143" s="38">
        <f t="shared" si="43"/>
        <v>1840.9600000000028</v>
      </c>
      <c r="F143" s="38">
        <f t="shared" si="43"/>
        <v>1829.6500000000015</v>
      </c>
      <c r="G143" s="38">
        <f t="shared" si="43"/>
        <v>1916.1100000000006</v>
      </c>
      <c r="H143" s="38">
        <f t="shared" si="43"/>
        <v>1978.2299999999996</v>
      </c>
      <c r="I143" s="38">
        <f t="shared" si="43"/>
        <v>1897.7299999999996</v>
      </c>
      <c r="J143" s="38">
        <f t="shared" si="43"/>
        <v>1858.630000000001</v>
      </c>
      <c r="K143" s="38">
        <f t="shared" si="43"/>
        <v>1885.8400000000001</v>
      </c>
      <c r="L143" s="38">
        <f t="shared" si="43"/>
        <v>1886.2999999999993</v>
      </c>
      <c r="M143" s="127"/>
      <c r="N143" s="127"/>
      <c r="O143" s="127"/>
      <c r="P143" s="127"/>
      <c r="Q143" s="127"/>
      <c r="R143" s="128"/>
      <c r="S143" s="127"/>
      <c r="T143" s="127"/>
      <c r="U143" s="132"/>
      <c r="V143" s="222"/>
      <c r="W143" s="222"/>
    </row>
    <row r="144" spans="1:26">
      <c r="A144" s="121">
        <v>42729</v>
      </c>
      <c r="B144" s="65" t="s">
        <v>123</v>
      </c>
      <c r="C144" s="68" t="s">
        <v>87</v>
      </c>
      <c r="D144" s="54">
        <v>29396.57</v>
      </c>
      <c r="E144" s="54">
        <v>29170.25</v>
      </c>
      <c r="F144" s="54">
        <v>29255.99</v>
      </c>
      <c r="G144" s="54">
        <v>29153.07</v>
      </c>
      <c r="H144" s="54">
        <v>29369.87</v>
      </c>
      <c r="I144" s="54">
        <v>29320.81</v>
      </c>
      <c r="J144" s="54">
        <v>29192.39</v>
      </c>
      <c r="K144" s="54">
        <v>29134.080000000002</v>
      </c>
      <c r="L144" s="54">
        <v>29379.52</v>
      </c>
      <c r="M144" s="66">
        <f>IF((L145=""),"",MAX(D146:L146))</f>
        <v>2001.9300000000003</v>
      </c>
      <c r="N144" s="66">
        <f>IF(L145="","",MIN(D146:L146))</f>
        <v>1803.9399999999987</v>
      </c>
      <c r="O144" s="66">
        <f>IF((L146=""),"",AVERAGE(D146:L146))</f>
        <v>1887.5833333333333</v>
      </c>
      <c r="P144" s="66">
        <f>IF((L145=""),"",((M144-N144)/(M144+N144))*100)</f>
        <v>5.2022270860539548</v>
      </c>
      <c r="Q144" s="66">
        <v>20</v>
      </c>
      <c r="R144" s="122" t="str">
        <f>IF(L145="","",IF(P145&lt;20,(IF(O144&gt;1730,IF(O144&lt;1970,"Pass","Fail"),"Fail"))))</f>
        <v>Pass</v>
      </c>
      <c r="S144" s="66">
        <v>1159</v>
      </c>
      <c r="T144" s="66"/>
      <c r="U144" s="130"/>
      <c r="V144" s="220">
        <v>1600</v>
      </c>
      <c r="W144" s="220">
        <v>2000</v>
      </c>
      <c r="X144" s="224">
        <v>1730</v>
      </c>
      <c r="Y144" s="224">
        <v>1970</v>
      </c>
      <c r="Z144" s="224">
        <v>6.2</v>
      </c>
    </row>
    <row r="145" spans="1:26" ht="15.75">
      <c r="A145"/>
      <c r="B145" s="71"/>
      <c r="C145" s="68" t="s">
        <v>88</v>
      </c>
      <c r="D145" s="54">
        <v>27530.37</v>
      </c>
      <c r="E145" s="54">
        <v>27366.31</v>
      </c>
      <c r="F145" s="54">
        <v>27437.24</v>
      </c>
      <c r="G145" s="54">
        <v>27233.32</v>
      </c>
      <c r="H145" s="54">
        <v>27396.04</v>
      </c>
      <c r="I145" s="54">
        <v>27487.31</v>
      </c>
      <c r="J145" s="54">
        <v>27190.46</v>
      </c>
      <c r="K145" s="54">
        <v>27242.66</v>
      </c>
      <c r="L145" s="54">
        <v>27500.59</v>
      </c>
      <c r="M145" s="72"/>
      <c r="N145" s="72"/>
      <c r="O145" s="72"/>
      <c r="P145" s="72"/>
      <c r="Q145" s="72"/>
      <c r="R145" s="124"/>
      <c r="S145" s="72"/>
      <c r="T145" s="72"/>
      <c r="U145" s="131"/>
      <c r="V145" s="221"/>
      <c r="W145" s="221"/>
    </row>
    <row r="146" spans="1:26" ht="38.25">
      <c r="A146"/>
      <c r="B146" s="126"/>
      <c r="C146" s="68" t="s">
        <v>122</v>
      </c>
      <c r="D146" s="38">
        <f t="shared" ref="D146:L146" si="44">IF(((D144="")*AND(D145="")),"",(D144-D145)*1)</f>
        <v>1866.2000000000007</v>
      </c>
      <c r="E146" s="38">
        <f t="shared" si="44"/>
        <v>1803.9399999999987</v>
      </c>
      <c r="F146" s="38">
        <f t="shared" si="44"/>
        <v>1818.75</v>
      </c>
      <c r="G146" s="38">
        <f t="shared" si="44"/>
        <v>1919.75</v>
      </c>
      <c r="H146" s="38">
        <f t="shared" si="44"/>
        <v>1973.8299999999981</v>
      </c>
      <c r="I146" s="38">
        <f t="shared" si="44"/>
        <v>1833.5</v>
      </c>
      <c r="J146" s="38">
        <f t="shared" si="44"/>
        <v>2001.9300000000003</v>
      </c>
      <c r="K146" s="38">
        <f t="shared" si="44"/>
        <v>1891.4200000000019</v>
      </c>
      <c r="L146" s="38">
        <f t="shared" si="44"/>
        <v>1878.9300000000003</v>
      </c>
      <c r="M146" s="127"/>
      <c r="N146" s="127"/>
      <c r="O146" s="127"/>
      <c r="P146" s="127"/>
      <c r="Q146" s="127"/>
      <c r="R146" s="128"/>
      <c r="S146" s="127"/>
      <c r="T146" s="127"/>
      <c r="U146" s="132"/>
      <c r="V146" s="222"/>
      <c r="W146" s="222"/>
    </row>
    <row r="147" spans="1:26">
      <c r="A147" s="121">
        <v>42732</v>
      </c>
      <c r="B147" s="65" t="s">
        <v>123</v>
      </c>
      <c r="C147" s="68" t="s">
        <v>87</v>
      </c>
      <c r="D147" s="54">
        <v>29314.91</v>
      </c>
      <c r="E147" s="54">
        <v>29144.36</v>
      </c>
      <c r="F147" s="54">
        <v>29169.13</v>
      </c>
      <c r="G147" s="54">
        <v>29176.04</v>
      </c>
      <c r="H147" s="54">
        <v>29423.55</v>
      </c>
      <c r="I147" s="54">
        <v>29275.54</v>
      </c>
      <c r="J147" s="54">
        <v>29131.77</v>
      </c>
      <c r="K147" s="54">
        <v>29157.599999999999</v>
      </c>
      <c r="L147" s="54">
        <v>29382.58</v>
      </c>
      <c r="M147" s="66">
        <f>IF((L148=""),"",MAX(D149:L149))</f>
        <v>1970.8600000000006</v>
      </c>
      <c r="N147" s="66">
        <f>IF(L148="","",MIN(D149:L149))</f>
        <v>1758.5900000000001</v>
      </c>
      <c r="O147" s="66">
        <f>IF((L149=""),"",AVERAGE(D149:L149))</f>
        <v>1874.6388888888894</v>
      </c>
      <c r="P147" s="66">
        <f>IF((L148=""),"",((M147-N147)/(M147+N147))*100)</f>
        <v>5.6917239807478417</v>
      </c>
      <c r="Q147" s="66">
        <v>20</v>
      </c>
      <c r="R147" s="122" t="str">
        <f>IF(L148="","",IF(P148&lt;20,(IF(O147&gt;1730,IF(O147&lt;1970,"Pass","Fail"),"Fail"))))</f>
        <v>Pass</v>
      </c>
      <c r="S147" s="66">
        <v>1335</v>
      </c>
      <c r="T147" s="66"/>
      <c r="U147" s="130"/>
      <c r="V147" s="220">
        <v>1600</v>
      </c>
      <c r="W147" s="220">
        <v>2000</v>
      </c>
      <c r="X147" s="224">
        <v>1730</v>
      </c>
      <c r="Y147" s="224">
        <v>1970</v>
      </c>
      <c r="Z147" s="224">
        <v>6.2</v>
      </c>
    </row>
    <row r="148" spans="1:26" ht="15.75">
      <c r="A148"/>
      <c r="B148" s="71"/>
      <c r="C148" s="68" t="s">
        <v>88</v>
      </c>
      <c r="D148" s="54">
        <v>27471.67</v>
      </c>
      <c r="E148" s="54">
        <v>27298.91</v>
      </c>
      <c r="F148" s="54">
        <v>27410.54</v>
      </c>
      <c r="G148" s="54">
        <v>27241.200000000001</v>
      </c>
      <c r="H148" s="54">
        <v>27452.69</v>
      </c>
      <c r="I148" s="54">
        <v>27362.26</v>
      </c>
      <c r="J148" s="54">
        <v>27259.88</v>
      </c>
      <c r="K148" s="54">
        <v>27261.58</v>
      </c>
      <c r="L148" s="54">
        <v>27545</v>
      </c>
      <c r="M148" s="72"/>
      <c r="N148" s="72"/>
      <c r="O148" s="72"/>
      <c r="P148" s="72"/>
      <c r="Q148" s="72"/>
      <c r="R148" s="124"/>
      <c r="S148" s="72"/>
      <c r="T148" s="72"/>
      <c r="U148" s="131"/>
      <c r="V148" s="221"/>
      <c r="W148" s="221"/>
    </row>
    <row r="149" spans="1:26" ht="38.25">
      <c r="A149"/>
      <c r="B149" s="126"/>
      <c r="C149" s="68" t="s">
        <v>122</v>
      </c>
      <c r="D149" s="38">
        <f t="shared" ref="D149:L149" si="45">IF(((D147="")*AND(D148="")),"",(D147-D148)*1)</f>
        <v>1843.2400000000016</v>
      </c>
      <c r="E149" s="38">
        <f t="shared" si="45"/>
        <v>1845.4500000000007</v>
      </c>
      <c r="F149" s="38">
        <f t="shared" si="45"/>
        <v>1758.5900000000001</v>
      </c>
      <c r="G149" s="38">
        <f t="shared" si="45"/>
        <v>1934.8400000000001</v>
      </c>
      <c r="H149" s="38">
        <f t="shared" si="45"/>
        <v>1970.8600000000006</v>
      </c>
      <c r="I149" s="38">
        <f t="shared" si="45"/>
        <v>1913.2800000000025</v>
      </c>
      <c r="J149" s="38">
        <f t="shared" si="45"/>
        <v>1871.8899999999994</v>
      </c>
      <c r="K149" s="38">
        <f t="shared" si="45"/>
        <v>1896.0199999999968</v>
      </c>
      <c r="L149" s="38">
        <f t="shared" si="45"/>
        <v>1837.5800000000017</v>
      </c>
      <c r="M149" s="127"/>
      <c r="N149" s="127"/>
      <c r="O149" s="127"/>
      <c r="P149" s="127"/>
      <c r="Q149" s="127"/>
      <c r="R149" s="128"/>
      <c r="S149" s="127"/>
      <c r="T149" s="127"/>
      <c r="U149" s="132"/>
      <c r="V149" s="222"/>
      <c r="W149" s="222"/>
    </row>
    <row r="150" spans="1:26">
      <c r="A150" s="121">
        <v>42737</v>
      </c>
      <c r="B150" s="65" t="s">
        <v>123</v>
      </c>
      <c r="C150" s="68" t="s">
        <v>87</v>
      </c>
      <c r="D150" s="54">
        <v>29314.53</v>
      </c>
      <c r="E150" s="54">
        <v>26878.12</v>
      </c>
      <c r="F150" s="54">
        <v>29124.7</v>
      </c>
      <c r="G150" s="54">
        <v>29105.21</v>
      </c>
      <c r="H150" s="54">
        <v>29340.09</v>
      </c>
      <c r="I150" s="54">
        <v>29286.36</v>
      </c>
      <c r="J150" s="54">
        <v>29116.98</v>
      </c>
      <c r="K150" s="54">
        <v>29119.98</v>
      </c>
      <c r="L150" s="54">
        <v>29341.759999999998</v>
      </c>
      <c r="M150" s="66">
        <f>IF((L151=""),"",MAX(D152:L152))</f>
        <v>1943.3600000000006</v>
      </c>
      <c r="N150" s="66">
        <f>IF(L151="","",MIN(D152:L152))</f>
        <v>-413.18000000000029</v>
      </c>
      <c r="O150" s="66">
        <f>IF((L152=""),"",AVERAGE(D152:L152))</f>
        <v>1610.9377777777777</v>
      </c>
      <c r="P150" s="66">
        <f>IF((L151=""),"",((M150-N150)/(M150+N150))*100)</f>
        <v>154.00410409232904</v>
      </c>
      <c r="Q150" s="66">
        <v>20</v>
      </c>
      <c r="R150" s="122" t="str">
        <f>IF(L151="","",IF(P151&lt;20,(IF(O150&gt;1730,IF(O150&lt;1970,"Pass","Fail"),"Fail"))))</f>
        <v>Fail</v>
      </c>
      <c r="S150" s="66">
        <v>1335</v>
      </c>
      <c r="T150" s="66"/>
      <c r="U150" s="130"/>
      <c r="V150" s="220">
        <v>1600</v>
      </c>
      <c r="W150" s="220">
        <v>2000</v>
      </c>
      <c r="X150" s="224">
        <v>1730</v>
      </c>
      <c r="Y150" s="224">
        <v>1970</v>
      </c>
      <c r="Z150" s="224">
        <v>6.2</v>
      </c>
    </row>
    <row r="151" spans="1:26" ht="15.75">
      <c r="A151"/>
      <c r="B151" s="71"/>
      <c r="C151" s="68" t="s">
        <v>88</v>
      </c>
      <c r="D151" s="54">
        <v>27488.080000000002</v>
      </c>
      <c r="E151" s="54">
        <v>27291.3</v>
      </c>
      <c r="F151" s="54">
        <v>27314.81</v>
      </c>
      <c r="G151" s="54">
        <v>27219.51</v>
      </c>
      <c r="H151" s="54">
        <v>27396.73</v>
      </c>
      <c r="I151" s="54">
        <v>27407.68</v>
      </c>
      <c r="J151" s="54">
        <v>27267.17</v>
      </c>
      <c r="K151" s="54">
        <v>27244.48</v>
      </c>
      <c r="L151" s="54">
        <v>27499.53</v>
      </c>
      <c r="M151" s="72"/>
      <c r="N151" s="72"/>
      <c r="O151" s="72"/>
      <c r="P151" s="72"/>
      <c r="Q151" s="72"/>
      <c r="R151" s="124"/>
      <c r="S151" s="72"/>
      <c r="T151" s="72"/>
      <c r="U151" s="131"/>
      <c r="V151" s="221"/>
      <c r="W151" s="221"/>
    </row>
    <row r="152" spans="1:26" ht="38.25">
      <c r="A152"/>
      <c r="B152" s="126"/>
      <c r="C152" s="68" t="s">
        <v>122</v>
      </c>
      <c r="D152" s="38">
        <f t="shared" ref="D152:L152" si="46">IF(((D150="")*AND(D151="")),"",(D150-D151)*1)</f>
        <v>1826.4499999999971</v>
      </c>
      <c r="E152" s="38">
        <f t="shared" si="46"/>
        <v>-413.18000000000029</v>
      </c>
      <c r="F152" s="38">
        <f t="shared" si="46"/>
        <v>1809.8899999999994</v>
      </c>
      <c r="G152" s="38">
        <f t="shared" si="46"/>
        <v>1885.7000000000007</v>
      </c>
      <c r="H152" s="38">
        <f t="shared" si="46"/>
        <v>1943.3600000000006</v>
      </c>
      <c r="I152" s="38">
        <f t="shared" si="46"/>
        <v>1878.6800000000003</v>
      </c>
      <c r="J152" s="38">
        <f t="shared" si="46"/>
        <v>1849.8100000000013</v>
      </c>
      <c r="K152" s="38">
        <f t="shared" si="46"/>
        <v>1875.5</v>
      </c>
      <c r="L152" s="38">
        <f t="shared" si="46"/>
        <v>1842.2299999999996</v>
      </c>
      <c r="M152" s="127"/>
      <c r="N152" s="127"/>
      <c r="O152" s="127"/>
      <c r="P152" s="127"/>
      <c r="Q152" s="127"/>
      <c r="R152" s="128"/>
      <c r="S152" s="127"/>
      <c r="T152" s="127"/>
      <c r="U152" s="132"/>
      <c r="V152" s="222"/>
      <c r="W152" s="222"/>
    </row>
    <row r="153" spans="1:26">
      <c r="A153" s="121">
        <v>42739</v>
      </c>
      <c r="B153" s="65" t="s">
        <v>123</v>
      </c>
      <c r="C153" s="68" t="s">
        <v>87</v>
      </c>
      <c r="D153" s="54">
        <v>29384.33</v>
      </c>
      <c r="E153" s="54">
        <v>29165.25</v>
      </c>
      <c r="F153" s="54">
        <v>29210.55</v>
      </c>
      <c r="G153" s="54">
        <v>29152.2</v>
      </c>
      <c r="H153" s="54">
        <v>29324.85</v>
      </c>
      <c r="I153" s="54">
        <v>29372.39</v>
      </c>
      <c r="J153" s="54">
        <v>29167.87</v>
      </c>
      <c r="K153" s="54">
        <v>29145.61</v>
      </c>
      <c r="L153" s="54">
        <v>29298.83</v>
      </c>
      <c r="M153" s="66">
        <f>IF((L154=""),"",MAX(D155:L155))</f>
        <v>1920.8599999999969</v>
      </c>
      <c r="N153" s="66">
        <f>IF(L154="","",MIN(D155:L155))</f>
        <v>1757.7099999999991</v>
      </c>
      <c r="O153" s="66">
        <f>IF((L155=""),"",AVERAGE(D155:L155))</f>
        <v>1824.768888888889</v>
      </c>
      <c r="P153" s="66">
        <f>IF((L154=""),"",((M153-N153)/(M153+N153))*100)</f>
        <v>4.4351473534552284</v>
      </c>
      <c r="Q153" s="66">
        <v>20</v>
      </c>
      <c r="R153" s="122" t="str">
        <f>IF(L154="","",IF(P154&lt;20,(IF(O153&gt;1730,IF(O153&lt;1970,"Pass","Fail"),"Fail"))))</f>
        <v>Pass</v>
      </c>
      <c r="S153" s="66">
        <v>102</v>
      </c>
      <c r="T153" s="66"/>
      <c r="U153" s="130"/>
      <c r="V153" s="220">
        <v>1600</v>
      </c>
      <c r="W153" s="220">
        <v>2000</v>
      </c>
      <c r="X153" s="224">
        <v>1730</v>
      </c>
      <c r="Y153" s="224">
        <v>1970</v>
      </c>
      <c r="Z153" s="224">
        <v>6.2</v>
      </c>
    </row>
    <row r="154" spans="1:26" ht="15.75">
      <c r="A154"/>
      <c r="B154" s="71"/>
      <c r="C154" s="68" t="s">
        <v>88</v>
      </c>
      <c r="D154" s="54">
        <v>27611.919999999998</v>
      </c>
      <c r="E154" s="54">
        <v>27407.54</v>
      </c>
      <c r="F154" s="54">
        <v>27391.42</v>
      </c>
      <c r="G154" s="54">
        <v>27283.99</v>
      </c>
      <c r="H154" s="54">
        <v>27403.99</v>
      </c>
      <c r="I154" s="54">
        <v>27556.61</v>
      </c>
      <c r="J154" s="54">
        <v>27357.23</v>
      </c>
      <c r="K154" s="54">
        <v>27328.639999999999</v>
      </c>
      <c r="L154" s="54">
        <v>27457.62</v>
      </c>
      <c r="M154" s="72"/>
      <c r="N154" s="72"/>
      <c r="O154" s="72"/>
      <c r="P154" s="72"/>
      <c r="Q154" s="72"/>
      <c r="R154" s="124"/>
      <c r="S154" s="72"/>
      <c r="T154" s="72"/>
      <c r="U154" s="131"/>
      <c r="V154" s="221"/>
      <c r="W154" s="221"/>
    </row>
    <row r="155" spans="1:26" ht="38.25">
      <c r="A155"/>
      <c r="B155" s="126"/>
      <c r="C155" s="68" t="s">
        <v>122</v>
      </c>
      <c r="D155" s="38">
        <f t="shared" ref="D155:L155" si="47">IF(((D153="")*AND(D154="")),"",(D153-D154)*1)</f>
        <v>1772.4100000000035</v>
      </c>
      <c r="E155" s="38">
        <f t="shared" si="47"/>
        <v>1757.7099999999991</v>
      </c>
      <c r="F155" s="38">
        <f t="shared" si="47"/>
        <v>1819.130000000001</v>
      </c>
      <c r="G155" s="38">
        <f t="shared" si="47"/>
        <v>1868.2099999999991</v>
      </c>
      <c r="H155" s="38">
        <f t="shared" si="47"/>
        <v>1920.8599999999969</v>
      </c>
      <c r="I155" s="38">
        <f t="shared" si="47"/>
        <v>1815.7799999999988</v>
      </c>
      <c r="J155" s="38">
        <f t="shared" si="47"/>
        <v>1810.6399999999994</v>
      </c>
      <c r="K155" s="38">
        <f t="shared" si="47"/>
        <v>1816.9700000000012</v>
      </c>
      <c r="L155" s="38">
        <f t="shared" si="47"/>
        <v>1841.2100000000028</v>
      </c>
      <c r="M155" s="127"/>
      <c r="N155" s="127"/>
      <c r="O155" s="127"/>
      <c r="P155" s="127"/>
      <c r="Q155" s="127"/>
      <c r="R155" s="128"/>
      <c r="S155" s="127"/>
      <c r="T155" s="127"/>
      <c r="U155" s="132"/>
      <c r="V155" s="222"/>
      <c r="W155" s="222"/>
    </row>
    <row r="156" spans="1:26">
      <c r="A156" s="121">
        <v>42744</v>
      </c>
      <c r="B156" s="65" t="s">
        <v>123</v>
      </c>
      <c r="C156" s="68" t="s">
        <v>87</v>
      </c>
      <c r="D156" s="54">
        <v>29237.93</v>
      </c>
      <c r="E156" s="54">
        <v>29065.759999999998</v>
      </c>
      <c r="F156" s="54">
        <v>29041.62</v>
      </c>
      <c r="G156" s="54">
        <v>29035.74</v>
      </c>
      <c r="H156" s="54">
        <v>29218.98</v>
      </c>
      <c r="I156" s="54">
        <v>29231.42</v>
      </c>
      <c r="J156" s="54">
        <v>29031.49</v>
      </c>
      <c r="K156" s="54">
        <v>29048.75</v>
      </c>
      <c r="L156" s="54">
        <v>29279.29</v>
      </c>
      <c r="M156" s="66">
        <f>IF((L157=""),"",MAX(D158:L158))</f>
        <v>1889.1899999999987</v>
      </c>
      <c r="N156" s="66">
        <f>IF(L157="","",MIN(D158:L158))</f>
        <v>1742.9399999999987</v>
      </c>
      <c r="O156" s="66">
        <f>IF((L158=""),"",AVERAGE(D158:L158))</f>
        <v>1795.5366666666664</v>
      </c>
      <c r="P156" s="66">
        <f>IF((L157=""),"",((M156-N156)/(M156+N156))*100)</f>
        <v>4.0265629258864664</v>
      </c>
      <c r="Q156" s="66">
        <v>20</v>
      </c>
      <c r="R156" s="122" t="str">
        <f>IF(L157="","",IF(P157&lt;20,(IF(O156&gt;1730,IF(O156&lt;1970,"Pass","Fail"),"Fail"))))</f>
        <v>Pass</v>
      </c>
      <c r="S156" s="66">
        <v>1400</v>
      </c>
      <c r="T156" s="66"/>
      <c r="U156" s="130"/>
      <c r="V156" s="220">
        <v>1600</v>
      </c>
      <c r="W156" s="220">
        <v>2000</v>
      </c>
      <c r="X156" s="224">
        <v>1730</v>
      </c>
      <c r="Y156" s="224">
        <v>1970</v>
      </c>
      <c r="Z156" s="224">
        <v>6.2</v>
      </c>
    </row>
    <row r="157" spans="1:26" ht="15.75">
      <c r="A157"/>
      <c r="B157" s="71"/>
      <c r="C157" s="68" t="s">
        <v>88</v>
      </c>
      <c r="D157" s="54">
        <v>27465.14</v>
      </c>
      <c r="E157" s="54">
        <v>27314.86</v>
      </c>
      <c r="F157" s="54">
        <v>27298.68</v>
      </c>
      <c r="G157" s="54">
        <v>27213.65</v>
      </c>
      <c r="H157" s="54">
        <v>27329.79</v>
      </c>
      <c r="I157" s="54">
        <v>27421.19</v>
      </c>
      <c r="J157" s="54">
        <v>27267.54</v>
      </c>
      <c r="K157" s="54">
        <v>27255.79</v>
      </c>
      <c r="L157" s="54">
        <v>27464.51</v>
      </c>
      <c r="M157" s="72"/>
      <c r="N157" s="72"/>
      <c r="O157" s="72"/>
      <c r="P157" s="72"/>
      <c r="Q157" s="72"/>
      <c r="R157" s="124"/>
      <c r="S157" s="72"/>
      <c r="T157" s="72"/>
      <c r="U157" s="131"/>
      <c r="V157" s="221"/>
      <c r="W157" s="221"/>
    </row>
    <row r="158" spans="1:26" ht="38.25">
      <c r="A158"/>
      <c r="B158" s="126"/>
      <c r="C158" s="68" t="s">
        <v>122</v>
      </c>
      <c r="D158" s="38">
        <f t="shared" ref="D158:L158" si="48">IF(((D156="")*AND(D157="")),"",(D156-D157)*1)</f>
        <v>1772.7900000000009</v>
      </c>
      <c r="E158" s="38">
        <f t="shared" si="48"/>
        <v>1750.8999999999978</v>
      </c>
      <c r="F158" s="38">
        <f t="shared" si="48"/>
        <v>1742.9399999999987</v>
      </c>
      <c r="G158" s="38">
        <f t="shared" si="48"/>
        <v>1822.0900000000001</v>
      </c>
      <c r="H158" s="38">
        <f t="shared" si="48"/>
        <v>1889.1899999999987</v>
      </c>
      <c r="I158" s="38">
        <f t="shared" si="48"/>
        <v>1810.2299999999996</v>
      </c>
      <c r="J158" s="38">
        <f t="shared" si="48"/>
        <v>1763.9500000000007</v>
      </c>
      <c r="K158" s="38">
        <f t="shared" si="48"/>
        <v>1792.9599999999991</v>
      </c>
      <c r="L158" s="38">
        <f t="shared" si="48"/>
        <v>1814.7800000000025</v>
      </c>
      <c r="M158" s="127"/>
      <c r="N158" s="127"/>
      <c r="O158" s="127"/>
      <c r="P158" s="127"/>
      <c r="Q158" s="127"/>
      <c r="R158" s="128"/>
      <c r="S158" s="127"/>
      <c r="T158" s="127"/>
      <c r="U158" s="132"/>
      <c r="V158" s="222"/>
      <c r="W158" s="222"/>
    </row>
    <row r="159" spans="1:26">
      <c r="A159" s="121">
        <v>42747</v>
      </c>
      <c r="B159" s="65" t="s">
        <v>123</v>
      </c>
      <c r="C159" s="68" t="s">
        <v>87</v>
      </c>
      <c r="D159" s="54">
        <v>29228.84</v>
      </c>
      <c r="E159" s="54">
        <v>29079.18</v>
      </c>
      <c r="F159" s="54">
        <v>29096.91</v>
      </c>
      <c r="G159" s="54">
        <v>29070.7</v>
      </c>
      <c r="H159" s="54">
        <v>29239.78</v>
      </c>
      <c r="I159" s="54">
        <v>29185.38</v>
      </c>
      <c r="J159" s="54">
        <v>29031.13</v>
      </c>
      <c r="K159" s="54">
        <v>29096.11</v>
      </c>
      <c r="L159" s="54">
        <v>29298.44</v>
      </c>
      <c r="M159" s="66">
        <f>IF((L160=""),"",MAX(D161:L161))</f>
        <v>1986.4799999999996</v>
      </c>
      <c r="N159" s="66">
        <f>IF(L160="","",MIN(D161:L161))</f>
        <v>1804.7799999999988</v>
      </c>
      <c r="O159" s="66">
        <f>IF((L161=""),"",AVERAGE(D161:L161))</f>
        <v>1889.6355555555556</v>
      </c>
      <c r="P159" s="66">
        <f>IF((L160=""),"",((M159-N159)/(M159+N159))*100)</f>
        <v>4.7926019318116087</v>
      </c>
      <c r="Q159" s="66">
        <v>20</v>
      </c>
      <c r="R159" s="122" t="str">
        <f>IF(L160="","",IF(P160&lt;20,(IF(O159&gt;1730,IF(O159&lt;1970,"Pass","Fail"),"Fail"))))</f>
        <v>Pass</v>
      </c>
      <c r="S159" s="66">
        <v>1335</v>
      </c>
      <c r="T159" s="66"/>
      <c r="U159" s="130"/>
      <c r="V159" s="220">
        <v>1600</v>
      </c>
      <c r="W159" s="220">
        <v>2000</v>
      </c>
      <c r="X159" s="224">
        <v>1730</v>
      </c>
      <c r="Y159" s="224">
        <v>1970</v>
      </c>
      <c r="Z159" s="224">
        <v>6.2</v>
      </c>
    </row>
    <row r="160" spans="1:26" ht="15.75">
      <c r="A160"/>
      <c r="B160" s="71"/>
      <c r="C160" s="68" t="s">
        <v>88</v>
      </c>
      <c r="D160" s="54">
        <v>27423.33</v>
      </c>
      <c r="E160" s="54">
        <v>27189.08</v>
      </c>
      <c r="F160" s="54">
        <v>27232.75</v>
      </c>
      <c r="G160" s="54">
        <v>27141.439999999999</v>
      </c>
      <c r="H160" s="54">
        <v>27253.3</v>
      </c>
      <c r="I160" s="54">
        <v>27245.759999999998</v>
      </c>
      <c r="J160" s="54">
        <v>27176.06</v>
      </c>
      <c r="K160" s="54">
        <v>27164.37</v>
      </c>
      <c r="L160" s="54">
        <v>27493.66</v>
      </c>
      <c r="M160" s="72"/>
      <c r="N160" s="72"/>
      <c r="O160" s="72"/>
      <c r="P160" s="72"/>
      <c r="Q160" s="72"/>
      <c r="R160" s="124"/>
      <c r="S160" s="72"/>
      <c r="T160" s="72"/>
      <c r="U160" s="131"/>
      <c r="V160" s="221"/>
      <c r="W160" s="221"/>
    </row>
    <row r="161" spans="1:26" ht="38.25">
      <c r="A161"/>
      <c r="B161" s="126"/>
      <c r="C161" s="68" t="s">
        <v>122</v>
      </c>
      <c r="D161" s="38">
        <f t="shared" ref="D161:L161" si="49">IF(((D159="")*AND(D160="")),"",(D159-D160)*1)</f>
        <v>1805.5099999999984</v>
      </c>
      <c r="E161" s="38">
        <f t="shared" si="49"/>
        <v>1890.0999999999985</v>
      </c>
      <c r="F161" s="38">
        <f t="shared" si="49"/>
        <v>1864.1599999999999</v>
      </c>
      <c r="G161" s="38">
        <f t="shared" si="49"/>
        <v>1929.260000000002</v>
      </c>
      <c r="H161" s="38">
        <f t="shared" si="49"/>
        <v>1986.4799999999996</v>
      </c>
      <c r="I161" s="38">
        <f t="shared" si="49"/>
        <v>1939.6200000000026</v>
      </c>
      <c r="J161" s="38">
        <f t="shared" si="49"/>
        <v>1855.0699999999997</v>
      </c>
      <c r="K161" s="38">
        <f t="shared" si="49"/>
        <v>1931.7400000000016</v>
      </c>
      <c r="L161" s="38">
        <f t="shared" si="49"/>
        <v>1804.7799999999988</v>
      </c>
      <c r="M161" s="127"/>
      <c r="N161" s="127"/>
      <c r="O161" s="127"/>
      <c r="P161" s="127"/>
      <c r="Q161" s="127"/>
      <c r="R161" s="128"/>
      <c r="S161" s="127"/>
      <c r="T161" s="127"/>
      <c r="U161" s="132"/>
      <c r="V161" s="222"/>
      <c r="W161" s="222"/>
    </row>
    <row r="162" spans="1:26" ht="12.75" customHeight="1">
      <c r="A162" s="121">
        <v>42759</v>
      </c>
      <c r="B162" s="65" t="s">
        <v>123</v>
      </c>
      <c r="C162" s="68" t="s">
        <v>87</v>
      </c>
      <c r="D162" s="54">
        <v>29208.07</v>
      </c>
      <c r="E162" s="54">
        <v>29021.78</v>
      </c>
      <c r="F162" s="54">
        <v>29058.53</v>
      </c>
      <c r="G162" s="54">
        <v>28954.62</v>
      </c>
      <c r="H162" s="54">
        <v>29172.83</v>
      </c>
      <c r="I162" s="54">
        <v>29085.95</v>
      </c>
      <c r="J162" s="54">
        <v>28993.13</v>
      </c>
      <c r="K162" s="54">
        <v>28959.77</v>
      </c>
      <c r="L162" s="54">
        <v>29197.82</v>
      </c>
      <c r="M162" s="66">
        <f>IF((L163=""),"",MAX(D164:L164))</f>
        <v>1890.9600000000028</v>
      </c>
      <c r="N162" s="66">
        <f>IF(L163="","",MIN(D164:L164))</f>
        <v>1770.9499999999971</v>
      </c>
      <c r="O162" s="66">
        <f>IF((L164=""),"",AVERAGE(D164:L164))</f>
        <v>1809.0022222222226</v>
      </c>
      <c r="P162" s="66">
        <f>IF((L163=""),"",((M162-N162)/(M162+N162))*100)</f>
        <v>3.2772514889772189</v>
      </c>
      <c r="Q162" s="66">
        <v>20</v>
      </c>
      <c r="R162" s="122" t="str">
        <f>IF(L163="","",IF(P163&lt;20,(IF(O162&gt;1730,IF(O162&lt;1970,"Pass","Fail"),"Fail"))))</f>
        <v>Pass</v>
      </c>
      <c r="S162" s="66">
        <v>1335</v>
      </c>
      <c r="T162" s="66"/>
      <c r="U162" s="133" t="s">
        <v>74</v>
      </c>
      <c r="V162" s="220">
        <v>1600</v>
      </c>
      <c r="W162" s="220">
        <v>2000</v>
      </c>
      <c r="X162" s="224">
        <v>1730</v>
      </c>
      <c r="Y162" s="224">
        <v>1970</v>
      </c>
      <c r="Z162" s="224">
        <v>6.2</v>
      </c>
    </row>
    <row r="163" spans="1:26" ht="15.75">
      <c r="A163"/>
      <c r="B163" s="71"/>
      <c r="C163" s="68" t="s">
        <v>88</v>
      </c>
      <c r="D163" s="54">
        <v>27389.19</v>
      </c>
      <c r="E163" s="54">
        <v>27227.360000000001</v>
      </c>
      <c r="F163" s="54">
        <v>27287.58</v>
      </c>
      <c r="G163" s="54">
        <v>27153.21</v>
      </c>
      <c r="H163" s="54">
        <v>27281.87</v>
      </c>
      <c r="I163" s="54">
        <v>27287.759999999998</v>
      </c>
      <c r="J163" s="54">
        <v>27173.66</v>
      </c>
      <c r="K163" s="54">
        <v>27173.01</v>
      </c>
      <c r="L163" s="54">
        <v>27397.84</v>
      </c>
      <c r="M163" s="72"/>
      <c r="N163" s="72"/>
      <c r="O163" s="72"/>
      <c r="P163" s="72"/>
      <c r="Q163" s="72"/>
      <c r="R163" s="124"/>
      <c r="S163" s="72"/>
      <c r="T163" s="72"/>
      <c r="U163" s="134"/>
      <c r="V163" s="221"/>
      <c r="W163" s="221"/>
    </row>
    <row r="164" spans="1:26" ht="38.25">
      <c r="A164"/>
      <c r="B164" s="126"/>
      <c r="C164" s="68" t="s">
        <v>122</v>
      </c>
      <c r="D164" s="38">
        <f t="shared" ref="D164:L164" si="50">IF(((D162="")*AND(D163="")),"",(D162-D163)*1)</f>
        <v>1818.880000000001</v>
      </c>
      <c r="E164" s="38">
        <f t="shared" si="50"/>
        <v>1794.4199999999983</v>
      </c>
      <c r="F164" s="38">
        <f t="shared" si="50"/>
        <v>1770.9499999999971</v>
      </c>
      <c r="G164" s="38">
        <f t="shared" si="50"/>
        <v>1801.4099999999999</v>
      </c>
      <c r="H164" s="38">
        <f t="shared" si="50"/>
        <v>1890.9600000000028</v>
      </c>
      <c r="I164" s="38">
        <f t="shared" si="50"/>
        <v>1798.1900000000023</v>
      </c>
      <c r="J164" s="38">
        <f t="shared" si="50"/>
        <v>1819.4700000000012</v>
      </c>
      <c r="K164" s="38">
        <f t="shared" si="50"/>
        <v>1786.760000000002</v>
      </c>
      <c r="L164" s="38">
        <f t="shared" si="50"/>
        <v>1799.9799999999996</v>
      </c>
      <c r="M164" s="127"/>
      <c r="N164" s="127"/>
      <c r="O164" s="127"/>
      <c r="P164" s="127"/>
      <c r="Q164" s="127"/>
      <c r="R164" s="128"/>
      <c r="S164" s="127"/>
      <c r="T164" s="127"/>
      <c r="U164" s="135"/>
      <c r="V164" s="222"/>
      <c r="W164" s="222"/>
    </row>
    <row r="165" spans="1:26">
      <c r="A165" s="121">
        <v>42762</v>
      </c>
      <c r="B165" s="65" t="s">
        <v>123</v>
      </c>
      <c r="C165" s="68" t="s">
        <v>87</v>
      </c>
      <c r="D165" s="54">
        <v>29231.59</v>
      </c>
      <c r="E165" s="54">
        <v>29029.35</v>
      </c>
      <c r="F165" s="54">
        <v>29118.34</v>
      </c>
      <c r="G165" s="54">
        <v>29053.58</v>
      </c>
      <c r="H165" s="54">
        <v>29243.439999999999</v>
      </c>
      <c r="I165" s="54">
        <v>29180.67</v>
      </c>
      <c r="J165" s="54">
        <v>29012.06</v>
      </c>
      <c r="K165" s="54">
        <v>29052.880000000001</v>
      </c>
      <c r="L165" s="54">
        <v>29230.94</v>
      </c>
      <c r="M165" s="66">
        <f>IF((L166=""),"",MAX(D167:L167))</f>
        <v>1955.3199999999997</v>
      </c>
      <c r="N165" s="66">
        <f>IF(L166="","",MIN(D167:L167))</f>
        <v>1753.739999999998</v>
      </c>
      <c r="O165" s="66">
        <f>IF((L167=""),"",AVERAGE(D167:L167))</f>
        <v>1837.9455555555553</v>
      </c>
      <c r="P165" s="66">
        <f>IF((L166=""),"",((M165-N165)/(M165+N165))*100)</f>
        <v>5.4348001919624345</v>
      </c>
      <c r="Q165" s="66">
        <v>20</v>
      </c>
      <c r="R165" s="122" t="str">
        <f>IF(L166="","",IF(P166&lt;20,(IF(O165&gt;1730,IF(O165&lt;1970,"Pass","Fail"),"Fail"))))</f>
        <v>Pass</v>
      </c>
      <c r="S165" s="66">
        <v>1400</v>
      </c>
      <c r="T165" s="66"/>
      <c r="U165" s="130"/>
      <c r="V165" s="220">
        <v>1600</v>
      </c>
      <c r="W165" s="220">
        <v>2000</v>
      </c>
      <c r="X165" s="224">
        <v>1730</v>
      </c>
      <c r="Y165" s="224">
        <v>1970</v>
      </c>
      <c r="Z165" s="224">
        <v>6.2</v>
      </c>
    </row>
    <row r="166" spans="1:26" ht="15.75">
      <c r="A166"/>
      <c r="B166" s="71"/>
      <c r="C166" s="68" t="s">
        <v>88</v>
      </c>
      <c r="D166" s="54">
        <v>27427.24</v>
      </c>
      <c r="E166" s="54">
        <v>27275.61</v>
      </c>
      <c r="F166" s="54">
        <v>27279.97</v>
      </c>
      <c r="G166" s="54">
        <v>27168.41</v>
      </c>
      <c r="H166" s="54">
        <v>27288.12</v>
      </c>
      <c r="I166" s="54">
        <v>27327.759999999998</v>
      </c>
      <c r="J166" s="54">
        <v>27221.200000000001</v>
      </c>
      <c r="K166" s="54">
        <v>27194.87</v>
      </c>
      <c r="L166" s="54">
        <v>27428.16</v>
      </c>
      <c r="M166" s="72"/>
      <c r="N166" s="72"/>
      <c r="O166" s="72"/>
      <c r="P166" s="72"/>
      <c r="Q166" s="72"/>
      <c r="R166" s="124"/>
      <c r="S166" s="72"/>
      <c r="T166" s="72"/>
      <c r="U166" s="131"/>
      <c r="V166" s="221"/>
      <c r="W166" s="221"/>
    </row>
    <row r="167" spans="1:26" ht="38.25">
      <c r="A167"/>
      <c r="B167" s="126"/>
      <c r="C167" s="68" t="s">
        <v>122</v>
      </c>
      <c r="D167" s="38">
        <f t="shared" ref="D167:L167" si="51">IF(((D165="")*AND(D166="")),"",(D165-D166)*1)</f>
        <v>1804.3499999999985</v>
      </c>
      <c r="E167" s="38">
        <f t="shared" si="51"/>
        <v>1753.739999999998</v>
      </c>
      <c r="F167" s="38">
        <f t="shared" si="51"/>
        <v>1838.369999999999</v>
      </c>
      <c r="G167" s="38">
        <f t="shared" si="51"/>
        <v>1885.1700000000019</v>
      </c>
      <c r="H167" s="38">
        <f t="shared" si="51"/>
        <v>1955.3199999999997</v>
      </c>
      <c r="I167" s="38">
        <f t="shared" si="51"/>
        <v>1852.9099999999999</v>
      </c>
      <c r="J167" s="38">
        <f t="shared" si="51"/>
        <v>1790.8600000000006</v>
      </c>
      <c r="K167" s="38">
        <f t="shared" si="51"/>
        <v>1858.010000000002</v>
      </c>
      <c r="L167" s="38">
        <f t="shared" si="51"/>
        <v>1802.7799999999988</v>
      </c>
      <c r="M167" s="127"/>
      <c r="N167" s="127"/>
      <c r="O167" s="127"/>
      <c r="P167" s="127"/>
      <c r="Q167" s="127"/>
      <c r="R167" s="128"/>
      <c r="S167" s="127"/>
      <c r="T167" s="127"/>
      <c r="U167" s="132"/>
      <c r="V167" s="222"/>
      <c r="W167" s="222"/>
    </row>
    <row r="168" spans="1:26">
      <c r="A168" s="121">
        <v>42765</v>
      </c>
      <c r="B168" s="65" t="s">
        <v>123</v>
      </c>
      <c r="C168" s="68" t="s">
        <v>87</v>
      </c>
      <c r="D168" s="54">
        <v>29426.959999999999</v>
      </c>
      <c r="E168" s="54">
        <v>29243.77</v>
      </c>
      <c r="F168" s="54">
        <v>29209.09</v>
      </c>
      <c r="G168" s="54">
        <v>29201.31</v>
      </c>
      <c r="H168" s="54">
        <v>29415.55</v>
      </c>
      <c r="I168" s="54">
        <v>29374.21</v>
      </c>
      <c r="J168" s="54">
        <v>29197.4</v>
      </c>
      <c r="K168" s="54">
        <v>29217.21</v>
      </c>
      <c r="L168" s="54">
        <v>29450.17</v>
      </c>
      <c r="M168" s="66">
        <f>IF((L169=""),"",MAX(D170:L170))</f>
        <v>1974.7799999999988</v>
      </c>
      <c r="N168" s="66">
        <f>IF(L169="","",MIN(D170:L170))</f>
        <v>1824.4599999999991</v>
      </c>
      <c r="O168" s="66">
        <f>IF((L170=""),"",AVERAGE(D170:L170))</f>
        <v>1875.4266666666663</v>
      </c>
      <c r="P168" s="66">
        <f>IF((L169=""),"",((M168-N168)/(M168+N168))*100)</f>
        <v>3.9565807898421737</v>
      </c>
      <c r="Q168" s="66">
        <v>20</v>
      </c>
      <c r="R168" s="122" t="str">
        <f>IF(L169="","",IF(P169&lt;20,(IF(O168&gt;1730,IF(O168&lt;1970,"Pass","Fail"),"Fail"))))</f>
        <v>Pass</v>
      </c>
      <c r="S168" s="66">
        <v>1400</v>
      </c>
      <c r="T168" s="66"/>
      <c r="U168" s="130"/>
      <c r="V168" s="220">
        <v>1600</v>
      </c>
      <c r="W168" s="220">
        <v>2000</v>
      </c>
      <c r="X168" s="224">
        <v>1730</v>
      </c>
      <c r="Y168" s="224">
        <v>1970</v>
      </c>
      <c r="Z168" s="224">
        <v>6.2</v>
      </c>
    </row>
    <row r="169" spans="1:26" ht="15.75">
      <c r="A169"/>
      <c r="B169" s="71"/>
      <c r="C169" s="68" t="s">
        <v>88</v>
      </c>
      <c r="D169" s="54">
        <v>27593.13</v>
      </c>
      <c r="E169" s="54">
        <v>27412.19</v>
      </c>
      <c r="F169" s="54">
        <v>27384.63</v>
      </c>
      <c r="G169" s="54">
        <v>27289.59</v>
      </c>
      <c r="H169" s="54">
        <v>27440.77</v>
      </c>
      <c r="I169" s="54">
        <v>27471</v>
      </c>
      <c r="J169" s="54">
        <v>27336.82</v>
      </c>
      <c r="K169" s="54">
        <v>27343.09</v>
      </c>
      <c r="L169" s="54">
        <v>27585.61</v>
      </c>
      <c r="M169" s="72"/>
      <c r="N169" s="72"/>
      <c r="O169" s="72"/>
      <c r="P169" s="72"/>
      <c r="Q169" s="72"/>
      <c r="R169" s="124"/>
      <c r="S169" s="72"/>
      <c r="T169" s="72"/>
      <c r="U169" s="131"/>
      <c r="V169" s="221"/>
      <c r="W169" s="221"/>
    </row>
    <row r="170" spans="1:26" ht="38.25">
      <c r="A170"/>
      <c r="B170" s="126"/>
      <c r="C170" s="68" t="s">
        <v>122</v>
      </c>
      <c r="D170" s="38">
        <f t="shared" ref="D170:L170" si="52">IF(((D168="")*AND(D169="")),"",(D168-D169)*1)</f>
        <v>1833.8299999999981</v>
      </c>
      <c r="E170" s="38">
        <f t="shared" si="52"/>
        <v>1831.5800000000017</v>
      </c>
      <c r="F170" s="38">
        <f t="shared" si="52"/>
        <v>1824.4599999999991</v>
      </c>
      <c r="G170" s="38">
        <f t="shared" si="52"/>
        <v>1911.7200000000012</v>
      </c>
      <c r="H170" s="38">
        <f t="shared" si="52"/>
        <v>1974.7799999999988</v>
      </c>
      <c r="I170" s="38">
        <f t="shared" si="52"/>
        <v>1903.2099999999991</v>
      </c>
      <c r="J170" s="38">
        <f t="shared" si="52"/>
        <v>1860.5800000000017</v>
      </c>
      <c r="K170" s="38">
        <f t="shared" si="52"/>
        <v>1874.119999999999</v>
      </c>
      <c r="L170" s="38">
        <f t="shared" si="52"/>
        <v>1864.5599999999977</v>
      </c>
      <c r="M170" s="127"/>
      <c r="N170" s="127"/>
      <c r="O170" s="127"/>
      <c r="P170" s="127"/>
      <c r="Q170" s="127"/>
      <c r="R170" s="128"/>
      <c r="S170" s="127"/>
      <c r="T170" s="127"/>
      <c r="U170" s="132"/>
      <c r="V170" s="222"/>
      <c r="W170" s="222"/>
    </row>
    <row r="171" spans="1:26">
      <c r="A171" s="121">
        <v>42769</v>
      </c>
      <c r="B171" s="65" t="s">
        <v>123</v>
      </c>
      <c r="C171" s="68" t="s">
        <v>87</v>
      </c>
      <c r="D171" s="54">
        <v>29417.03</v>
      </c>
      <c r="E171" s="54">
        <v>29224.49</v>
      </c>
      <c r="F171" s="54">
        <v>29229.91</v>
      </c>
      <c r="G171" s="54">
        <v>29208.42</v>
      </c>
      <c r="H171" s="54">
        <v>29454.15</v>
      </c>
      <c r="I171" s="54">
        <v>29386.35</v>
      </c>
      <c r="J171" s="54">
        <v>29212.57</v>
      </c>
      <c r="K171" s="54">
        <v>29193.759999999998</v>
      </c>
      <c r="L171" s="54">
        <v>29425.56</v>
      </c>
      <c r="M171" s="66">
        <f>IF((L172=""),"",MAX(D173:L173))</f>
        <v>1990.260000000002</v>
      </c>
      <c r="N171" s="66">
        <f>IF(L172="","",MIN(D173:L173))</f>
        <v>1841.8400000000001</v>
      </c>
      <c r="O171" s="66">
        <f>IF((L173=""),"",AVERAGE(D173:L173))</f>
        <v>1888.8288888888887</v>
      </c>
      <c r="P171" s="66">
        <f>IF((L172=""),"",((M171-N171)/(M171+N171))*100)</f>
        <v>3.8730722058401867</v>
      </c>
      <c r="Q171" s="66">
        <v>20</v>
      </c>
      <c r="R171" s="122" t="str">
        <f>IF(L172="","",IF(P172&lt;20,(IF(O171&gt;1730,IF(O171&lt;1970,"Pass","Fail"),"Fail"))))</f>
        <v>Pass</v>
      </c>
      <c r="S171" s="66">
        <v>1159</v>
      </c>
      <c r="T171" s="66"/>
      <c r="U171" s="130"/>
      <c r="V171" s="220">
        <v>1600</v>
      </c>
      <c r="W171" s="220">
        <v>2000</v>
      </c>
      <c r="X171" s="224">
        <v>1730</v>
      </c>
      <c r="Y171" s="224">
        <v>1970</v>
      </c>
      <c r="Z171" s="224">
        <v>6.2</v>
      </c>
    </row>
    <row r="172" spans="1:26" ht="15.75">
      <c r="A172"/>
      <c r="B172" s="71"/>
      <c r="C172" s="68" t="s">
        <v>88</v>
      </c>
      <c r="D172" s="54">
        <v>27561.41</v>
      </c>
      <c r="E172" s="54">
        <v>27379.119999999999</v>
      </c>
      <c r="F172" s="54">
        <v>27388.07</v>
      </c>
      <c r="G172" s="54">
        <v>27288.13</v>
      </c>
      <c r="H172" s="54">
        <v>27463.89</v>
      </c>
      <c r="I172" s="54">
        <v>27469.11</v>
      </c>
      <c r="J172" s="54">
        <v>27346.69</v>
      </c>
      <c r="K172" s="54">
        <v>27312.48</v>
      </c>
      <c r="L172" s="54">
        <v>27543.88</v>
      </c>
      <c r="M172" s="72"/>
      <c r="N172" s="72"/>
      <c r="O172" s="72"/>
      <c r="P172" s="72"/>
      <c r="Q172" s="72"/>
      <c r="R172" s="124"/>
      <c r="S172" s="72"/>
      <c r="T172" s="72"/>
      <c r="U172" s="131"/>
      <c r="V172" s="221"/>
      <c r="W172" s="221"/>
    </row>
    <row r="173" spans="1:26" ht="38.25">
      <c r="A173"/>
      <c r="B173" s="126"/>
      <c r="C173" s="68" t="s">
        <v>122</v>
      </c>
      <c r="D173" s="38">
        <f t="shared" ref="D173:L173" si="53">IF(((D171="")*AND(D172="")),"",(D171-D172)*1)</f>
        <v>1855.619999999999</v>
      </c>
      <c r="E173" s="38">
        <f t="shared" si="53"/>
        <v>1845.3700000000026</v>
      </c>
      <c r="F173" s="38">
        <f t="shared" si="53"/>
        <v>1841.8400000000001</v>
      </c>
      <c r="G173" s="38">
        <f t="shared" si="53"/>
        <v>1920.2899999999972</v>
      </c>
      <c r="H173" s="38">
        <f t="shared" si="53"/>
        <v>1990.260000000002</v>
      </c>
      <c r="I173" s="38">
        <f t="shared" si="53"/>
        <v>1917.239999999998</v>
      </c>
      <c r="J173" s="38">
        <f t="shared" si="53"/>
        <v>1865.880000000001</v>
      </c>
      <c r="K173" s="38">
        <f t="shared" si="53"/>
        <v>1881.2799999999988</v>
      </c>
      <c r="L173" s="38">
        <f t="shared" si="53"/>
        <v>1881.6800000000003</v>
      </c>
      <c r="M173" s="127"/>
      <c r="N173" s="127"/>
      <c r="O173" s="127"/>
      <c r="P173" s="127"/>
      <c r="Q173" s="127"/>
      <c r="R173" s="128"/>
      <c r="S173" s="127"/>
      <c r="T173" s="127"/>
      <c r="U173" s="132"/>
      <c r="V173" s="222"/>
      <c r="W173" s="222"/>
    </row>
    <row r="174" spans="1:26">
      <c r="A174" s="121">
        <v>42772</v>
      </c>
      <c r="B174" s="65" t="s">
        <v>123</v>
      </c>
      <c r="C174" s="68" t="s">
        <v>87</v>
      </c>
      <c r="D174" s="54">
        <v>29275.46</v>
      </c>
      <c r="E174" s="54">
        <v>29103.71</v>
      </c>
      <c r="F174" s="54">
        <v>29090.37</v>
      </c>
      <c r="G174" s="54">
        <v>29117.97</v>
      </c>
      <c r="H174" s="54">
        <v>29344.84</v>
      </c>
      <c r="I174" s="54">
        <v>29276.86</v>
      </c>
      <c r="J174" s="54">
        <v>29095.65</v>
      </c>
      <c r="K174" s="54">
        <v>29096.36</v>
      </c>
      <c r="L174" s="54">
        <v>29316.03</v>
      </c>
      <c r="M174" s="66">
        <f>IF((L175=""),"",MAX(D176:L176))</f>
        <v>1957.9099999999999</v>
      </c>
      <c r="N174" s="66">
        <f>IF(L175="","",MIN(D176:L176))</f>
        <v>1792.7700000000004</v>
      </c>
      <c r="O174" s="66">
        <f>IF((L176=""),"",AVERAGE(D176:L176))</f>
        <v>1847.2922222222214</v>
      </c>
      <c r="P174" s="66">
        <f>IF((L175=""),"",((M174-N174)/(M174+N174))*100)</f>
        <v>4.4029349344652013</v>
      </c>
      <c r="Q174" s="66">
        <v>20</v>
      </c>
      <c r="R174" s="122" t="str">
        <f>IF(L175="","",IF(P175&lt;20,(IF(O174&gt;1730,IF(O174&lt;1970,"Pass","Fail"),"Fail"))))</f>
        <v>Pass</v>
      </c>
      <c r="S174" s="66">
        <v>1400</v>
      </c>
      <c r="T174" s="66"/>
      <c r="U174" s="130"/>
      <c r="V174" s="220">
        <v>1600</v>
      </c>
      <c r="W174" s="220">
        <v>2000</v>
      </c>
      <c r="X174" s="224">
        <v>1730</v>
      </c>
      <c r="Y174" s="224">
        <v>1970</v>
      </c>
      <c r="Z174" s="224">
        <v>6.2</v>
      </c>
    </row>
    <row r="175" spans="1:26" ht="15.75">
      <c r="A175"/>
      <c r="B175" s="71"/>
      <c r="C175" s="68" t="s">
        <v>88</v>
      </c>
      <c r="D175" s="54">
        <v>27466.13</v>
      </c>
      <c r="E175" s="54">
        <v>27307.71</v>
      </c>
      <c r="F175" s="54">
        <v>27297.599999999999</v>
      </c>
      <c r="G175" s="54">
        <v>27232.49</v>
      </c>
      <c r="H175" s="54">
        <v>27386.93</v>
      </c>
      <c r="I175" s="54">
        <v>27386.33</v>
      </c>
      <c r="J175" s="54">
        <v>27272.99</v>
      </c>
      <c r="K175" s="54">
        <v>27252.49</v>
      </c>
      <c r="L175" s="54">
        <v>27488.95</v>
      </c>
      <c r="M175" s="72"/>
      <c r="N175" s="72"/>
      <c r="O175" s="72"/>
      <c r="P175" s="72"/>
      <c r="Q175" s="72"/>
      <c r="R175" s="124"/>
      <c r="S175" s="72"/>
      <c r="T175" s="72"/>
      <c r="U175" s="131"/>
      <c r="V175" s="221"/>
      <c r="W175" s="221"/>
    </row>
    <row r="176" spans="1:26" ht="38.25">
      <c r="A176"/>
      <c r="B176" s="126"/>
      <c r="C176" s="68" t="s">
        <v>122</v>
      </c>
      <c r="D176" s="38">
        <f t="shared" ref="D176:L176" si="54">IF(((D174="")*AND(D175="")),"",(D174-D175)*1)</f>
        <v>1809.3299999999981</v>
      </c>
      <c r="E176" s="38">
        <f t="shared" si="54"/>
        <v>1796</v>
      </c>
      <c r="F176" s="38">
        <f t="shared" si="54"/>
        <v>1792.7700000000004</v>
      </c>
      <c r="G176" s="38">
        <f t="shared" si="54"/>
        <v>1885.4799999999996</v>
      </c>
      <c r="H176" s="38">
        <f t="shared" si="54"/>
        <v>1957.9099999999999</v>
      </c>
      <c r="I176" s="38">
        <f t="shared" si="54"/>
        <v>1890.5299999999988</v>
      </c>
      <c r="J176" s="38">
        <f t="shared" si="54"/>
        <v>1822.6599999999999</v>
      </c>
      <c r="K176" s="38">
        <f t="shared" si="54"/>
        <v>1843.869999999999</v>
      </c>
      <c r="L176" s="38">
        <f t="shared" si="54"/>
        <v>1827.0799999999981</v>
      </c>
      <c r="M176" s="127"/>
      <c r="N176" s="127"/>
      <c r="O176" s="127"/>
      <c r="P176" s="127"/>
      <c r="Q176" s="127"/>
      <c r="R176" s="128"/>
      <c r="S176" s="127"/>
      <c r="T176" s="127"/>
      <c r="U176" s="132"/>
      <c r="V176" s="222"/>
      <c r="W176" s="222"/>
    </row>
    <row r="177" spans="1:26">
      <c r="A177" s="121">
        <v>42775</v>
      </c>
      <c r="B177" s="65"/>
      <c r="C177" s="68" t="s">
        <v>87</v>
      </c>
      <c r="D177" s="54">
        <v>29233.79</v>
      </c>
      <c r="E177" s="54">
        <v>29070.54</v>
      </c>
      <c r="F177" s="54">
        <v>29073.01</v>
      </c>
      <c r="G177" s="54">
        <v>29081.57</v>
      </c>
      <c r="H177" s="54">
        <v>29327.8</v>
      </c>
      <c r="I177" s="54">
        <v>29262.76</v>
      </c>
      <c r="J177" s="54">
        <v>29078.82</v>
      </c>
      <c r="K177" s="54">
        <v>29052.27</v>
      </c>
      <c r="L177" s="54">
        <v>29320.67</v>
      </c>
      <c r="M177" s="66">
        <f>IF((L178=""),"",MAX(D179:L179))</f>
        <v>1943.75</v>
      </c>
      <c r="N177" s="66">
        <f>IF(L178="","",MIN(D179:L179))</f>
        <v>1786.1599999999999</v>
      </c>
      <c r="O177" s="66">
        <f>IF((L179=""),"",AVERAGE(D179:L179))</f>
        <v>1845.8033333333328</v>
      </c>
      <c r="P177" s="66">
        <f>IF((L178=""),"",((M177-N177)/(M177+N177))*100)</f>
        <v>4.2250349204136333</v>
      </c>
      <c r="Q177" s="66">
        <v>20</v>
      </c>
      <c r="R177" s="122" t="str">
        <f>IF(L178="","",IF(P178&lt;20,(IF(O177&gt;1600,IF(O177&lt;2000,"Pass","Fail"),"Fail"))))</f>
        <v>Pass</v>
      </c>
      <c r="S177" s="66">
        <v>1428</v>
      </c>
      <c r="T177" s="66"/>
      <c r="U177" s="130"/>
      <c r="V177" s="220">
        <v>1600</v>
      </c>
      <c r="W177" s="220">
        <v>2000</v>
      </c>
      <c r="X177" s="224">
        <v>1730</v>
      </c>
      <c r="Y177" s="224">
        <v>1970</v>
      </c>
      <c r="Z177" s="224">
        <v>6.2</v>
      </c>
    </row>
    <row r="178" spans="1:26" ht="15.75">
      <c r="A178"/>
      <c r="B178" s="71"/>
      <c r="C178" s="68" t="s">
        <v>88</v>
      </c>
      <c r="D178" s="54">
        <v>27447.63</v>
      </c>
      <c r="E178" s="54">
        <v>27274.54</v>
      </c>
      <c r="F178" s="54">
        <v>27273.45</v>
      </c>
      <c r="G178" s="54">
        <v>27187.63</v>
      </c>
      <c r="H178" s="54">
        <v>27384.05</v>
      </c>
      <c r="I178" s="54">
        <v>27394.400000000001</v>
      </c>
      <c r="J178" s="54">
        <v>27246.6</v>
      </c>
      <c r="K178" s="54">
        <v>27192.03</v>
      </c>
      <c r="L178" s="54">
        <v>27488.67</v>
      </c>
      <c r="M178" s="72"/>
      <c r="N178" s="72"/>
      <c r="O178" s="72"/>
      <c r="P178" s="72"/>
      <c r="Q178" s="72"/>
      <c r="R178" s="124"/>
      <c r="S178" s="72"/>
      <c r="T178" s="72"/>
      <c r="U178" s="131"/>
      <c r="V178" s="221"/>
      <c r="W178" s="221"/>
    </row>
    <row r="179" spans="1:26" ht="38.25">
      <c r="A179"/>
      <c r="B179" s="126"/>
      <c r="C179" s="68" t="s">
        <v>122</v>
      </c>
      <c r="D179" s="38">
        <f t="shared" ref="D179:L179" si="55">IF(((D177="")*AND(D178="")),"",(D177-D178)*1)</f>
        <v>1786.1599999999999</v>
      </c>
      <c r="E179" s="38">
        <f t="shared" si="55"/>
        <v>1796</v>
      </c>
      <c r="F179" s="38">
        <f t="shared" si="55"/>
        <v>1799.5599999999977</v>
      </c>
      <c r="G179" s="38">
        <f t="shared" si="55"/>
        <v>1893.9399999999987</v>
      </c>
      <c r="H179" s="38">
        <f t="shared" si="55"/>
        <v>1943.75</v>
      </c>
      <c r="I179" s="38">
        <f t="shared" si="55"/>
        <v>1868.3599999999969</v>
      </c>
      <c r="J179" s="38">
        <f t="shared" si="55"/>
        <v>1832.2200000000012</v>
      </c>
      <c r="K179" s="38">
        <f t="shared" si="55"/>
        <v>1860.2400000000016</v>
      </c>
      <c r="L179" s="38">
        <f t="shared" si="55"/>
        <v>1832</v>
      </c>
      <c r="M179" s="127"/>
      <c r="N179" s="127"/>
      <c r="O179" s="127"/>
      <c r="P179" s="127"/>
      <c r="Q179" s="127"/>
      <c r="R179" s="128"/>
      <c r="S179" s="127"/>
      <c r="T179" s="127"/>
      <c r="U179" s="132"/>
      <c r="V179" s="222"/>
      <c r="W179" s="222"/>
    </row>
    <row r="180" spans="1:26">
      <c r="A180" s="121">
        <v>42779</v>
      </c>
      <c r="B180" s="65" t="s">
        <v>123</v>
      </c>
      <c r="C180" s="68" t="s">
        <v>87</v>
      </c>
      <c r="D180" s="54">
        <v>29275.48</v>
      </c>
      <c r="E180" s="54">
        <v>29124.95</v>
      </c>
      <c r="F180" s="54">
        <v>29164.32</v>
      </c>
      <c r="G180" s="54">
        <v>29110.28</v>
      </c>
      <c r="H180" s="54">
        <v>29355.15</v>
      </c>
      <c r="I180" s="54">
        <v>29253.38</v>
      </c>
      <c r="J180" s="54">
        <v>29108.1</v>
      </c>
      <c r="K180" s="54">
        <v>29117.03</v>
      </c>
      <c r="L180" s="54">
        <v>29323.27</v>
      </c>
      <c r="M180" s="66">
        <f>IF((L181=""),"",MAX(D182:L182))</f>
        <v>1981.7800000000025</v>
      </c>
      <c r="N180" s="66">
        <f>IF(L181="","",MIN(D182:L182))</f>
        <v>1826.9199999999983</v>
      </c>
      <c r="O180" s="66">
        <f>IF((L182=""),"",AVERAGE(D182:L182))</f>
        <v>1878.0233333333333</v>
      </c>
      <c r="P180" s="66">
        <f>IF((L181=""),"",((M180-N180)/(M180+N180))*100)</f>
        <v>4.0659542626093996</v>
      </c>
      <c r="Q180" s="66">
        <v>20</v>
      </c>
      <c r="R180" s="122" t="str">
        <f>IF(L181="","",IF(P181&lt;20,(IF(O180&gt;1730,IF(O180&lt;1970,"Pass","Fail"),"Fail"))))</f>
        <v>Pass</v>
      </c>
      <c r="S180" s="66">
        <v>1335</v>
      </c>
      <c r="T180" s="66"/>
      <c r="U180" s="130"/>
      <c r="V180" s="220">
        <v>1600</v>
      </c>
      <c r="W180" s="220">
        <v>2000</v>
      </c>
      <c r="X180" s="224">
        <v>1730</v>
      </c>
      <c r="Y180" s="224">
        <v>1970</v>
      </c>
      <c r="Z180" s="224">
        <v>6.2</v>
      </c>
    </row>
    <row r="181" spans="1:26" ht="15.75">
      <c r="A181"/>
      <c r="B181" s="71"/>
      <c r="C181" s="68" t="s">
        <v>88</v>
      </c>
      <c r="D181" s="54">
        <v>27448.560000000001</v>
      </c>
      <c r="E181" s="54">
        <v>27293.54</v>
      </c>
      <c r="F181" s="54">
        <v>27335.67</v>
      </c>
      <c r="G181" s="54">
        <v>27196.52</v>
      </c>
      <c r="H181" s="54">
        <v>27373.37</v>
      </c>
      <c r="I181" s="54">
        <v>27356.18</v>
      </c>
      <c r="J181" s="54">
        <v>27248.58</v>
      </c>
      <c r="K181" s="54">
        <v>27232.16</v>
      </c>
      <c r="L181" s="54">
        <v>27445.17</v>
      </c>
      <c r="M181" s="72"/>
      <c r="N181" s="72"/>
      <c r="O181" s="72"/>
      <c r="P181" s="72"/>
      <c r="Q181" s="72"/>
      <c r="R181" s="124"/>
      <c r="S181" s="72"/>
      <c r="T181" s="72"/>
      <c r="U181" s="131"/>
      <c r="V181" s="221"/>
      <c r="W181" s="221"/>
    </row>
    <row r="182" spans="1:26" ht="38.25">
      <c r="A182"/>
      <c r="B182" s="126"/>
      <c r="C182" s="68" t="s">
        <v>122</v>
      </c>
      <c r="D182" s="38">
        <f t="shared" ref="D182:L182" si="56">IF(((D180="")*AND(D181="")),"",(D180-D181)*1)</f>
        <v>1826.9199999999983</v>
      </c>
      <c r="E182" s="38">
        <f t="shared" si="56"/>
        <v>1831.4099999999999</v>
      </c>
      <c r="F182" s="38">
        <f t="shared" si="56"/>
        <v>1828.6500000000015</v>
      </c>
      <c r="G182" s="38">
        <f t="shared" si="56"/>
        <v>1913.7599999999984</v>
      </c>
      <c r="H182" s="38">
        <f t="shared" si="56"/>
        <v>1981.7800000000025</v>
      </c>
      <c r="I182" s="38">
        <f t="shared" si="56"/>
        <v>1897.2000000000007</v>
      </c>
      <c r="J182" s="38">
        <f t="shared" si="56"/>
        <v>1859.5199999999968</v>
      </c>
      <c r="K182" s="38">
        <f t="shared" si="56"/>
        <v>1884.869999999999</v>
      </c>
      <c r="L182" s="38">
        <f t="shared" si="56"/>
        <v>1878.1000000000022</v>
      </c>
      <c r="M182" s="127"/>
      <c r="N182" s="127"/>
      <c r="O182" s="127"/>
      <c r="P182" s="127"/>
      <c r="Q182" s="127"/>
      <c r="R182" s="128"/>
      <c r="S182" s="127"/>
      <c r="T182" s="127"/>
      <c r="U182" s="132"/>
      <c r="V182" s="222"/>
      <c r="W182" s="222"/>
    </row>
    <row r="183" spans="1:26">
      <c r="A183" s="121">
        <v>42782</v>
      </c>
      <c r="B183" s="65" t="s">
        <v>123</v>
      </c>
      <c r="C183" s="68" t="s">
        <v>87</v>
      </c>
      <c r="D183" s="54">
        <v>29326.7</v>
      </c>
      <c r="E183" s="54">
        <v>29106.28</v>
      </c>
      <c r="F183" s="54">
        <v>29111.37</v>
      </c>
      <c r="G183" s="54">
        <v>29102.93</v>
      </c>
      <c r="H183" s="54">
        <v>29288.29</v>
      </c>
      <c r="I183" s="54">
        <v>29295.35</v>
      </c>
      <c r="J183" s="54">
        <v>29091.77</v>
      </c>
      <c r="K183" s="54">
        <v>29122.69</v>
      </c>
      <c r="L183" s="54">
        <v>29347.86</v>
      </c>
      <c r="M183" s="66">
        <f>IF((L184=""),"",MAX(D185:L185))</f>
        <v>2024.1100000000006</v>
      </c>
      <c r="N183" s="66">
        <f>IF(L184="","",MIN(D185:L185))</f>
        <v>1819.9700000000012</v>
      </c>
      <c r="O183" s="66">
        <f>IF((L185=""),"",AVERAGE(D185:L185))</f>
        <v>1901.1344444444444</v>
      </c>
      <c r="P183" s="66">
        <f>IF((L184=""),"",((M183-N183)/(M183+N183))*100)</f>
        <v>5.3105034234459048</v>
      </c>
      <c r="Q183" s="66">
        <v>20</v>
      </c>
      <c r="R183" s="122" t="str">
        <f>IF(L184="","",IF(P184&lt;20,(IF(O183&gt;1730,IF(O183&lt;1970,"Pass","Fail"),"Fail"))))</f>
        <v>Pass</v>
      </c>
      <c r="S183" s="66">
        <v>1335</v>
      </c>
      <c r="T183" s="66"/>
      <c r="U183" s="130"/>
      <c r="V183" s="220">
        <v>1600</v>
      </c>
      <c r="W183" s="220">
        <v>2000</v>
      </c>
      <c r="X183" s="224">
        <v>1730</v>
      </c>
      <c r="Y183" s="224">
        <v>1970</v>
      </c>
      <c r="Z183" s="224">
        <v>6.2</v>
      </c>
    </row>
    <row r="184" spans="1:26" ht="15.75">
      <c r="A184"/>
      <c r="B184" s="71"/>
      <c r="C184" s="68" t="s">
        <v>88</v>
      </c>
      <c r="D184" s="54">
        <v>27506.73</v>
      </c>
      <c r="E184" s="54">
        <v>27262.99</v>
      </c>
      <c r="F184" s="54">
        <v>27253.54</v>
      </c>
      <c r="G184" s="54">
        <v>27162.26</v>
      </c>
      <c r="H184" s="54">
        <v>27264.18</v>
      </c>
      <c r="I184" s="54">
        <v>27363.55</v>
      </c>
      <c r="J184" s="54">
        <v>27201.919999999998</v>
      </c>
      <c r="K184" s="54">
        <v>27225.86</v>
      </c>
      <c r="L184" s="54">
        <v>27442</v>
      </c>
      <c r="M184" s="72"/>
      <c r="N184" s="72"/>
      <c r="O184" s="72"/>
      <c r="P184" s="72"/>
      <c r="Q184" s="72"/>
      <c r="R184" s="124"/>
      <c r="S184" s="72"/>
      <c r="T184" s="72"/>
      <c r="U184" s="131"/>
      <c r="V184" s="221"/>
      <c r="W184" s="221"/>
    </row>
    <row r="185" spans="1:26" ht="38.25">
      <c r="A185"/>
      <c r="B185" s="126"/>
      <c r="C185" s="68" t="s">
        <v>122</v>
      </c>
      <c r="D185" s="38">
        <f t="shared" ref="D185:L185" si="57">IF(((D183="")*AND(D184="")),"",(D183-D184)*1)</f>
        <v>1819.9700000000012</v>
      </c>
      <c r="E185" s="38">
        <f t="shared" si="57"/>
        <v>1843.2899999999972</v>
      </c>
      <c r="F185" s="38">
        <f t="shared" si="57"/>
        <v>1857.8299999999981</v>
      </c>
      <c r="G185" s="38">
        <f t="shared" si="57"/>
        <v>1940.6700000000019</v>
      </c>
      <c r="H185" s="38">
        <f t="shared" si="57"/>
        <v>2024.1100000000006</v>
      </c>
      <c r="I185" s="38">
        <f t="shared" si="57"/>
        <v>1931.7999999999993</v>
      </c>
      <c r="J185" s="38">
        <f t="shared" si="57"/>
        <v>1889.8500000000022</v>
      </c>
      <c r="K185" s="38">
        <f t="shared" si="57"/>
        <v>1896.8299999999981</v>
      </c>
      <c r="L185" s="38">
        <f t="shared" si="57"/>
        <v>1905.8600000000006</v>
      </c>
      <c r="M185" s="127"/>
      <c r="N185" s="127"/>
      <c r="O185" s="127"/>
      <c r="P185" s="127"/>
      <c r="Q185" s="127"/>
      <c r="R185" s="128"/>
      <c r="S185" s="127"/>
      <c r="T185" s="127"/>
      <c r="U185" s="132"/>
      <c r="V185" s="222"/>
      <c r="W185" s="222"/>
    </row>
    <row r="186" spans="1:26">
      <c r="A186" s="121">
        <v>42786</v>
      </c>
      <c r="B186" s="65" t="s">
        <v>123</v>
      </c>
      <c r="C186" s="68" t="s">
        <v>87</v>
      </c>
      <c r="D186" s="54">
        <v>29295.57</v>
      </c>
      <c r="E186" s="54">
        <v>29197.23</v>
      </c>
      <c r="F186" s="54">
        <v>29173.63</v>
      </c>
      <c r="G186" s="54">
        <v>29075.89</v>
      </c>
      <c r="H186" s="54">
        <v>29303.45</v>
      </c>
      <c r="I186" s="54">
        <v>29295.67</v>
      </c>
      <c r="J186" s="54">
        <v>29127.85</v>
      </c>
      <c r="K186" s="54">
        <v>29112.74</v>
      </c>
      <c r="L186" s="54">
        <v>29256.29</v>
      </c>
      <c r="M186" s="66">
        <f>IF((L187=""),"",MAX(D188:L188))</f>
        <v>2025.4700000000012</v>
      </c>
      <c r="N186" s="66">
        <f>IF(L187="","",MIN(D188:L188))</f>
        <v>1828.239999999998</v>
      </c>
      <c r="O186" s="66">
        <f>IF((L188=""),"",AVERAGE(D188:L188))</f>
        <v>1901.47</v>
      </c>
      <c r="P186" s="66">
        <f>IF((L187=""),"",((M186-N186)/(M186+N186))*100)</f>
        <v>5.1179253239087332</v>
      </c>
      <c r="Q186" s="66">
        <v>20</v>
      </c>
      <c r="R186" s="122" t="str">
        <f>IF(L187="","",IF(P187&lt;20,(IF(O186&gt;1730,IF(O186&lt;1970,"Pass","Fail"),"Fail"))))</f>
        <v>Pass</v>
      </c>
      <c r="S186" s="66">
        <v>1335</v>
      </c>
      <c r="T186" s="66"/>
      <c r="U186" s="130"/>
      <c r="V186" s="220">
        <v>1600</v>
      </c>
      <c r="W186" s="220">
        <v>2000</v>
      </c>
      <c r="X186" s="224">
        <v>1730</v>
      </c>
      <c r="Y186" s="224">
        <v>1970</v>
      </c>
      <c r="Z186" s="224">
        <v>6.2</v>
      </c>
    </row>
    <row r="187" spans="1:26" ht="15.75">
      <c r="A187"/>
      <c r="B187" s="71"/>
      <c r="C187" s="68" t="s">
        <v>88</v>
      </c>
      <c r="D187" s="54">
        <v>27467.33</v>
      </c>
      <c r="E187" s="54">
        <v>27277.65</v>
      </c>
      <c r="F187" s="54">
        <v>27345.32</v>
      </c>
      <c r="G187" s="54">
        <v>27179.48</v>
      </c>
      <c r="H187" s="54">
        <v>27277.98</v>
      </c>
      <c r="I187" s="54">
        <v>27387.1</v>
      </c>
      <c r="J187" s="54">
        <v>27196.17</v>
      </c>
      <c r="K187" s="54">
        <v>27225.09</v>
      </c>
      <c r="L187" s="54">
        <v>27368.97</v>
      </c>
      <c r="M187" s="72"/>
      <c r="N187" s="72"/>
      <c r="O187" s="72"/>
      <c r="P187" s="72"/>
      <c r="Q187" s="72"/>
      <c r="R187" s="124"/>
      <c r="S187" s="72"/>
      <c r="T187" s="72"/>
      <c r="U187" s="131"/>
      <c r="V187" s="221"/>
      <c r="W187" s="221"/>
    </row>
    <row r="188" spans="1:26" ht="38.25">
      <c r="A188"/>
      <c r="B188" s="126"/>
      <c r="C188" s="68" t="s">
        <v>122</v>
      </c>
      <c r="D188" s="38">
        <f t="shared" ref="D188:L188" si="58">IF(((D186="")*AND(D187="")),"",(D186-D187)*1)</f>
        <v>1828.239999999998</v>
      </c>
      <c r="E188" s="38">
        <f t="shared" si="58"/>
        <v>1919.5799999999981</v>
      </c>
      <c r="F188" s="38">
        <f t="shared" si="58"/>
        <v>1828.3100000000013</v>
      </c>
      <c r="G188" s="38">
        <f t="shared" si="58"/>
        <v>1896.4099999999999</v>
      </c>
      <c r="H188" s="38">
        <f t="shared" si="58"/>
        <v>2025.4700000000012</v>
      </c>
      <c r="I188" s="38">
        <f t="shared" si="58"/>
        <v>1908.5699999999997</v>
      </c>
      <c r="J188" s="38">
        <f t="shared" si="58"/>
        <v>1931.6800000000003</v>
      </c>
      <c r="K188" s="38">
        <f t="shared" si="58"/>
        <v>1887.6500000000015</v>
      </c>
      <c r="L188" s="38">
        <f t="shared" si="58"/>
        <v>1887.3199999999997</v>
      </c>
      <c r="M188" s="127"/>
      <c r="N188" s="127"/>
      <c r="O188" s="127"/>
      <c r="P188" s="127"/>
      <c r="Q188" s="127"/>
      <c r="R188" s="128"/>
      <c r="S188" s="127"/>
      <c r="T188" s="127"/>
      <c r="U188" s="132"/>
      <c r="V188" s="222"/>
      <c r="W188" s="222"/>
    </row>
    <row r="189" spans="1:26">
      <c r="A189" s="121">
        <v>42789</v>
      </c>
      <c r="B189" s="65" t="s">
        <v>123</v>
      </c>
      <c r="C189" s="68" t="s">
        <v>87</v>
      </c>
      <c r="D189" s="54">
        <v>29229.65</v>
      </c>
      <c r="E189" s="54">
        <v>29050.59</v>
      </c>
      <c r="F189" s="54">
        <v>29054.97</v>
      </c>
      <c r="G189" s="54">
        <v>29061.15</v>
      </c>
      <c r="H189" s="54">
        <v>29296.85</v>
      </c>
      <c r="I189" s="54">
        <v>29213.85</v>
      </c>
      <c r="J189" s="54">
        <v>29049.35</v>
      </c>
      <c r="K189" s="54">
        <v>29047.43</v>
      </c>
      <c r="L189" s="54">
        <v>29270.49</v>
      </c>
      <c r="M189" s="66">
        <f>IF((L190=""),"",MAX(D191:L191))</f>
        <v>1939.739999999998</v>
      </c>
      <c r="N189" s="66">
        <f>IF(L190="","",MIN(D191:L191))</f>
        <v>1774.010000000002</v>
      </c>
      <c r="O189" s="66">
        <f>IF((L191=""),"",AVERAGE(D191:L191))</f>
        <v>1835.7522222222231</v>
      </c>
      <c r="P189" s="66">
        <f>IF((L190=""),"",((M189-N189)/(M189+N189))*100)</f>
        <v>4.4626051834398091</v>
      </c>
      <c r="Q189" s="66">
        <v>20</v>
      </c>
      <c r="R189" s="122" t="str">
        <f>IF(L190="","",IF(P190&lt;20,(IF(O189&gt;1730,IF(O189&lt;1970,"Pass","Fail"),"Fail"))))</f>
        <v>Pass</v>
      </c>
      <c r="S189" s="66">
        <v>1400</v>
      </c>
      <c r="T189" s="66"/>
      <c r="U189" s="130"/>
      <c r="V189" s="220">
        <v>1600</v>
      </c>
      <c r="W189" s="220">
        <v>2000</v>
      </c>
      <c r="X189" s="224">
        <v>1730</v>
      </c>
      <c r="Y189" s="224">
        <v>1970</v>
      </c>
      <c r="Z189" s="224">
        <v>6.2</v>
      </c>
    </row>
    <row r="190" spans="1:26" ht="15.75">
      <c r="A190"/>
      <c r="B190" s="71"/>
      <c r="C190" s="68" t="s">
        <v>88</v>
      </c>
      <c r="D190" s="54">
        <v>27432.67</v>
      </c>
      <c r="E190" s="54">
        <v>27270.28</v>
      </c>
      <c r="F190" s="54">
        <v>27280.959999999999</v>
      </c>
      <c r="G190" s="54">
        <v>27196.16</v>
      </c>
      <c r="H190" s="54">
        <v>27357.11</v>
      </c>
      <c r="I190" s="54">
        <v>27356.62</v>
      </c>
      <c r="J190" s="54">
        <v>27241.71</v>
      </c>
      <c r="K190" s="54">
        <v>27203.89</v>
      </c>
      <c r="L190" s="54">
        <v>27413.16</v>
      </c>
      <c r="M190" s="72"/>
      <c r="N190" s="72"/>
      <c r="O190" s="72"/>
      <c r="P190" s="72"/>
      <c r="Q190" s="72"/>
      <c r="R190" s="124"/>
      <c r="S190" s="72"/>
      <c r="T190" s="72"/>
      <c r="U190" s="131"/>
      <c r="V190" s="221"/>
      <c r="W190" s="221"/>
    </row>
    <row r="191" spans="1:26" ht="38.25">
      <c r="A191"/>
      <c r="B191" s="126"/>
      <c r="C191" s="68" t="s">
        <v>122</v>
      </c>
      <c r="D191" s="38">
        <f t="shared" ref="D191:L191" si="59">IF(((D189="")*AND(D190="")),"",(D189-D190)*1)</f>
        <v>1796.9800000000032</v>
      </c>
      <c r="E191" s="38">
        <f t="shared" si="59"/>
        <v>1780.3100000000013</v>
      </c>
      <c r="F191" s="38">
        <f t="shared" si="59"/>
        <v>1774.010000000002</v>
      </c>
      <c r="G191" s="38">
        <f t="shared" si="59"/>
        <v>1864.9900000000016</v>
      </c>
      <c r="H191" s="38">
        <f t="shared" si="59"/>
        <v>1939.739999999998</v>
      </c>
      <c r="I191" s="38">
        <f t="shared" si="59"/>
        <v>1857.2299999999996</v>
      </c>
      <c r="J191" s="38">
        <f t="shared" si="59"/>
        <v>1807.6399999999994</v>
      </c>
      <c r="K191" s="38">
        <f t="shared" si="59"/>
        <v>1843.5400000000009</v>
      </c>
      <c r="L191" s="38">
        <f t="shared" si="59"/>
        <v>1857.3300000000017</v>
      </c>
      <c r="M191" s="127"/>
      <c r="N191" s="127"/>
      <c r="O191" s="127"/>
      <c r="P191" s="127"/>
      <c r="Q191" s="127"/>
      <c r="R191" s="128"/>
      <c r="S191" s="127"/>
      <c r="T191" s="127"/>
      <c r="U191" s="132"/>
      <c r="V191" s="222"/>
      <c r="W191" s="222"/>
    </row>
    <row r="192" spans="1:26">
      <c r="A192" s="121">
        <v>42793</v>
      </c>
      <c r="B192" s="65" t="s">
        <v>123</v>
      </c>
      <c r="C192" s="68" t="s">
        <v>87</v>
      </c>
      <c r="D192" s="54">
        <v>49330.62</v>
      </c>
      <c r="E192" s="54">
        <v>40196.449999999997</v>
      </c>
      <c r="F192" s="54">
        <v>40024.39</v>
      </c>
      <c r="G192" s="54">
        <v>37189.089999999997</v>
      </c>
      <c r="H192" s="54">
        <v>39555.21</v>
      </c>
      <c r="I192" s="54">
        <v>32085.09</v>
      </c>
      <c r="J192" s="54">
        <v>38164.300000000003</v>
      </c>
      <c r="K192" s="54">
        <v>36384.959999999999</v>
      </c>
      <c r="L192" s="54">
        <v>29280.92</v>
      </c>
      <c r="M192" s="66">
        <f>IF((L193=""),"",MAX(D194:L194))</f>
        <v>1979.8199999999997</v>
      </c>
      <c r="N192" s="66">
        <f>IF(L193="","",MIN(D194:L194))</f>
        <v>1775.2799999999988</v>
      </c>
      <c r="O192" s="66">
        <f>IF((L194=""),"",AVERAGE(D194:L194))</f>
        <v>1877.9033333333339</v>
      </c>
      <c r="P192" s="66">
        <f>IF((L193=""),"",((M192-N192)/(M192+N192))*100)</f>
        <v>5.4469920907565967</v>
      </c>
      <c r="Q192" s="66">
        <v>20</v>
      </c>
      <c r="R192" s="122" t="str">
        <f>IF(L193="","",IF(P193&lt;20,(IF(O192&gt;1730,IF(O192&lt;1970,"Pass","Fail"),"Fail"))))</f>
        <v>Pass</v>
      </c>
      <c r="S192" s="66">
        <v>1400</v>
      </c>
      <c r="T192" s="66"/>
      <c r="U192" s="130"/>
      <c r="V192" s="220">
        <v>1600</v>
      </c>
      <c r="W192" s="220">
        <v>2000</v>
      </c>
      <c r="X192" s="224">
        <v>1730</v>
      </c>
      <c r="Y192" s="224">
        <v>1970</v>
      </c>
      <c r="Z192" s="224">
        <v>6.2</v>
      </c>
    </row>
    <row r="193" spans="1:26" ht="15.75">
      <c r="A193"/>
      <c r="B193" s="71"/>
      <c r="C193" s="68" t="s">
        <v>88</v>
      </c>
      <c r="D193" s="54">
        <v>47444.2</v>
      </c>
      <c r="E193" s="54">
        <v>38339.86</v>
      </c>
      <c r="F193" s="54">
        <v>38170.129999999997</v>
      </c>
      <c r="G193" s="54">
        <v>35257.839999999997</v>
      </c>
      <c r="H193" s="54">
        <v>37575.39</v>
      </c>
      <c r="I193" s="54">
        <v>30309.81</v>
      </c>
      <c r="J193" s="54">
        <v>36301.58</v>
      </c>
      <c r="K193" s="54">
        <v>34484.74</v>
      </c>
      <c r="L193" s="54">
        <v>27426.35</v>
      </c>
      <c r="M193" s="72"/>
      <c r="N193" s="72"/>
      <c r="O193" s="72"/>
      <c r="P193" s="72"/>
      <c r="Q193" s="72"/>
      <c r="R193" s="124"/>
      <c r="S193" s="72"/>
      <c r="T193" s="72"/>
      <c r="U193" s="131"/>
      <c r="V193" s="221"/>
      <c r="W193" s="221"/>
    </row>
    <row r="194" spans="1:26" ht="38.25">
      <c r="A194"/>
      <c r="B194" s="126"/>
      <c r="C194" s="68" t="s">
        <v>122</v>
      </c>
      <c r="D194" s="38">
        <f t="shared" ref="D194:L194" si="60">IF(((D192="")*AND(D193="")),"",(D192-D193)*1)</f>
        <v>1886.4200000000055</v>
      </c>
      <c r="E194" s="38">
        <f t="shared" si="60"/>
        <v>1856.5899999999965</v>
      </c>
      <c r="F194" s="38">
        <f t="shared" si="60"/>
        <v>1854.260000000002</v>
      </c>
      <c r="G194" s="38">
        <f t="shared" si="60"/>
        <v>1931.25</v>
      </c>
      <c r="H194" s="38">
        <f t="shared" si="60"/>
        <v>1979.8199999999997</v>
      </c>
      <c r="I194" s="38">
        <f t="shared" si="60"/>
        <v>1775.2799999999988</v>
      </c>
      <c r="J194" s="38">
        <f t="shared" si="60"/>
        <v>1862.7200000000012</v>
      </c>
      <c r="K194" s="38">
        <f t="shared" si="60"/>
        <v>1900.2200000000012</v>
      </c>
      <c r="L194" s="38">
        <f t="shared" si="60"/>
        <v>1854.5699999999997</v>
      </c>
      <c r="M194" s="127"/>
      <c r="N194" s="127"/>
      <c r="O194" s="127"/>
      <c r="P194" s="127"/>
      <c r="Q194" s="127"/>
      <c r="R194" s="128"/>
      <c r="S194" s="127"/>
      <c r="T194" s="127"/>
      <c r="U194" s="132"/>
      <c r="V194" s="222"/>
      <c r="W194" s="222"/>
    </row>
    <row r="195" spans="1:26">
      <c r="A195" s="121">
        <v>42796</v>
      </c>
      <c r="B195" s="65" t="s">
        <v>123</v>
      </c>
      <c r="C195" s="68" t="s">
        <v>87</v>
      </c>
      <c r="D195" s="54">
        <v>29249.55</v>
      </c>
      <c r="E195" s="54">
        <v>28967.9</v>
      </c>
      <c r="F195" s="54">
        <v>29050.89</v>
      </c>
      <c r="G195" s="54">
        <v>29063.18</v>
      </c>
      <c r="H195" s="54">
        <v>29326.63</v>
      </c>
      <c r="I195" s="54">
        <v>29213.21</v>
      </c>
      <c r="J195" s="54">
        <v>29050.43</v>
      </c>
      <c r="K195" s="54">
        <v>28994.09</v>
      </c>
      <c r="L195" s="54">
        <v>29242.42</v>
      </c>
      <c r="M195" s="66">
        <f>IF((L196=""),"",MAX(D197:L197))</f>
        <v>1983.8600000000006</v>
      </c>
      <c r="N195" s="66">
        <f>IF(L196="","",MIN(D197:L197))</f>
        <v>1771.0600000000013</v>
      </c>
      <c r="O195" s="66">
        <f>IF((L197=""),"",AVERAGE(D197:L197))</f>
        <v>1862.8411111111111</v>
      </c>
      <c r="P195" s="66">
        <f>IF((L196=""),"",((M195-N195)/(M195+N195))*100)</f>
        <v>5.6672312592545024</v>
      </c>
      <c r="Q195" s="66">
        <v>20</v>
      </c>
      <c r="R195" s="122" t="str">
        <f>IF(L196="","",IF(P196&lt;20,(IF(O195&gt;1730,IF(O195&lt;1970,"Pass","Fail"),"Fail"))))</f>
        <v>Pass</v>
      </c>
      <c r="S195" s="66">
        <v>1428</v>
      </c>
      <c r="T195" s="66"/>
      <c r="U195" s="130"/>
      <c r="V195" s="220">
        <v>1600</v>
      </c>
      <c r="W195" s="220">
        <v>2000</v>
      </c>
      <c r="X195" s="224">
        <v>1730</v>
      </c>
      <c r="Y195" s="224">
        <v>1970</v>
      </c>
      <c r="Z195" s="224">
        <v>6.2</v>
      </c>
    </row>
    <row r="196" spans="1:26" ht="15.75">
      <c r="A196"/>
      <c r="B196" s="71"/>
      <c r="C196" s="68" t="s">
        <v>88</v>
      </c>
      <c r="D196" s="54">
        <v>27410.05</v>
      </c>
      <c r="E196" s="54">
        <v>27196.84</v>
      </c>
      <c r="F196" s="54">
        <v>27204.36</v>
      </c>
      <c r="G196" s="54">
        <v>27148.560000000001</v>
      </c>
      <c r="H196" s="54">
        <v>27342.77</v>
      </c>
      <c r="I196" s="54">
        <v>27343.37</v>
      </c>
      <c r="J196" s="54">
        <v>27153.439999999999</v>
      </c>
      <c r="K196" s="54">
        <v>27159.58</v>
      </c>
      <c r="L196" s="54">
        <v>27433.759999999998</v>
      </c>
      <c r="M196" s="72"/>
      <c r="N196" s="72"/>
      <c r="O196" s="72"/>
      <c r="P196" s="72"/>
      <c r="Q196" s="72"/>
      <c r="R196" s="124"/>
      <c r="S196" s="72"/>
      <c r="T196" s="72"/>
      <c r="U196" s="131"/>
      <c r="V196" s="221"/>
      <c r="W196" s="221"/>
    </row>
    <row r="197" spans="1:26" ht="38.25">
      <c r="A197"/>
      <c r="B197" s="126"/>
      <c r="C197" s="68" t="s">
        <v>122</v>
      </c>
      <c r="D197" s="38">
        <f t="shared" ref="D197:L197" si="61">IF(((D195="")*AND(D196="")),"",(D195-D196)*1)</f>
        <v>1839.5</v>
      </c>
      <c r="E197" s="38">
        <f t="shared" si="61"/>
        <v>1771.0600000000013</v>
      </c>
      <c r="F197" s="38">
        <f t="shared" si="61"/>
        <v>1846.5299999999988</v>
      </c>
      <c r="G197" s="38">
        <f t="shared" si="61"/>
        <v>1914.619999999999</v>
      </c>
      <c r="H197" s="38">
        <f t="shared" si="61"/>
        <v>1983.8600000000006</v>
      </c>
      <c r="I197" s="38">
        <f t="shared" si="61"/>
        <v>1869.8400000000001</v>
      </c>
      <c r="J197" s="38">
        <f t="shared" si="61"/>
        <v>1896.9900000000016</v>
      </c>
      <c r="K197" s="38">
        <f t="shared" si="61"/>
        <v>1834.5099999999984</v>
      </c>
      <c r="L197" s="38">
        <f t="shared" si="61"/>
        <v>1808.6599999999999</v>
      </c>
      <c r="M197" s="127"/>
      <c r="N197" s="127"/>
      <c r="O197" s="127"/>
      <c r="P197" s="127"/>
      <c r="Q197" s="127"/>
      <c r="R197" s="128"/>
      <c r="S197" s="127"/>
      <c r="T197" s="127"/>
      <c r="U197" s="132"/>
      <c r="V197" s="222"/>
      <c r="W197" s="222"/>
    </row>
    <row r="198" spans="1:26">
      <c r="A198" s="121">
        <v>42803</v>
      </c>
      <c r="B198" s="65" t="s">
        <v>123</v>
      </c>
      <c r="C198" s="68" t="s">
        <v>87</v>
      </c>
      <c r="D198" s="54">
        <v>27471.21</v>
      </c>
      <c r="E198" s="54">
        <v>27233.61</v>
      </c>
      <c r="F198" s="54">
        <v>27288.63</v>
      </c>
      <c r="G198" s="54">
        <v>27195.439999999999</v>
      </c>
      <c r="H198" s="54">
        <v>27361.05</v>
      </c>
      <c r="I198" s="54">
        <v>27383.01</v>
      </c>
      <c r="J198" s="54">
        <v>27184.57</v>
      </c>
      <c r="K198" s="54">
        <v>27209.84</v>
      </c>
      <c r="L198" s="54">
        <v>27452.94</v>
      </c>
      <c r="M198" s="66">
        <f>IF((L199=""),"",MAX(D200:L200))</f>
        <v>1908.2900000000009</v>
      </c>
      <c r="N198" s="66">
        <f>IF(L199="","",MIN(D200:L200))</f>
        <v>1763.0699999999997</v>
      </c>
      <c r="O198" s="66">
        <f>IF((L200=""),"",AVERAGE(D200:L200))</f>
        <v>1825.3911111111111</v>
      </c>
      <c r="P198" s="66">
        <f>IF((L199=""),"",((M198-N198)/(M198+N198))*100)</f>
        <v>3.9554824370260921</v>
      </c>
      <c r="Q198" s="66">
        <v>20</v>
      </c>
      <c r="R198" s="122" t="str">
        <f>IF(L199="","",IF(P199&lt;20,(IF(O198&gt;1730,IF(O198&lt;1970,"Pass","Fail"),"Fail"))))</f>
        <v>Pass</v>
      </c>
      <c r="S198" s="66">
        <v>1335</v>
      </c>
      <c r="T198" s="66"/>
      <c r="U198" s="130"/>
      <c r="V198" s="220">
        <v>1600</v>
      </c>
      <c r="W198" s="220">
        <v>2000</v>
      </c>
      <c r="X198" s="224">
        <v>1730</v>
      </c>
      <c r="Y198" s="224">
        <v>1970</v>
      </c>
      <c r="Z198" s="224">
        <v>6.2</v>
      </c>
    </row>
    <row r="199" spans="1:26" ht="15.75">
      <c r="A199"/>
      <c r="B199" s="71"/>
      <c r="C199" s="68" t="s">
        <v>88</v>
      </c>
      <c r="D199" s="54">
        <v>25676.77</v>
      </c>
      <c r="E199" s="54">
        <v>25468.11</v>
      </c>
      <c r="F199" s="54">
        <v>25524.6</v>
      </c>
      <c r="G199" s="54">
        <v>25335.25</v>
      </c>
      <c r="H199" s="54">
        <v>25452.76</v>
      </c>
      <c r="I199" s="54">
        <v>25501.23</v>
      </c>
      <c r="J199" s="54">
        <v>25421.5</v>
      </c>
      <c r="K199" s="54">
        <v>25353.439999999999</v>
      </c>
      <c r="L199" s="54">
        <v>25618.12</v>
      </c>
      <c r="M199" s="72"/>
      <c r="N199" s="72"/>
      <c r="O199" s="72"/>
      <c r="P199" s="72"/>
      <c r="Q199" s="72"/>
      <c r="R199" s="124"/>
      <c r="S199" s="72"/>
      <c r="T199" s="72"/>
      <c r="U199" s="131"/>
      <c r="V199" s="221"/>
      <c r="W199" s="221"/>
    </row>
    <row r="200" spans="1:26" ht="38.25">
      <c r="A200"/>
      <c r="B200" s="126"/>
      <c r="C200" s="68" t="s">
        <v>122</v>
      </c>
      <c r="D200" s="38">
        <f t="shared" ref="D200:L200" si="62">IF(((D198="")*AND(D199="")),"",(D198-D199)*1)</f>
        <v>1794.4399999999987</v>
      </c>
      <c r="E200" s="38">
        <f t="shared" si="62"/>
        <v>1765.5</v>
      </c>
      <c r="F200" s="38">
        <f t="shared" si="62"/>
        <v>1764.0300000000025</v>
      </c>
      <c r="G200" s="38">
        <f t="shared" si="62"/>
        <v>1860.1899999999987</v>
      </c>
      <c r="H200" s="38">
        <f t="shared" si="62"/>
        <v>1908.2900000000009</v>
      </c>
      <c r="I200" s="38">
        <f t="shared" si="62"/>
        <v>1881.7799999999988</v>
      </c>
      <c r="J200" s="38">
        <f t="shared" si="62"/>
        <v>1763.0699999999997</v>
      </c>
      <c r="K200" s="38">
        <f t="shared" si="62"/>
        <v>1856.4000000000015</v>
      </c>
      <c r="L200" s="38">
        <f t="shared" si="62"/>
        <v>1834.8199999999997</v>
      </c>
      <c r="M200" s="127"/>
      <c r="N200" s="127"/>
      <c r="O200" s="127"/>
      <c r="P200" s="127"/>
      <c r="Q200" s="127"/>
      <c r="R200" s="128"/>
      <c r="S200" s="127"/>
      <c r="T200" s="127"/>
      <c r="U200" s="132"/>
      <c r="V200" s="222"/>
      <c r="W200" s="222"/>
    </row>
    <row r="201" spans="1:26">
      <c r="A201" s="121">
        <v>42808</v>
      </c>
      <c r="B201" s="65" t="s">
        <v>123</v>
      </c>
      <c r="C201" s="68" t="s">
        <v>87</v>
      </c>
      <c r="D201" s="54">
        <v>33845.53</v>
      </c>
      <c r="E201" s="54">
        <v>33456.81</v>
      </c>
      <c r="F201" s="54">
        <v>33466.800000000003</v>
      </c>
      <c r="G201" s="54">
        <v>33458.730000000003</v>
      </c>
      <c r="H201" s="54">
        <v>33935.199999999997</v>
      </c>
      <c r="I201" s="54">
        <v>33844.800000000003</v>
      </c>
      <c r="J201" s="54">
        <v>33446.29</v>
      </c>
      <c r="K201" s="54">
        <v>33456.43</v>
      </c>
      <c r="L201" s="54">
        <v>33958.839999999997</v>
      </c>
      <c r="M201" s="66">
        <f>IF((L202=""),"",MAX(D203:L203))</f>
        <v>1976.0899999999965</v>
      </c>
      <c r="N201" s="66">
        <f>IF(L202="","",MIN(D203:L203))</f>
        <v>1848.4399999999987</v>
      </c>
      <c r="O201" s="66">
        <f>IF((L203=""),"",AVERAGE(D203:L203))</f>
        <v>1893.4633333333336</v>
      </c>
      <c r="P201" s="66">
        <f>IF((L202=""),"",((M201-N201)/(M201+N201))*100)</f>
        <v>3.3376650202769484</v>
      </c>
      <c r="Q201" s="66">
        <v>20</v>
      </c>
      <c r="R201" s="122" t="str">
        <f>IF(L202="","",IF(P202&lt;20,(IF(O201&gt;1730,IF(O201&lt;1970,"Pass","Fail"),"Fail"))))</f>
        <v>Pass</v>
      </c>
      <c r="S201" s="66">
        <v>1400</v>
      </c>
      <c r="T201" s="66"/>
      <c r="U201" s="130"/>
      <c r="V201" s="220">
        <v>1600</v>
      </c>
      <c r="W201" s="220">
        <v>2000</v>
      </c>
      <c r="X201" s="224">
        <v>1730</v>
      </c>
      <c r="Y201" s="224">
        <v>1970</v>
      </c>
      <c r="Z201" s="224">
        <v>6.2</v>
      </c>
    </row>
    <row r="202" spans="1:26" ht="15.75">
      <c r="A202"/>
      <c r="B202" s="71"/>
      <c r="C202" s="68" t="s">
        <v>88</v>
      </c>
      <c r="D202" s="54">
        <v>31988.17</v>
      </c>
      <c r="E202" s="54">
        <v>31608.37</v>
      </c>
      <c r="F202" s="54">
        <v>31617.94</v>
      </c>
      <c r="G202" s="54">
        <v>31524.82</v>
      </c>
      <c r="H202" s="54">
        <v>31959.11</v>
      </c>
      <c r="I202" s="54">
        <v>31932.04</v>
      </c>
      <c r="J202" s="54">
        <v>31565.200000000001</v>
      </c>
      <c r="K202" s="54">
        <v>31568.98</v>
      </c>
      <c r="L202" s="54">
        <v>32063.63</v>
      </c>
      <c r="M202" s="72"/>
      <c r="N202" s="72"/>
      <c r="O202" s="72"/>
      <c r="P202" s="72"/>
      <c r="Q202" s="72"/>
      <c r="R202" s="124"/>
      <c r="S202" s="72"/>
      <c r="T202" s="72"/>
      <c r="U202" s="131"/>
      <c r="V202" s="221"/>
      <c r="W202" s="221"/>
    </row>
    <row r="203" spans="1:26" ht="38.25">
      <c r="A203"/>
      <c r="B203" s="126"/>
      <c r="C203" s="68" t="s">
        <v>122</v>
      </c>
      <c r="D203" s="38">
        <f t="shared" ref="D203:L203" si="63">IF(((D201="")*AND(D202="")),"",(D201-D202)*1)</f>
        <v>1857.3600000000006</v>
      </c>
      <c r="E203" s="38">
        <f t="shared" si="63"/>
        <v>1848.4399999999987</v>
      </c>
      <c r="F203" s="38">
        <f t="shared" si="63"/>
        <v>1848.8600000000042</v>
      </c>
      <c r="G203" s="38">
        <f t="shared" si="63"/>
        <v>1933.9100000000035</v>
      </c>
      <c r="H203" s="38">
        <f t="shared" si="63"/>
        <v>1976.0899999999965</v>
      </c>
      <c r="I203" s="38">
        <f t="shared" si="63"/>
        <v>1912.760000000002</v>
      </c>
      <c r="J203" s="38">
        <f t="shared" si="63"/>
        <v>1881.0900000000001</v>
      </c>
      <c r="K203" s="38">
        <f t="shared" si="63"/>
        <v>1887.4500000000007</v>
      </c>
      <c r="L203" s="38">
        <f t="shared" si="63"/>
        <v>1895.2099999999955</v>
      </c>
      <c r="M203" s="127"/>
      <c r="N203" s="127"/>
      <c r="O203" s="127"/>
      <c r="P203" s="127"/>
      <c r="Q203" s="127"/>
      <c r="R203" s="128"/>
      <c r="S203" s="127"/>
      <c r="T203" s="127"/>
      <c r="U203" s="132"/>
      <c r="V203" s="222"/>
      <c r="W203" s="222"/>
    </row>
    <row r="204" spans="1:26">
      <c r="A204" s="121">
        <v>42811</v>
      </c>
      <c r="B204" s="65" t="s">
        <v>123</v>
      </c>
      <c r="C204" s="68" t="s">
        <v>87</v>
      </c>
      <c r="D204" s="54">
        <v>33827.57</v>
      </c>
      <c r="E204" s="54">
        <v>33497.81</v>
      </c>
      <c r="F204" s="54">
        <v>33633.93</v>
      </c>
      <c r="G204" s="54">
        <v>33505.69</v>
      </c>
      <c r="H204" s="54">
        <v>34037.129999999997</v>
      </c>
      <c r="I204" s="54">
        <v>33862.35</v>
      </c>
      <c r="J204" s="54">
        <v>33497.14</v>
      </c>
      <c r="K204" s="54">
        <v>33485.22</v>
      </c>
      <c r="L204" s="54">
        <v>33991.06</v>
      </c>
      <c r="M204" s="66">
        <f>IF((L205=""),"",MAX(D206:L206))</f>
        <v>2005.0299999999988</v>
      </c>
      <c r="N204" s="66">
        <f>IF(L205="","",MIN(D206:L206))</f>
        <v>1869.7999999999993</v>
      </c>
      <c r="O204" s="66">
        <f>IF((L206=""),"",AVERAGE(D206:L206))</f>
        <v>1911.5100000000004</v>
      </c>
      <c r="P204" s="66">
        <f>IF((L205=""),"",((M204-N204)/(M204+N204))*100)</f>
        <v>3.4899595595161501</v>
      </c>
      <c r="Q204" s="66">
        <v>20</v>
      </c>
      <c r="R204" s="122" t="str">
        <f>IF(L205="","",IF(P205&lt;20,(IF(O204&gt;1730,IF(O204&lt;1970,"Pass","Fail"),"Fail"))))</f>
        <v>Pass</v>
      </c>
      <c r="S204" s="66">
        <v>1400</v>
      </c>
      <c r="T204" s="66"/>
      <c r="U204" s="130"/>
      <c r="V204" s="220">
        <v>1600</v>
      </c>
      <c r="W204" s="220">
        <v>2000</v>
      </c>
      <c r="X204" s="224">
        <v>1730</v>
      </c>
      <c r="Y204" s="224">
        <v>1970</v>
      </c>
      <c r="Z204" s="224">
        <v>6.2</v>
      </c>
    </row>
    <row r="205" spans="1:26" ht="15.75">
      <c r="A205"/>
      <c r="B205" s="71"/>
      <c r="C205" s="68" t="s">
        <v>88</v>
      </c>
      <c r="D205" s="54">
        <v>31954.3</v>
      </c>
      <c r="E205" s="54">
        <v>31628.01</v>
      </c>
      <c r="F205" s="54">
        <v>31762.76</v>
      </c>
      <c r="G205" s="54">
        <v>31560.21</v>
      </c>
      <c r="H205" s="54">
        <v>32032.1</v>
      </c>
      <c r="I205" s="54">
        <v>31934.01</v>
      </c>
      <c r="J205" s="54">
        <v>31602.54</v>
      </c>
      <c r="K205" s="54">
        <v>31576.01</v>
      </c>
      <c r="L205" s="54">
        <v>32084.37</v>
      </c>
      <c r="M205" s="72"/>
      <c r="N205" s="72"/>
      <c r="O205" s="72"/>
      <c r="P205" s="72"/>
      <c r="Q205" s="72"/>
      <c r="R205" s="124"/>
      <c r="S205" s="72"/>
      <c r="T205" s="72"/>
      <c r="U205" s="131"/>
      <c r="V205" s="221"/>
      <c r="W205" s="221"/>
    </row>
    <row r="206" spans="1:26" ht="38.25">
      <c r="A206"/>
      <c r="B206" s="126"/>
      <c r="C206" s="68" t="s">
        <v>122</v>
      </c>
      <c r="D206" s="38">
        <f t="shared" ref="D206:L206" si="64">IF(((D204="")*AND(D205="")),"",(D204-D205)*1)</f>
        <v>1873.2700000000004</v>
      </c>
      <c r="E206" s="38">
        <f t="shared" si="64"/>
        <v>1869.7999999999993</v>
      </c>
      <c r="F206" s="38">
        <f t="shared" si="64"/>
        <v>1871.1700000000019</v>
      </c>
      <c r="G206" s="38">
        <f t="shared" si="64"/>
        <v>1945.4800000000032</v>
      </c>
      <c r="H206" s="38">
        <f t="shared" si="64"/>
        <v>2005.0299999999988</v>
      </c>
      <c r="I206" s="38">
        <f t="shared" si="64"/>
        <v>1928.3400000000001</v>
      </c>
      <c r="J206" s="38">
        <f t="shared" si="64"/>
        <v>1894.5999999999985</v>
      </c>
      <c r="K206" s="38">
        <f t="shared" si="64"/>
        <v>1909.2100000000028</v>
      </c>
      <c r="L206" s="38">
        <f t="shared" si="64"/>
        <v>1906.6899999999987</v>
      </c>
      <c r="M206" s="127"/>
      <c r="N206" s="127"/>
      <c r="O206" s="127"/>
      <c r="P206" s="127"/>
      <c r="Q206" s="127"/>
      <c r="R206" s="128"/>
      <c r="S206" s="127"/>
      <c r="T206" s="127"/>
      <c r="U206" s="132"/>
      <c r="V206" s="222"/>
      <c r="W206" s="222"/>
    </row>
    <row r="207" spans="1:26">
      <c r="A207" s="121">
        <v>42814</v>
      </c>
      <c r="B207" s="65" t="s">
        <v>123</v>
      </c>
      <c r="C207" s="68" t="s">
        <v>87</v>
      </c>
      <c r="D207" s="54">
        <v>33824.61</v>
      </c>
      <c r="E207" s="54">
        <v>33491.550000000003</v>
      </c>
      <c r="F207" s="54">
        <v>33630.370000000003</v>
      </c>
      <c r="G207" s="54">
        <v>33516.449999999997</v>
      </c>
      <c r="H207" s="54">
        <v>34039.230000000003</v>
      </c>
      <c r="I207" s="54">
        <v>33821.129999999997</v>
      </c>
      <c r="J207" s="54">
        <v>33497.17</v>
      </c>
      <c r="K207" s="54">
        <v>33495.440000000002</v>
      </c>
      <c r="L207" s="54">
        <v>34006.730000000003</v>
      </c>
      <c r="M207" s="66">
        <f>IF((L208=""),"",MAX(D209:L209))</f>
        <v>1928.1200000000026</v>
      </c>
      <c r="N207" s="66">
        <f>IF(L208="","",MIN(D209:L209))</f>
        <v>1773.0499999999993</v>
      </c>
      <c r="O207" s="66">
        <f>IF((L209=""),"",AVERAGE(D209:L209))</f>
        <v>1838.4122222222229</v>
      </c>
      <c r="P207" s="66">
        <f>IF((L208=""),"",((M207-N207)/(M207+N207))*100)</f>
        <v>4.1897562122248715</v>
      </c>
      <c r="Q207" s="66">
        <v>20</v>
      </c>
      <c r="R207" s="122" t="str">
        <f>IF(L208="","",IF(P208&lt;20,(IF(O207&gt;1730,IF(O207&lt;1970,"Pass","Fail"),"Fail"))))</f>
        <v>Pass</v>
      </c>
      <c r="S207" s="66">
        <v>1428</v>
      </c>
      <c r="T207" s="66"/>
      <c r="U207" s="130"/>
      <c r="V207" s="220">
        <v>1600</v>
      </c>
      <c r="W207" s="220">
        <v>2000</v>
      </c>
      <c r="X207" s="224">
        <v>1730</v>
      </c>
      <c r="Y207" s="224">
        <v>1970</v>
      </c>
      <c r="Z207" s="224">
        <v>6.2</v>
      </c>
    </row>
    <row r="208" spans="1:26" ht="15.75">
      <c r="A208"/>
      <c r="B208" s="71"/>
      <c r="C208" s="68" t="s">
        <v>88</v>
      </c>
      <c r="D208" s="54">
        <v>32051.56</v>
      </c>
      <c r="E208" s="54">
        <v>31693.64</v>
      </c>
      <c r="F208" s="54">
        <v>31857.09</v>
      </c>
      <c r="G208" s="54">
        <v>31620.93</v>
      </c>
      <c r="H208" s="54">
        <v>32111.11</v>
      </c>
      <c r="I208" s="54">
        <v>31952.31</v>
      </c>
      <c r="J208" s="54">
        <v>31652.52</v>
      </c>
      <c r="K208" s="54">
        <v>31641.279999999999</v>
      </c>
      <c r="L208" s="54">
        <v>32196.53</v>
      </c>
      <c r="M208" s="72"/>
      <c r="N208" s="72"/>
      <c r="O208" s="72"/>
      <c r="P208" s="72"/>
      <c r="Q208" s="72"/>
      <c r="R208" s="124"/>
      <c r="S208" s="72"/>
      <c r="T208" s="72"/>
      <c r="U208" s="131"/>
      <c r="V208" s="221"/>
      <c r="W208" s="221"/>
    </row>
    <row r="209" spans="1:26" ht="38.25">
      <c r="A209"/>
      <c r="B209" s="126"/>
      <c r="C209" s="68" t="s">
        <v>122</v>
      </c>
      <c r="D209" s="38">
        <f t="shared" ref="D209:L209" si="65">IF(((D207="")*AND(D208="")),"",(D207-D208)*1)</f>
        <v>1773.0499999999993</v>
      </c>
      <c r="E209" s="38">
        <f t="shared" si="65"/>
        <v>1797.9100000000035</v>
      </c>
      <c r="F209" s="38">
        <f t="shared" si="65"/>
        <v>1773.2800000000025</v>
      </c>
      <c r="G209" s="38">
        <f t="shared" si="65"/>
        <v>1895.5199999999968</v>
      </c>
      <c r="H209" s="38">
        <f t="shared" si="65"/>
        <v>1928.1200000000026</v>
      </c>
      <c r="I209" s="38">
        <f t="shared" si="65"/>
        <v>1868.8199999999961</v>
      </c>
      <c r="J209" s="38">
        <f t="shared" si="65"/>
        <v>1844.6499999999978</v>
      </c>
      <c r="K209" s="38">
        <f t="shared" si="65"/>
        <v>1854.1600000000035</v>
      </c>
      <c r="L209" s="38">
        <f t="shared" si="65"/>
        <v>1810.2000000000044</v>
      </c>
      <c r="M209" s="127"/>
      <c r="N209" s="127"/>
      <c r="O209" s="127"/>
      <c r="P209" s="127"/>
      <c r="Q209" s="127"/>
      <c r="R209" s="128"/>
      <c r="S209" s="127"/>
      <c r="T209" s="127"/>
      <c r="U209" s="132"/>
      <c r="V209" s="222"/>
      <c r="W209" s="222"/>
    </row>
    <row r="210" spans="1:26">
      <c r="A210" s="121">
        <v>42817</v>
      </c>
      <c r="B210" s="65" t="s">
        <v>123</v>
      </c>
      <c r="C210" s="68" t="s">
        <v>87</v>
      </c>
      <c r="D210" s="54">
        <v>22460.23</v>
      </c>
      <c r="E210" s="54">
        <v>20578.11</v>
      </c>
      <c r="F210" s="54">
        <v>20230.169999999998</v>
      </c>
      <c r="G210" s="54">
        <v>20028.490000000002</v>
      </c>
      <c r="H210" s="54">
        <v>21364.91</v>
      </c>
      <c r="I210" s="54">
        <v>20418.509999999998</v>
      </c>
      <c r="J210" s="54">
        <v>20155.03</v>
      </c>
      <c r="K210" s="54">
        <v>19911.240000000002</v>
      </c>
      <c r="L210" s="54">
        <v>19718.759999999998</v>
      </c>
      <c r="M210" s="66">
        <f>IF((L211=""),"",MAX(D212:L212))</f>
        <v>2452.7000000000007</v>
      </c>
      <c r="N210" s="66">
        <f>IF(L211="","",MIN(D212:L212))</f>
        <v>1903.0800000000017</v>
      </c>
      <c r="O210" s="66">
        <f>IF((L212=""),"",AVERAGE(D212:L212))</f>
        <v>2139.33</v>
      </c>
      <c r="P210" s="66">
        <f>IF((L211=""),"",((M210-N210)/(M210+N210))*100)</f>
        <v>12.618176308261637</v>
      </c>
      <c r="Q210" s="66">
        <v>20</v>
      </c>
      <c r="R210" s="122" t="str">
        <f>IF(L211="","",IF(P211&lt;20,(IF(O210&gt;1730,IF(O210&lt;1970,"Pass","Fail"),"Fail"))))</f>
        <v>Fail</v>
      </c>
      <c r="S210" s="66">
        <v>1428</v>
      </c>
      <c r="T210" s="66"/>
      <c r="U210" s="130"/>
      <c r="V210" s="220">
        <v>1600</v>
      </c>
      <c r="W210" s="220">
        <v>2000</v>
      </c>
      <c r="X210" s="224">
        <v>1730</v>
      </c>
      <c r="Y210" s="224">
        <v>1970</v>
      </c>
      <c r="Z210" s="224">
        <v>6.2</v>
      </c>
    </row>
    <row r="211" spans="1:26" ht="15.75">
      <c r="A211"/>
      <c r="B211" s="71"/>
      <c r="C211" s="68" t="s">
        <v>88</v>
      </c>
      <c r="D211" s="54">
        <v>20345.560000000001</v>
      </c>
      <c r="E211" s="54">
        <v>18125.41</v>
      </c>
      <c r="F211" s="54">
        <v>18125.41</v>
      </c>
      <c r="G211" s="54">
        <v>18125.41</v>
      </c>
      <c r="H211" s="54">
        <v>19247.759999999998</v>
      </c>
      <c r="I211" s="54">
        <v>18141.689999999999</v>
      </c>
      <c r="J211" s="54">
        <v>18109.080000000002</v>
      </c>
      <c r="K211" s="54">
        <v>17832.900000000001</v>
      </c>
      <c r="L211" s="54">
        <v>17558.259999999998</v>
      </c>
      <c r="M211" s="72"/>
      <c r="N211" s="72"/>
      <c r="O211" s="72"/>
      <c r="P211" s="72"/>
      <c r="Q211" s="72"/>
      <c r="R211" s="124"/>
      <c r="S211" s="72"/>
      <c r="T211" s="72"/>
      <c r="U211" s="131"/>
      <c r="V211" s="221"/>
      <c r="W211" s="221"/>
    </row>
    <row r="212" spans="1:26" ht="38.25">
      <c r="A212"/>
      <c r="B212" s="126"/>
      <c r="C212" s="68" t="s">
        <v>122</v>
      </c>
      <c r="D212" s="38">
        <f t="shared" ref="D212:L212" si="66">IF(((D210="")*AND(D211="")),"",(D210-D211)*1)</f>
        <v>2114.6699999999983</v>
      </c>
      <c r="E212" s="38">
        <f t="shared" si="66"/>
        <v>2452.7000000000007</v>
      </c>
      <c r="F212" s="38">
        <f t="shared" si="66"/>
        <v>2104.7599999999984</v>
      </c>
      <c r="G212" s="38">
        <f t="shared" si="66"/>
        <v>1903.0800000000017</v>
      </c>
      <c r="H212" s="38">
        <f t="shared" si="66"/>
        <v>2117.1500000000015</v>
      </c>
      <c r="I212" s="38">
        <f t="shared" si="66"/>
        <v>2276.8199999999997</v>
      </c>
      <c r="J212" s="38">
        <f t="shared" si="66"/>
        <v>2045.9499999999971</v>
      </c>
      <c r="K212" s="38">
        <f t="shared" si="66"/>
        <v>2078.34</v>
      </c>
      <c r="L212" s="38">
        <f t="shared" si="66"/>
        <v>2160.5</v>
      </c>
      <c r="M212" s="127"/>
      <c r="N212" s="127"/>
      <c r="O212" s="127"/>
      <c r="P212" s="127"/>
      <c r="Q212" s="127"/>
      <c r="R212" s="128"/>
      <c r="S212" s="127"/>
      <c r="T212" s="127"/>
      <c r="U212" s="132"/>
      <c r="V212" s="222"/>
      <c r="W212" s="222"/>
    </row>
    <row r="213" spans="1:26">
      <c r="A213" s="121">
        <v>42817</v>
      </c>
      <c r="B213" s="65" t="s">
        <v>123</v>
      </c>
      <c r="C213" s="68" t="s">
        <v>87</v>
      </c>
      <c r="D213" s="54">
        <v>33887.31</v>
      </c>
      <c r="E213" s="54">
        <v>33474.559999999998</v>
      </c>
      <c r="F213" s="54">
        <v>33571.93</v>
      </c>
      <c r="G213" s="54">
        <v>33491.68</v>
      </c>
      <c r="H213" s="54">
        <v>34012.47</v>
      </c>
      <c r="I213" s="54">
        <v>33889.33</v>
      </c>
      <c r="J213" s="54">
        <v>33456.160000000003</v>
      </c>
      <c r="K213" s="54">
        <v>33520.160000000003</v>
      </c>
      <c r="L213" s="54">
        <v>34066.949999999997</v>
      </c>
      <c r="M213" s="66">
        <f>IF((L214=""),"",MAX(D215:L215))</f>
        <v>1995.3100000000013</v>
      </c>
      <c r="N213" s="66">
        <f>IF(L214="","",MIN(D215:L215))</f>
        <v>1715.9300000000003</v>
      </c>
      <c r="O213" s="66">
        <f>IF((L215=""),"",AVERAGE(D215:L215))</f>
        <v>1878.018888888889</v>
      </c>
      <c r="P213" s="66">
        <f>IF((L214=""),"",((M213-N213)/(M213+N213))*100)</f>
        <v>7.5279421433267828</v>
      </c>
      <c r="Q213" s="66">
        <v>20</v>
      </c>
      <c r="R213" s="122" t="str">
        <f>IF(L214="","",IF(P214&lt;20,(IF(O213&gt;1730,IF(O213&lt;1970,"Pass","Fail"),"Fail"))))</f>
        <v>Pass</v>
      </c>
      <c r="S213" s="66">
        <v>1428</v>
      </c>
      <c r="T213" s="66"/>
      <c r="U213" s="130"/>
      <c r="V213" s="220">
        <v>1600</v>
      </c>
      <c r="W213" s="220">
        <v>2000</v>
      </c>
      <c r="X213" s="224">
        <v>1730</v>
      </c>
      <c r="Y213" s="224">
        <v>1970</v>
      </c>
      <c r="Z213" s="224">
        <v>6.2</v>
      </c>
    </row>
    <row r="214" spans="1:26" ht="15.75">
      <c r="A214"/>
      <c r="B214" s="71"/>
      <c r="C214" s="68" t="s">
        <v>88</v>
      </c>
      <c r="D214" s="54">
        <v>32087.7</v>
      </c>
      <c r="E214" s="54">
        <v>31662.74</v>
      </c>
      <c r="F214" s="54">
        <v>31856</v>
      </c>
      <c r="G214" s="54">
        <v>31501.72</v>
      </c>
      <c r="H214" s="54">
        <v>32017.16</v>
      </c>
      <c r="I214" s="54">
        <v>31996.26</v>
      </c>
      <c r="J214" s="54">
        <v>31573.51</v>
      </c>
      <c r="K214" s="54">
        <v>31614.55</v>
      </c>
      <c r="L214" s="54">
        <v>32158.74</v>
      </c>
      <c r="M214" s="72"/>
      <c r="N214" s="72"/>
      <c r="O214" s="72"/>
      <c r="P214" s="72"/>
      <c r="Q214" s="72"/>
      <c r="R214" s="124"/>
      <c r="S214" s="72"/>
      <c r="T214" s="72"/>
      <c r="U214" s="131"/>
      <c r="V214" s="221"/>
      <c r="W214" s="221"/>
    </row>
    <row r="215" spans="1:26" ht="38.25">
      <c r="A215"/>
      <c r="B215" s="126"/>
      <c r="C215" s="68" t="s">
        <v>122</v>
      </c>
      <c r="D215" s="38">
        <f t="shared" ref="D215:L215" si="67">IF(((D213="")*AND(D214="")),"",(D213-D214)*1)</f>
        <v>1799.6099999999969</v>
      </c>
      <c r="E215" s="38">
        <f t="shared" si="67"/>
        <v>1811.8199999999961</v>
      </c>
      <c r="F215" s="38">
        <f t="shared" si="67"/>
        <v>1715.9300000000003</v>
      </c>
      <c r="G215" s="38">
        <f t="shared" si="67"/>
        <v>1989.9599999999991</v>
      </c>
      <c r="H215" s="38">
        <f t="shared" si="67"/>
        <v>1995.3100000000013</v>
      </c>
      <c r="I215" s="38">
        <f t="shared" si="67"/>
        <v>1893.0700000000033</v>
      </c>
      <c r="J215" s="38">
        <f t="shared" si="67"/>
        <v>1882.6500000000051</v>
      </c>
      <c r="K215" s="38">
        <f t="shared" si="67"/>
        <v>1905.6100000000042</v>
      </c>
      <c r="L215" s="38">
        <f t="shared" si="67"/>
        <v>1908.2099999999955</v>
      </c>
      <c r="M215" s="127"/>
      <c r="N215" s="127"/>
      <c r="O215" s="127"/>
      <c r="P215" s="127"/>
      <c r="Q215" s="127"/>
      <c r="R215" s="128"/>
      <c r="S215" s="127"/>
      <c r="T215" s="127"/>
      <c r="U215" s="132"/>
      <c r="V215" s="222"/>
      <c r="W215" s="222"/>
    </row>
    <row r="216" spans="1:26">
      <c r="A216" s="121">
        <v>42821</v>
      </c>
      <c r="B216" s="65" t="s">
        <v>123</v>
      </c>
      <c r="C216" s="68" t="s">
        <v>87</v>
      </c>
      <c r="D216" s="54">
        <v>33799.72</v>
      </c>
      <c r="E216" s="54">
        <v>33435.800000000003</v>
      </c>
      <c r="F216" s="54">
        <v>33535.97</v>
      </c>
      <c r="G216" s="54">
        <v>33429.129999999997</v>
      </c>
      <c r="H216" s="54">
        <v>33935.78</v>
      </c>
      <c r="I216" s="54">
        <v>33832.71</v>
      </c>
      <c r="J216" s="54">
        <v>33430.86</v>
      </c>
      <c r="K216" s="54">
        <v>33415.89</v>
      </c>
      <c r="L216" s="54">
        <v>33930.25</v>
      </c>
      <c r="M216" s="66">
        <f>IF((L217=""),"",MAX(D218:L218))</f>
        <v>2010.5099999999984</v>
      </c>
      <c r="N216" s="66">
        <f>IF(L217="","",MIN(D218:L218))</f>
        <v>1856.2000000000007</v>
      </c>
      <c r="O216" s="66">
        <f>IF((L218=""),"",AVERAGE(D218:L218))</f>
        <v>1906.5111111111109</v>
      </c>
      <c r="P216" s="66">
        <f>IF((L217=""),"",((M216-N216)/(M216+N216))*100)</f>
        <v>3.9907311383578734</v>
      </c>
      <c r="Q216" s="66">
        <v>20</v>
      </c>
      <c r="R216" s="122" t="str">
        <f>IF(L217="","",IF(P217&lt;20,(IF(O216&gt;1600,IF(O216&lt;2000,"Pass","Fail"),"Fail"))))</f>
        <v>Pass</v>
      </c>
      <c r="S216" s="66">
        <v>1335</v>
      </c>
      <c r="T216" s="66"/>
      <c r="U216" s="130"/>
      <c r="V216" s="220">
        <v>1600</v>
      </c>
      <c r="W216" s="220">
        <v>2000</v>
      </c>
      <c r="X216" s="224">
        <v>1730</v>
      </c>
      <c r="Y216" s="224">
        <v>1970</v>
      </c>
      <c r="Z216" s="224">
        <v>6.2</v>
      </c>
    </row>
    <row r="217" spans="1:26" ht="15.75">
      <c r="A217"/>
      <c r="B217" s="71"/>
      <c r="C217" s="68" t="s">
        <v>88</v>
      </c>
      <c r="D217" s="54">
        <v>31937.05</v>
      </c>
      <c r="E217" s="54">
        <v>31576.43</v>
      </c>
      <c r="F217" s="54">
        <v>31679.77</v>
      </c>
      <c r="G217" s="54">
        <v>31485.31</v>
      </c>
      <c r="H217" s="54">
        <v>31925.27</v>
      </c>
      <c r="I217" s="54">
        <v>31901.58</v>
      </c>
      <c r="J217" s="54">
        <v>31541.63</v>
      </c>
      <c r="K217" s="54">
        <v>31514.12</v>
      </c>
      <c r="L217" s="54">
        <v>32026.35</v>
      </c>
      <c r="M217" s="72"/>
      <c r="N217" s="72"/>
      <c r="O217" s="72"/>
      <c r="P217" s="72"/>
      <c r="Q217" s="72"/>
      <c r="R217" s="124"/>
      <c r="S217" s="72"/>
      <c r="T217" s="72"/>
      <c r="U217" s="131"/>
      <c r="V217" s="221"/>
      <c r="W217" s="221"/>
    </row>
    <row r="218" spans="1:26" ht="38.25">
      <c r="A218"/>
      <c r="B218" s="126"/>
      <c r="C218" s="68" t="s">
        <v>122</v>
      </c>
      <c r="D218" s="38">
        <f t="shared" ref="D218:L218" si="68">IF(((D216="")*AND(D217="")),"",(D216-D217)*1)</f>
        <v>1862.6700000000019</v>
      </c>
      <c r="E218" s="38">
        <f t="shared" si="68"/>
        <v>1859.3700000000026</v>
      </c>
      <c r="F218" s="38">
        <f t="shared" si="68"/>
        <v>1856.2000000000007</v>
      </c>
      <c r="G218" s="38">
        <f t="shared" si="68"/>
        <v>1943.8199999999961</v>
      </c>
      <c r="H218" s="38">
        <f t="shared" si="68"/>
        <v>2010.5099999999984</v>
      </c>
      <c r="I218" s="38">
        <f t="shared" si="68"/>
        <v>1931.1299999999974</v>
      </c>
      <c r="J218" s="38">
        <f t="shared" si="68"/>
        <v>1889.2299999999996</v>
      </c>
      <c r="K218" s="38">
        <f t="shared" si="68"/>
        <v>1901.7700000000004</v>
      </c>
      <c r="L218" s="38">
        <f t="shared" si="68"/>
        <v>1903.9000000000015</v>
      </c>
      <c r="M218" s="127"/>
      <c r="N218" s="127"/>
      <c r="O218" s="127"/>
      <c r="P218" s="127"/>
      <c r="Q218" s="127"/>
      <c r="R218" s="128"/>
      <c r="S218" s="127"/>
      <c r="T218" s="127"/>
      <c r="U218" s="132"/>
      <c r="V218" s="222"/>
      <c r="W218" s="222"/>
    </row>
    <row r="219" spans="1:26">
      <c r="A219" s="121">
        <v>42825</v>
      </c>
      <c r="B219" s="65" t="s">
        <v>123</v>
      </c>
      <c r="C219" s="68" t="s">
        <v>87</v>
      </c>
      <c r="D219" s="54">
        <v>29418.45</v>
      </c>
      <c r="E219" s="54">
        <v>29259.21</v>
      </c>
      <c r="F219" s="54">
        <v>29318</v>
      </c>
      <c r="G219" s="54">
        <v>29282.38</v>
      </c>
      <c r="H219" s="54">
        <v>29474.18</v>
      </c>
      <c r="I219" s="54">
        <v>29407.55</v>
      </c>
      <c r="J219" s="54">
        <v>29252.65</v>
      </c>
      <c r="K219" s="54">
        <v>29274.560000000001</v>
      </c>
      <c r="L219" s="54">
        <v>29459.88</v>
      </c>
      <c r="M219" s="66">
        <f>IF((L220=""),"",MAX(D221:L221))</f>
        <v>1946.9599999999991</v>
      </c>
      <c r="N219" s="66">
        <f>IF(L220="","",MIN(D221:L221))</f>
        <v>1806.010000000002</v>
      </c>
      <c r="O219" s="66">
        <f>IF((L221=""),"",AVERAGE(D221:L221))</f>
        <v>1852.9455555555558</v>
      </c>
      <c r="P219" s="66">
        <f>IF((L220=""),"",((M219-N219)/(M219+N219))*100)</f>
        <v>3.7556921584770739</v>
      </c>
      <c r="Q219" s="66">
        <v>20</v>
      </c>
      <c r="R219" s="122" t="str">
        <f>IF(L220="","",IF(P220&lt;20,(IF(O219&gt;1730,IF(O219&lt;1970,"Pass","Fail"),"Fail"))))</f>
        <v>Pass</v>
      </c>
      <c r="S219" s="66">
        <v>1159</v>
      </c>
      <c r="T219" s="66"/>
      <c r="U219" s="130"/>
      <c r="V219" s="220">
        <v>1600</v>
      </c>
      <c r="W219" s="220">
        <v>2000</v>
      </c>
      <c r="X219" s="224">
        <v>1730</v>
      </c>
      <c r="Y219" s="224">
        <v>1970</v>
      </c>
      <c r="Z219" s="224">
        <v>6.2</v>
      </c>
    </row>
    <row r="220" spans="1:26" ht="15.75">
      <c r="A220"/>
      <c r="B220" s="71"/>
      <c r="C220" s="68" t="s">
        <v>88</v>
      </c>
      <c r="D220" s="54">
        <v>27612.44</v>
      </c>
      <c r="E220" s="54">
        <v>27449.27</v>
      </c>
      <c r="F220" s="54">
        <v>27508.959999999999</v>
      </c>
      <c r="G220" s="54">
        <v>27386.04</v>
      </c>
      <c r="H220" s="54">
        <v>27527.22</v>
      </c>
      <c r="I220" s="54">
        <v>27533.31</v>
      </c>
      <c r="J220" s="54">
        <v>27418.880000000001</v>
      </c>
      <c r="K220" s="54">
        <v>27412.36</v>
      </c>
      <c r="L220" s="54">
        <v>27621.87</v>
      </c>
      <c r="M220" s="72"/>
      <c r="N220" s="72"/>
      <c r="O220" s="72"/>
      <c r="P220" s="72"/>
      <c r="Q220" s="72"/>
      <c r="R220" s="124"/>
      <c r="S220" s="72"/>
      <c r="T220" s="72"/>
      <c r="U220" s="131"/>
      <c r="V220" s="221"/>
      <c r="W220" s="221"/>
    </row>
    <row r="221" spans="1:26" ht="38.25">
      <c r="A221"/>
      <c r="B221" s="126"/>
      <c r="C221" s="68" t="s">
        <v>122</v>
      </c>
      <c r="D221" s="38">
        <f t="shared" ref="D221:L221" si="69">IF(((D219="")*AND(D220="")),"",(D219-D220)*1)</f>
        <v>1806.010000000002</v>
      </c>
      <c r="E221" s="38">
        <f t="shared" si="69"/>
        <v>1809.9399999999987</v>
      </c>
      <c r="F221" s="38">
        <f t="shared" si="69"/>
        <v>1809.0400000000009</v>
      </c>
      <c r="G221" s="38">
        <f t="shared" si="69"/>
        <v>1896.3400000000001</v>
      </c>
      <c r="H221" s="38">
        <f t="shared" si="69"/>
        <v>1946.9599999999991</v>
      </c>
      <c r="I221" s="38">
        <f t="shared" si="69"/>
        <v>1874.239999999998</v>
      </c>
      <c r="J221" s="38">
        <f t="shared" si="69"/>
        <v>1833.7700000000004</v>
      </c>
      <c r="K221" s="38">
        <f t="shared" si="69"/>
        <v>1862.2000000000007</v>
      </c>
      <c r="L221" s="38">
        <f t="shared" si="69"/>
        <v>1838.010000000002</v>
      </c>
      <c r="M221" s="127"/>
      <c r="N221" s="127"/>
      <c r="O221" s="127"/>
      <c r="P221" s="127"/>
      <c r="Q221" s="127"/>
      <c r="R221" s="128"/>
      <c r="S221" s="127"/>
      <c r="T221" s="127"/>
      <c r="U221" s="132"/>
      <c r="V221" s="222"/>
      <c r="W221" s="222"/>
    </row>
    <row r="222" spans="1:26">
      <c r="A222" s="121">
        <v>42831</v>
      </c>
      <c r="B222" s="65" t="s">
        <v>123</v>
      </c>
      <c r="C222" s="68" t="s">
        <v>87</v>
      </c>
      <c r="D222" s="54">
        <v>29392.71</v>
      </c>
      <c r="E222" s="54">
        <v>29168.61</v>
      </c>
      <c r="F222" s="54">
        <v>29210.880000000001</v>
      </c>
      <c r="G222" s="54">
        <v>29220.75</v>
      </c>
      <c r="H222" s="54">
        <v>29354.14</v>
      </c>
      <c r="I222" s="54">
        <v>29367.07</v>
      </c>
      <c r="J222" s="54">
        <v>29186.98</v>
      </c>
      <c r="K222" s="54">
        <v>29215.86</v>
      </c>
      <c r="L222" s="54">
        <v>29427.65</v>
      </c>
      <c r="M222" s="66">
        <f>IF((L223=""),"",MAX(D224:L224))</f>
        <v>1991.4900000000016</v>
      </c>
      <c r="N222" s="66">
        <f>IF(L223="","",MIN(D224:L224))</f>
        <v>1866.130000000001</v>
      </c>
      <c r="O222" s="66">
        <f>IF((L224=""),"",AVERAGE(D224:L224))</f>
        <v>1917.6088888888889</v>
      </c>
      <c r="P222" s="66">
        <f>IF((L223=""),"",((M222-N222)/(M222+N222))*100)</f>
        <v>3.249672077602265</v>
      </c>
      <c r="Q222" s="66">
        <v>20</v>
      </c>
      <c r="R222" s="122" t="str">
        <f>IF(L223="","",IF(P223&lt;20,(IF(O222&gt;1730,IF(O222&lt;1970,"Pass","Fail"),"Fail"))))</f>
        <v>Pass</v>
      </c>
      <c r="S222" s="66">
        <v>1428</v>
      </c>
      <c r="T222" s="66"/>
      <c r="U222" s="130"/>
      <c r="V222" s="220">
        <v>1600</v>
      </c>
      <c r="W222" s="220">
        <v>2000</v>
      </c>
      <c r="X222" s="224">
        <v>1730</v>
      </c>
      <c r="Y222" s="224">
        <v>1970</v>
      </c>
      <c r="Z222" s="224">
        <v>6.2</v>
      </c>
    </row>
    <row r="223" spans="1:26" ht="15.75">
      <c r="A223"/>
      <c r="B223" s="71"/>
      <c r="C223" s="68" t="s">
        <v>88</v>
      </c>
      <c r="D223" s="54">
        <v>27498.45</v>
      </c>
      <c r="E223" s="54">
        <v>27302.48</v>
      </c>
      <c r="F223" s="54">
        <v>27311.31</v>
      </c>
      <c r="G223" s="54">
        <v>27229.26</v>
      </c>
      <c r="H223" s="54">
        <v>27391.11</v>
      </c>
      <c r="I223" s="54">
        <v>27410.23</v>
      </c>
      <c r="J223" s="54">
        <v>27281.08</v>
      </c>
      <c r="K223" s="54">
        <v>27324.11</v>
      </c>
      <c r="L223" s="54">
        <v>27538.14</v>
      </c>
      <c r="M223" s="72"/>
      <c r="N223" s="72"/>
      <c r="O223" s="72"/>
      <c r="P223" s="72"/>
      <c r="Q223" s="72"/>
      <c r="R223" s="124"/>
      <c r="S223" s="72"/>
      <c r="T223" s="72"/>
      <c r="U223" s="131"/>
      <c r="V223" s="221"/>
      <c r="W223" s="221"/>
    </row>
    <row r="224" spans="1:26" ht="38.25">
      <c r="A224"/>
      <c r="B224" s="126"/>
      <c r="C224" s="68" t="s">
        <v>122</v>
      </c>
      <c r="D224" s="38">
        <f t="shared" ref="D224:L224" si="70">IF(((D222="")*AND(D223="")),"",(D222-D223)*1)</f>
        <v>1894.2599999999984</v>
      </c>
      <c r="E224" s="38">
        <f t="shared" si="70"/>
        <v>1866.130000000001</v>
      </c>
      <c r="F224" s="38">
        <f t="shared" si="70"/>
        <v>1899.5699999999997</v>
      </c>
      <c r="G224" s="38">
        <f t="shared" si="70"/>
        <v>1991.4900000000016</v>
      </c>
      <c r="H224" s="38">
        <f t="shared" si="70"/>
        <v>1963.0299999999988</v>
      </c>
      <c r="I224" s="38">
        <f t="shared" si="70"/>
        <v>1956.8400000000001</v>
      </c>
      <c r="J224" s="38">
        <f t="shared" si="70"/>
        <v>1905.8999999999978</v>
      </c>
      <c r="K224" s="38">
        <f t="shared" si="70"/>
        <v>1891.75</v>
      </c>
      <c r="L224" s="38">
        <f t="shared" si="70"/>
        <v>1889.510000000002</v>
      </c>
      <c r="M224" s="127"/>
      <c r="N224" s="127"/>
      <c r="O224" s="127"/>
      <c r="P224" s="127"/>
      <c r="Q224" s="127"/>
      <c r="R224" s="128"/>
      <c r="S224" s="127"/>
      <c r="T224" s="127"/>
      <c r="U224" s="132"/>
      <c r="V224" s="222"/>
      <c r="W224" s="222"/>
    </row>
    <row r="225" spans="1:26">
      <c r="A225" s="121">
        <v>42835</v>
      </c>
      <c r="B225" s="65" t="s">
        <v>123</v>
      </c>
      <c r="C225" s="68" t="s">
        <v>87</v>
      </c>
      <c r="D225" s="54">
        <v>27005.86</v>
      </c>
      <c r="E225" s="54">
        <v>26864.91</v>
      </c>
      <c r="F225" s="54">
        <v>26921.21</v>
      </c>
      <c r="G225" s="54">
        <v>26788.07</v>
      </c>
      <c r="H225" s="54">
        <v>26843.86</v>
      </c>
      <c r="I225" s="54">
        <v>26919.78</v>
      </c>
      <c r="J225" s="54">
        <v>26825.87</v>
      </c>
      <c r="K225" s="54">
        <v>26794.48</v>
      </c>
      <c r="L225" s="54">
        <v>26954.67</v>
      </c>
      <c r="M225" s="66">
        <f>IF((L226=""),"",MAX(D227:L227))</f>
        <v>1909.3899999999994</v>
      </c>
      <c r="N225" s="66">
        <f>IF(L226="","",MIN(D227:L227))</f>
        <v>1783.8400000000001</v>
      </c>
      <c r="O225" s="66">
        <f>IF((L227=""),"",AVERAGE(D227:L227))</f>
        <v>1828.0655555555552</v>
      </c>
      <c r="P225" s="66">
        <f>IF((L226=""),"",((M225-N225)/(M225+N225))*100)</f>
        <v>3.3994633423859137</v>
      </c>
      <c r="Q225" s="66">
        <v>20</v>
      </c>
      <c r="R225" s="122" t="str">
        <f>IF(L226="","",IF(P226&lt;20,(IF(O225&gt;1730,IF(O225&lt;1970,"Pass","Fail"),"Fail"))))</f>
        <v>Pass</v>
      </c>
      <c r="S225" s="66">
        <v>1400</v>
      </c>
      <c r="T225" s="66"/>
      <c r="U225" s="130"/>
      <c r="V225" s="220">
        <v>1600</v>
      </c>
      <c r="W225" s="220">
        <v>2000</v>
      </c>
      <c r="X225" s="224">
        <v>1730</v>
      </c>
      <c r="Y225" s="224">
        <v>1970</v>
      </c>
      <c r="Z225" s="224">
        <v>6.2</v>
      </c>
    </row>
    <row r="226" spans="1:26" ht="15.75">
      <c r="A226"/>
      <c r="B226" s="71"/>
      <c r="C226" s="68" t="s">
        <v>88</v>
      </c>
      <c r="D226" s="54">
        <v>25209.71</v>
      </c>
      <c r="E226" s="54">
        <v>25081.07</v>
      </c>
      <c r="F226" s="54">
        <v>25129.35</v>
      </c>
      <c r="G226" s="54">
        <v>24920.55</v>
      </c>
      <c r="H226" s="54">
        <v>24934.47</v>
      </c>
      <c r="I226" s="54">
        <v>25056.15</v>
      </c>
      <c r="J226" s="54">
        <v>25017.41</v>
      </c>
      <c r="K226" s="54">
        <v>24963.09</v>
      </c>
      <c r="L226" s="54">
        <v>25154.32</v>
      </c>
      <c r="M226" s="72"/>
      <c r="N226" s="72"/>
      <c r="O226" s="72"/>
      <c r="P226" s="72"/>
      <c r="Q226" s="72"/>
      <c r="R226" s="124"/>
      <c r="S226" s="72"/>
      <c r="T226" s="72"/>
      <c r="U226" s="131"/>
      <c r="V226" s="221"/>
      <c r="W226" s="221"/>
    </row>
    <row r="227" spans="1:26" ht="38.25">
      <c r="A227"/>
      <c r="B227" s="126"/>
      <c r="C227" s="68" t="s">
        <v>122</v>
      </c>
      <c r="D227" s="38">
        <f t="shared" ref="D227:L227" si="71">IF(((D225="")*AND(D226="")),"",(D225-D226)*1)</f>
        <v>1796.1500000000015</v>
      </c>
      <c r="E227" s="38">
        <f t="shared" si="71"/>
        <v>1783.8400000000001</v>
      </c>
      <c r="F227" s="38">
        <f t="shared" si="71"/>
        <v>1791.8600000000006</v>
      </c>
      <c r="G227" s="38">
        <f t="shared" si="71"/>
        <v>1867.5200000000004</v>
      </c>
      <c r="H227" s="38">
        <f t="shared" si="71"/>
        <v>1909.3899999999994</v>
      </c>
      <c r="I227" s="38">
        <f t="shared" si="71"/>
        <v>1863.6299999999974</v>
      </c>
      <c r="J227" s="38">
        <f t="shared" si="71"/>
        <v>1808.4599999999991</v>
      </c>
      <c r="K227" s="38">
        <f t="shared" si="71"/>
        <v>1831.3899999999994</v>
      </c>
      <c r="L227" s="38">
        <f t="shared" si="71"/>
        <v>1800.3499999999985</v>
      </c>
      <c r="M227" s="127"/>
      <c r="N227" s="127"/>
      <c r="O227" s="127"/>
      <c r="P227" s="127"/>
      <c r="Q227" s="127"/>
      <c r="R227" s="128"/>
      <c r="S227" s="127"/>
      <c r="T227" s="127"/>
      <c r="U227" s="132"/>
      <c r="V227" s="222"/>
      <c r="W227" s="222"/>
    </row>
    <row r="228" spans="1:26">
      <c r="A228" s="121">
        <v>42838</v>
      </c>
      <c r="B228" s="65" t="s">
        <v>123</v>
      </c>
      <c r="C228" s="68" t="s">
        <v>87</v>
      </c>
      <c r="D228" s="54">
        <v>29322.53</v>
      </c>
      <c r="E228" s="54">
        <v>29165.63</v>
      </c>
      <c r="F228" s="54">
        <v>29138.58</v>
      </c>
      <c r="G228" s="54">
        <v>29144.12</v>
      </c>
      <c r="H228" s="54">
        <v>29374.93</v>
      </c>
      <c r="I228" s="54">
        <v>29284.15</v>
      </c>
      <c r="J228" s="54">
        <v>29157.03</v>
      </c>
      <c r="K228" s="54">
        <v>29121.05</v>
      </c>
      <c r="L228" s="54">
        <v>29322.51</v>
      </c>
      <c r="M228" s="66">
        <f>IF((L229=""),"",MAX(D230:L230))</f>
        <v>2034.1500000000015</v>
      </c>
      <c r="N228" s="66">
        <f>IF(L229="","",MIN(D230:L230))</f>
        <v>1839.6700000000019</v>
      </c>
      <c r="O228" s="66">
        <f>IF((L230=""),"",AVERAGE(D230:L230))</f>
        <v>1918.603333333333</v>
      </c>
      <c r="P228" s="66">
        <f>IF((L229=""),"",((M228-N228)/(M228+N228))*100)</f>
        <v>5.0203674925525554</v>
      </c>
      <c r="Q228" s="66">
        <v>20</v>
      </c>
      <c r="R228" s="122" t="str">
        <f>IF(L229="","",IF(P229&lt;20,(IF(O228&gt;1730,IF(O228&lt;1970,"Pass","Fail"),"Fail"))))</f>
        <v>Pass</v>
      </c>
      <c r="S228" s="66">
        <v>1428</v>
      </c>
      <c r="T228" s="66"/>
      <c r="U228" s="130"/>
      <c r="V228" s="220">
        <v>1600</v>
      </c>
      <c r="W228" s="220">
        <v>2000</v>
      </c>
      <c r="X228" s="224">
        <v>1730</v>
      </c>
      <c r="Y228" s="224">
        <v>1970</v>
      </c>
      <c r="Z228" s="224">
        <v>6.2</v>
      </c>
    </row>
    <row r="229" spans="1:26" ht="15.75">
      <c r="A229"/>
      <c r="B229" s="71"/>
      <c r="C229" s="68" t="s">
        <v>88</v>
      </c>
      <c r="D229" s="54">
        <v>27460.31</v>
      </c>
      <c r="E229" s="54">
        <v>27277.38</v>
      </c>
      <c r="F229" s="54">
        <v>27298.91</v>
      </c>
      <c r="G229" s="54">
        <v>27171.81</v>
      </c>
      <c r="H229" s="54">
        <v>27340.78</v>
      </c>
      <c r="I229" s="54">
        <v>27368.01</v>
      </c>
      <c r="J229" s="54">
        <v>27222.52</v>
      </c>
      <c r="K229" s="54">
        <v>27220.79</v>
      </c>
      <c r="L229" s="54">
        <v>27402.59</v>
      </c>
      <c r="M229" s="72"/>
      <c r="N229" s="72"/>
      <c r="O229" s="72"/>
      <c r="P229" s="72"/>
      <c r="Q229" s="72"/>
      <c r="R229" s="124"/>
      <c r="S229" s="72"/>
      <c r="T229" s="72"/>
      <c r="U229" s="131"/>
      <c r="V229" s="221"/>
      <c r="W229" s="221"/>
    </row>
    <row r="230" spans="1:26" ht="38.25">
      <c r="A230"/>
      <c r="B230" s="126"/>
      <c r="C230" s="68" t="s">
        <v>122</v>
      </c>
      <c r="D230" s="38">
        <f t="shared" ref="D230:L230" si="72">IF(((D228="")*AND(D229="")),"",(D228-D229)*1)</f>
        <v>1862.2199999999975</v>
      </c>
      <c r="E230" s="38">
        <f t="shared" si="72"/>
        <v>1888.25</v>
      </c>
      <c r="F230" s="38">
        <f t="shared" si="72"/>
        <v>1839.6700000000019</v>
      </c>
      <c r="G230" s="38">
        <f t="shared" si="72"/>
        <v>1972.3099999999977</v>
      </c>
      <c r="H230" s="38">
        <f t="shared" si="72"/>
        <v>2034.1500000000015</v>
      </c>
      <c r="I230" s="38">
        <f t="shared" si="72"/>
        <v>1916.1400000000031</v>
      </c>
      <c r="J230" s="38">
        <f t="shared" si="72"/>
        <v>1934.5099999999984</v>
      </c>
      <c r="K230" s="38">
        <f t="shared" si="72"/>
        <v>1900.2599999999984</v>
      </c>
      <c r="L230" s="38">
        <f t="shared" si="72"/>
        <v>1919.9199999999983</v>
      </c>
      <c r="M230" s="127"/>
      <c r="N230" s="127"/>
      <c r="O230" s="127"/>
      <c r="P230" s="127"/>
      <c r="Q230" s="127"/>
      <c r="R230" s="128"/>
      <c r="S230" s="127"/>
      <c r="T230" s="127"/>
      <c r="U230" s="132"/>
      <c r="V230" s="222"/>
      <c r="W230" s="222"/>
    </row>
    <row r="231" spans="1:26">
      <c r="A231" s="121">
        <v>42842</v>
      </c>
      <c r="B231" s="65" t="s">
        <v>123</v>
      </c>
      <c r="C231" s="68" t="s">
        <v>87</v>
      </c>
      <c r="D231" s="54">
        <v>29332.16</v>
      </c>
      <c r="E231" s="54">
        <v>29170.53</v>
      </c>
      <c r="F231" s="54">
        <v>29249.69</v>
      </c>
      <c r="G231" s="54">
        <v>29202.74</v>
      </c>
      <c r="H231" s="54">
        <v>29459.38</v>
      </c>
      <c r="I231" s="54">
        <v>29430.92</v>
      </c>
      <c r="J231" s="54">
        <v>29218.39</v>
      </c>
      <c r="K231" s="54">
        <v>29234.01</v>
      </c>
      <c r="L231" s="54">
        <v>29410.959999999999</v>
      </c>
      <c r="M231" s="66">
        <f>IF((L232=""),"",MAX(D233:L233))</f>
        <v>1997.7200000000012</v>
      </c>
      <c r="N231" s="66">
        <f>IF(L232="","",MIN(D233:L233))</f>
        <v>1792.8099999999977</v>
      </c>
      <c r="O231" s="66">
        <f>IF((L233=""),"",AVERAGE(D233:L233))</f>
        <v>1883.7144444444436</v>
      </c>
      <c r="P231" s="66">
        <f>IF((L232=""),"",((M231-N231)/(M231+N231))*100)</f>
        <v>5.4058403442263625</v>
      </c>
      <c r="Q231" s="66">
        <v>20</v>
      </c>
      <c r="R231" s="122" t="str">
        <f>IF(L232="","",IF(P232&lt;20,(IF(O231&gt;1730,IF(O231&lt;1970,"Pass","Fail"),"Fail"))))</f>
        <v>Pass</v>
      </c>
      <c r="S231" s="66">
        <v>1335</v>
      </c>
      <c r="T231" s="66"/>
      <c r="U231" s="130"/>
      <c r="V231" s="220">
        <v>1600</v>
      </c>
      <c r="W231" s="220">
        <v>2000</v>
      </c>
      <c r="X231" s="224">
        <v>1730</v>
      </c>
      <c r="Y231" s="224">
        <v>1970</v>
      </c>
      <c r="Z231" s="224">
        <v>6.2</v>
      </c>
    </row>
    <row r="232" spans="1:26" ht="15.75">
      <c r="A232"/>
      <c r="B232" s="71"/>
      <c r="C232" s="68" t="s">
        <v>88</v>
      </c>
      <c r="D232" s="54">
        <v>27530.25</v>
      </c>
      <c r="E232" s="54">
        <v>27336.36</v>
      </c>
      <c r="F232" s="54">
        <v>27456.880000000001</v>
      </c>
      <c r="G232" s="54">
        <v>27311.34</v>
      </c>
      <c r="H232" s="54">
        <v>27461.66</v>
      </c>
      <c r="I232" s="54">
        <v>27496.13</v>
      </c>
      <c r="J232" s="54">
        <v>27323.360000000001</v>
      </c>
      <c r="K232" s="54">
        <v>27320.27</v>
      </c>
      <c r="L232" s="54">
        <v>27519.1</v>
      </c>
      <c r="M232" s="72"/>
      <c r="N232" s="72"/>
      <c r="O232" s="72"/>
      <c r="P232" s="72"/>
      <c r="Q232" s="72"/>
      <c r="R232" s="124"/>
      <c r="S232" s="72"/>
      <c r="T232" s="72"/>
      <c r="U232" s="131"/>
      <c r="V232" s="221"/>
      <c r="W232" s="221"/>
    </row>
    <row r="233" spans="1:26" ht="38.25">
      <c r="A233"/>
      <c r="B233" s="126"/>
      <c r="C233" s="68" t="s">
        <v>122</v>
      </c>
      <c r="D233" s="38">
        <f t="shared" ref="D233:L233" si="73">IF(((D231="")*AND(D232="")),"",(D231-D232)*1)</f>
        <v>1801.9099999999999</v>
      </c>
      <c r="E233" s="38">
        <f t="shared" si="73"/>
        <v>1834.1699999999983</v>
      </c>
      <c r="F233" s="38">
        <f t="shared" si="73"/>
        <v>1792.8099999999977</v>
      </c>
      <c r="G233" s="38">
        <f t="shared" si="73"/>
        <v>1891.4000000000015</v>
      </c>
      <c r="H233" s="38">
        <f t="shared" si="73"/>
        <v>1997.7200000000012</v>
      </c>
      <c r="I233" s="38">
        <f t="shared" si="73"/>
        <v>1934.7899999999972</v>
      </c>
      <c r="J233" s="38">
        <f t="shared" si="73"/>
        <v>1895.0299999999988</v>
      </c>
      <c r="K233" s="38">
        <f t="shared" si="73"/>
        <v>1913.739999999998</v>
      </c>
      <c r="L233" s="38">
        <f t="shared" si="73"/>
        <v>1891.8600000000006</v>
      </c>
      <c r="M233" s="127"/>
      <c r="N233" s="127"/>
      <c r="O233" s="127"/>
      <c r="P233" s="127"/>
      <c r="Q233" s="127"/>
      <c r="R233" s="128"/>
      <c r="S233" s="127"/>
      <c r="T233" s="127"/>
      <c r="U233" s="132"/>
      <c r="V233" s="222"/>
      <c r="W233" s="222"/>
    </row>
    <row r="234" spans="1:26">
      <c r="A234" s="121">
        <v>42845</v>
      </c>
      <c r="B234" s="65" t="s">
        <v>123</v>
      </c>
      <c r="C234" s="68" t="s">
        <v>87</v>
      </c>
      <c r="D234" s="54">
        <v>29478.22</v>
      </c>
      <c r="E234" s="54">
        <v>29313.02</v>
      </c>
      <c r="F234" s="54">
        <v>29362.3</v>
      </c>
      <c r="G234" s="54">
        <v>29277.79</v>
      </c>
      <c r="H234" s="54">
        <v>29494.15</v>
      </c>
      <c r="I234" s="54">
        <v>29437.17</v>
      </c>
      <c r="J234" s="54">
        <v>29286.23</v>
      </c>
      <c r="K234" s="54">
        <v>29290.83</v>
      </c>
      <c r="L234" s="54">
        <v>29516.44</v>
      </c>
      <c r="M234" s="66">
        <f>IF((L235=""),"",MAX(D236:L236))</f>
        <v>1982.5</v>
      </c>
      <c r="N234" s="66">
        <f>IF(L235="","",MIN(D236:L236))</f>
        <v>1748.2599999999984</v>
      </c>
      <c r="O234" s="66">
        <f>IF((L236=""),"",AVERAGE(D236:L236))</f>
        <v>1893.882222222222</v>
      </c>
      <c r="P234" s="66">
        <f>IF((L235=""),"",((M234-N234)/(M234+N234))*100)</f>
        <v>6.2786134728581233</v>
      </c>
      <c r="Q234" s="66">
        <v>20</v>
      </c>
      <c r="R234" s="122" t="str">
        <f>IF(L235="","",IF(P235&lt;20,(IF(O234&gt;1730,IF(O234&lt;1970,"Pass","Fail"),"Fail"))))</f>
        <v>Pass</v>
      </c>
      <c r="S234" s="66">
        <v>1159</v>
      </c>
      <c r="T234" s="66"/>
      <c r="U234" s="130"/>
      <c r="V234" s="220">
        <v>1600</v>
      </c>
      <c r="W234" s="220">
        <v>2000</v>
      </c>
      <c r="X234" s="224">
        <v>1730</v>
      </c>
      <c r="Y234" s="224">
        <v>1970</v>
      </c>
      <c r="Z234" s="224">
        <v>6.2</v>
      </c>
    </row>
    <row r="235" spans="1:26" ht="15.75">
      <c r="A235"/>
      <c r="B235" s="71"/>
      <c r="C235" s="68" t="s">
        <v>88</v>
      </c>
      <c r="D235" s="54">
        <v>27631.09</v>
      </c>
      <c r="E235" s="54">
        <v>27451.57</v>
      </c>
      <c r="F235" s="54">
        <v>27614.04</v>
      </c>
      <c r="G235" s="54">
        <v>27314.82</v>
      </c>
      <c r="H235" s="54">
        <v>27511.65</v>
      </c>
      <c r="I235" s="54">
        <v>27496.47</v>
      </c>
      <c r="J235" s="54">
        <v>27369.73</v>
      </c>
      <c r="K235" s="54">
        <v>27364.99</v>
      </c>
      <c r="L235" s="54">
        <v>27656.85</v>
      </c>
      <c r="M235" s="72"/>
      <c r="N235" s="72"/>
      <c r="O235" s="72"/>
      <c r="P235" s="72"/>
      <c r="Q235" s="72"/>
      <c r="R235" s="124"/>
      <c r="S235" s="72"/>
      <c r="T235" s="72"/>
      <c r="U235" s="131"/>
      <c r="V235" s="221"/>
      <c r="W235" s="221"/>
    </row>
    <row r="236" spans="1:26" ht="38.25">
      <c r="A236"/>
      <c r="B236" s="126"/>
      <c r="C236" s="68" t="s">
        <v>122</v>
      </c>
      <c r="D236" s="38">
        <f t="shared" ref="D236:L236" si="74">IF(((D234="")*AND(D235="")),"",(D234-D235)*1)</f>
        <v>1847.130000000001</v>
      </c>
      <c r="E236" s="38">
        <f t="shared" si="74"/>
        <v>1861.4500000000007</v>
      </c>
      <c r="F236" s="38">
        <f t="shared" si="74"/>
        <v>1748.2599999999984</v>
      </c>
      <c r="G236" s="38">
        <f t="shared" si="74"/>
        <v>1962.9700000000012</v>
      </c>
      <c r="H236" s="38">
        <f t="shared" si="74"/>
        <v>1982.5</v>
      </c>
      <c r="I236" s="38">
        <f t="shared" si="74"/>
        <v>1940.6999999999971</v>
      </c>
      <c r="J236" s="38">
        <f t="shared" si="74"/>
        <v>1916.5</v>
      </c>
      <c r="K236" s="38">
        <f t="shared" si="74"/>
        <v>1925.8400000000001</v>
      </c>
      <c r="L236" s="38">
        <f t="shared" si="74"/>
        <v>1859.5900000000001</v>
      </c>
      <c r="M236" s="127"/>
      <c r="N236" s="127"/>
      <c r="O236" s="127"/>
      <c r="P236" s="127"/>
      <c r="Q236" s="127"/>
      <c r="R236" s="128"/>
      <c r="S236" s="127"/>
      <c r="T236" s="127"/>
      <c r="U236" s="132"/>
      <c r="V236" s="222"/>
      <c r="W236" s="222"/>
    </row>
    <row r="237" spans="1:26">
      <c r="A237" s="121">
        <v>42850</v>
      </c>
      <c r="B237" s="65" t="s">
        <v>123</v>
      </c>
      <c r="C237" s="68" t="s">
        <v>87</v>
      </c>
      <c r="D237" s="54">
        <v>29300.57</v>
      </c>
      <c r="E237" s="54">
        <v>29114.97</v>
      </c>
      <c r="F237" s="54">
        <v>29099.31</v>
      </c>
      <c r="G237" s="54">
        <v>29104.44</v>
      </c>
      <c r="H237" s="54">
        <v>29312</v>
      </c>
      <c r="I237" s="54">
        <v>29275.81</v>
      </c>
      <c r="J237" s="54">
        <v>29087.59</v>
      </c>
      <c r="K237" s="54">
        <v>29120.76</v>
      </c>
      <c r="L237" s="54">
        <v>29368.89</v>
      </c>
      <c r="M237" s="66">
        <f>IF((L238=""),"",MAX(D239:L239))</f>
        <v>1990.2599999999984</v>
      </c>
      <c r="N237" s="66">
        <f>IF(L238="","",MIN(D239:L239))</f>
        <v>1834.6000000000022</v>
      </c>
      <c r="O237" s="66">
        <f>IF((L239=""),"",AVERAGE(D239:L239))</f>
        <v>1884.4799999999996</v>
      </c>
      <c r="P237" s="66">
        <f>IF((L238=""),"",((M237-N237)/(M237+N237))*100)</f>
        <v>4.069691439686582</v>
      </c>
      <c r="Q237" s="66">
        <v>20</v>
      </c>
      <c r="R237" s="122" t="str">
        <f>IF(L238="","",IF(P238&lt;20,(IF(O237&gt;1730,IF(O237&lt;1970,"Pass","Fail"),"Fail"))))</f>
        <v>Pass</v>
      </c>
      <c r="S237" s="66">
        <v>102</v>
      </c>
      <c r="T237" s="66"/>
      <c r="U237" s="130"/>
      <c r="V237" s="220">
        <v>1600</v>
      </c>
      <c r="W237" s="220">
        <v>2000</v>
      </c>
      <c r="X237" s="224">
        <v>1730</v>
      </c>
      <c r="Y237" s="224">
        <v>1970</v>
      </c>
      <c r="Z237" s="224">
        <v>6.2</v>
      </c>
    </row>
    <row r="238" spans="1:26" ht="15.75">
      <c r="A238"/>
      <c r="B238" s="71"/>
      <c r="C238" s="68" t="s">
        <v>88</v>
      </c>
      <c r="D238" s="54">
        <v>27464.720000000001</v>
      </c>
      <c r="E238" s="54">
        <v>27280.37</v>
      </c>
      <c r="F238" s="54">
        <v>27259.67</v>
      </c>
      <c r="G238" s="54">
        <v>27186.880000000001</v>
      </c>
      <c r="H238" s="54">
        <v>27321.74</v>
      </c>
      <c r="I238" s="54">
        <v>27377.06</v>
      </c>
      <c r="J238" s="54">
        <v>27221.32</v>
      </c>
      <c r="K238" s="54">
        <v>27234.65</v>
      </c>
      <c r="L238" s="54">
        <v>27477.61</v>
      </c>
      <c r="M238" s="72"/>
      <c r="N238" s="72"/>
      <c r="O238" s="72"/>
      <c r="P238" s="72"/>
      <c r="Q238" s="72"/>
      <c r="R238" s="124"/>
      <c r="S238" s="72"/>
      <c r="T238" s="72"/>
      <c r="U238" s="131"/>
      <c r="V238" s="221"/>
      <c r="W238" s="221"/>
    </row>
    <row r="239" spans="1:26" ht="38.25">
      <c r="A239"/>
      <c r="B239" s="126"/>
      <c r="C239" s="68" t="s">
        <v>122</v>
      </c>
      <c r="D239" s="38">
        <f t="shared" ref="D239:L239" si="75">IF(((D237="")*AND(D238="")),"",(D237-D238)*1)</f>
        <v>1835.8499999999985</v>
      </c>
      <c r="E239" s="38">
        <f t="shared" si="75"/>
        <v>1834.6000000000022</v>
      </c>
      <c r="F239" s="38">
        <f t="shared" si="75"/>
        <v>1839.6400000000031</v>
      </c>
      <c r="G239" s="38">
        <f t="shared" si="75"/>
        <v>1917.5599999999977</v>
      </c>
      <c r="H239" s="38">
        <f t="shared" si="75"/>
        <v>1990.2599999999984</v>
      </c>
      <c r="I239" s="38">
        <f t="shared" si="75"/>
        <v>1898.75</v>
      </c>
      <c r="J239" s="38">
        <f t="shared" si="75"/>
        <v>1866.2700000000004</v>
      </c>
      <c r="K239" s="38">
        <f t="shared" si="75"/>
        <v>1886.1099999999969</v>
      </c>
      <c r="L239" s="38">
        <f t="shared" si="75"/>
        <v>1891.2799999999988</v>
      </c>
      <c r="M239" s="127"/>
      <c r="N239" s="127"/>
      <c r="O239" s="127"/>
      <c r="P239" s="127"/>
      <c r="Q239" s="127"/>
      <c r="R239" s="128"/>
      <c r="S239" s="127"/>
      <c r="T239" s="127"/>
      <c r="U239" s="132"/>
      <c r="V239" s="222"/>
      <c r="W239" s="222"/>
    </row>
    <row r="240" spans="1:26">
      <c r="A240" s="121">
        <v>42856</v>
      </c>
      <c r="B240" s="65" t="s">
        <v>123</v>
      </c>
      <c r="C240" s="68" t="s">
        <v>87</v>
      </c>
      <c r="D240" s="54">
        <v>29359.56</v>
      </c>
      <c r="E240" s="54">
        <v>29169.89</v>
      </c>
      <c r="F240" s="54">
        <v>29150.959999999999</v>
      </c>
      <c r="G240" s="54">
        <v>29172.080000000002</v>
      </c>
      <c r="H240" s="54">
        <v>29398.41</v>
      </c>
      <c r="I240" s="54">
        <v>29354.75</v>
      </c>
      <c r="J240" s="54">
        <v>29146.959999999999</v>
      </c>
      <c r="K240" s="54">
        <v>29168.83</v>
      </c>
      <c r="L240" s="54">
        <v>29428.11</v>
      </c>
      <c r="M240" s="66">
        <f>IF((L241=""),"",MAX(D242:L242))</f>
        <v>1983.7999999999993</v>
      </c>
      <c r="N240" s="66">
        <f>IF(L241="","",MIN(D242:L242))</f>
        <v>1819.5599999999977</v>
      </c>
      <c r="O240" s="66">
        <f>IF((L242=""),"",AVERAGE(D242:L242))</f>
        <v>1878.0833333333333</v>
      </c>
      <c r="P240" s="66">
        <f>IF((L241=""),"",((M240-N240)/(M240+N240))*100)</f>
        <v>4.3182869883471913</v>
      </c>
      <c r="Q240" s="66">
        <v>20</v>
      </c>
      <c r="R240" s="122" t="str">
        <f>IF(L241="","",IF(P241&lt;20,(IF(O240&gt;1730,IF(O240&lt;1970,"Pass","Fail"),"Fail"))))</f>
        <v>Pass</v>
      </c>
      <c r="S240" s="66">
        <v>102</v>
      </c>
      <c r="T240" s="66"/>
      <c r="U240" s="130"/>
      <c r="V240" s="220">
        <v>1600</v>
      </c>
      <c r="W240" s="220">
        <v>2000</v>
      </c>
      <c r="X240" s="224">
        <v>1730</v>
      </c>
      <c r="Y240" s="224">
        <v>1970</v>
      </c>
      <c r="Z240" s="224">
        <v>6.2</v>
      </c>
    </row>
    <row r="241" spans="1:26" ht="15.75">
      <c r="A241"/>
      <c r="B241" s="71"/>
      <c r="C241" s="68" t="s">
        <v>88</v>
      </c>
      <c r="D241" s="54">
        <v>27532.74</v>
      </c>
      <c r="E241" s="54">
        <v>27334.29</v>
      </c>
      <c r="F241" s="54">
        <v>27331.4</v>
      </c>
      <c r="G241" s="54">
        <v>27252.02</v>
      </c>
      <c r="H241" s="54">
        <v>27414.61</v>
      </c>
      <c r="I241" s="54">
        <v>27470.46</v>
      </c>
      <c r="J241" s="54">
        <v>27288.62</v>
      </c>
      <c r="K241" s="54">
        <v>27294.77</v>
      </c>
      <c r="L241" s="54">
        <v>27527.89</v>
      </c>
      <c r="M241" s="72"/>
      <c r="N241" s="72"/>
      <c r="O241" s="72"/>
      <c r="P241" s="72"/>
      <c r="Q241" s="72"/>
      <c r="R241" s="124"/>
      <c r="S241" s="72"/>
      <c r="T241" s="72"/>
      <c r="U241" s="131"/>
      <c r="V241" s="221"/>
      <c r="W241" s="221"/>
    </row>
    <row r="242" spans="1:26" ht="38.25">
      <c r="A242"/>
      <c r="B242" s="126"/>
      <c r="C242" s="68" t="s">
        <v>122</v>
      </c>
      <c r="D242" s="38">
        <f t="shared" ref="D242:L242" si="76">IF(((D240="")*AND(D241="")),"",(D240-D241)*1)</f>
        <v>1826.8199999999997</v>
      </c>
      <c r="E242" s="38">
        <f t="shared" si="76"/>
        <v>1835.5999999999985</v>
      </c>
      <c r="F242" s="38">
        <f t="shared" si="76"/>
        <v>1819.5599999999977</v>
      </c>
      <c r="G242" s="38">
        <f t="shared" si="76"/>
        <v>1920.0600000000013</v>
      </c>
      <c r="H242" s="38">
        <f t="shared" si="76"/>
        <v>1983.7999999999993</v>
      </c>
      <c r="I242" s="38">
        <f t="shared" si="76"/>
        <v>1884.2900000000009</v>
      </c>
      <c r="J242" s="38">
        <f t="shared" si="76"/>
        <v>1858.3400000000001</v>
      </c>
      <c r="K242" s="38">
        <f t="shared" si="76"/>
        <v>1874.0600000000013</v>
      </c>
      <c r="L242" s="38">
        <f t="shared" si="76"/>
        <v>1900.2200000000012</v>
      </c>
      <c r="M242" s="127"/>
      <c r="N242" s="127"/>
      <c r="O242" s="127"/>
      <c r="P242" s="127"/>
      <c r="Q242" s="127"/>
      <c r="R242" s="128"/>
      <c r="S242" s="127"/>
      <c r="T242" s="127"/>
      <c r="U242" s="132"/>
      <c r="V242" s="222"/>
      <c r="W242" s="222"/>
    </row>
    <row r="243" spans="1:26">
      <c r="A243" s="121">
        <v>42859</v>
      </c>
      <c r="B243" s="65" t="s">
        <v>123</v>
      </c>
      <c r="C243" s="68" t="s">
        <v>87</v>
      </c>
      <c r="D243" s="54">
        <v>29362.17</v>
      </c>
      <c r="E243" s="54">
        <v>29141.98</v>
      </c>
      <c r="F243" s="54">
        <v>29127.18</v>
      </c>
      <c r="G243" s="54">
        <v>29112.82</v>
      </c>
      <c r="H243" s="54">
        <v>29350.73</v>
      </c>
      <c r="I243" s="54">
        <v>29288.3</v>
      </c>
      <c r="J243" s="54">
        <v>29115.62</v>
      </c>
      <c r="K243" s="54">
        <v>29105.83</v>
      </c>
      <c r="L243" s="54">
        <v>29318.639999999999</v>
      </c>
      <c r="M243" s="66">
        <f>IF((L244=""),"",MAX(D245:L245))</f>
        <v>1937.9399999999987</v>
      </c>
      <c r="N243" s="66">
        <f>IF(L244="","",MIN(D245:L245))</f>
        <v>1778.9799999999996</v>
      </c>
      <c r="O243" s="66">
        <f>IF((L245=""),"",AVERAGE(D245:L245))</f>
        <v>1854.1588888888882</v>
      </c>
      <c r="P243" s="66">
        <f>IF((L244=""),"",((M243-N243)/(M243+N243))*100)</f>
        <v>4.2766591694198208</v>
      </c>
      <c r="Q243" s="66">
        <v>20</v>
      </c>
      <c r="R243" s="122" t="str">
        <f>IF(L244="","",IF(P244&lt;20,(IF(O243&gt;1730,IF(O243&lt;1970,"Pass","Fail"),"Fail"))))</f>
        <v>Pass</v>
      </c>
      <c r="S243" s="66">
        <v>102</v>
      </c>
      <c r="T243" s="66"/>
      <c r="U243" s="130"/>
      <c r="V243" s="220">
        <v>1600</v>
      </c>
      <c r="W243" s="220">
        <v>2000</v>
      </c>
      <c r="X243" s="224">
        <v>1730</v>
      </c>
      <c r="Y243" s="224">
        <v>1970</v>
      </c>
      <c r="Z243" s="224">
        <v>6.2</v>
      </c>
    </row>
    <row r="244" spans="1:26" ht="15.75">
      <c r="A244"/>
      <c r="B244" s="71"/>
      <c r="C244" s="68" t="s">
        <v>88</v>
      </c>
      <c r="D244" s="54">
        <v>27543.43</v>
      </c>
      <c r="E244" s="54">
        <v>27327.33</v>
      </c>
      <c r="F244" s="54">
        <v>27348.2</v>
      </c>
      <c r="G244" s="54">
        <v>27202.69</v>
      </c>
      <c r="H244" s="54">
        <v>27412.79</v>
      </c>
      <c r="I244" s="54">
        <v>27398.080000000002</v>
      </c>
      <c r="J244" s="54">
        <v>27266.12</v>
      </c>
      <c r="K244" s="54">
        <v>27234.22</v>
      </c>
      <c r="L244" s="54">
        <v>27502.98</v>
      </c>
      <c r="M244" s="72"/>
      <c r="N244" s="72"/>
      <c r="O244" s="72"/>
      <c r="P244" s="72"/>
      <c r="Q244" s="72"/>
      <c r="R244" s="124"/>
      <c r="S244" s="72"/>
      <c r="T244" s="72"/>
      <c r="U244" s="131"/>
      <c r="V244" s="221"/>
      <c r="W244" s="221"/>
    </row>
    <row r="245" spans="1:26" ht="38.25">
      <c r="A245"/>
      <c r="B245" s="126"/>
      <c r="C245" s="68" t="s">
        <v>122</v>
      </c>
      <c r="D245" s="38">
        <f t="shared" ref="D245:L245" si="77">IF(((D243="")*AND(D244="")),"",(D243-D244)*1)</f>
        <v>1818.739999999998</v>
      </c>
      <c r="E245" s="38">
        <f t="shared" si="77"/>
        <v>1814.6499999999978</v>
      </c>
      <c r="F245" s="38">
        <f t="shared" si="77"/>
        <v>1778.9799999999996</v>
      </c>
      <c r="G245" s="38">
        <f t="shared" si="77"/>
        <v>1910.130000000001</v>
      </c>
      <c r="H245" s="38">
        <f t="shared" si="77"/>
        <v>1937.9399999999987</v>
      </c>
      <c r="I245" s="38">
        <f t="shared" si="77"/>
        <v>1890.2199999999975</v>
      </c>
      <c r="J245" s="38">
        <f t="shared" si="77"/>
        <v>1849.5</v>
      </c>
      <c r="K245" s="38">
        <f t="shared" si="77"/>
        <v>1871.6100000000006</v>
      </c>
      <c r="L245" s="38">
        <f t="shared" si="77"/>
        <v>1815.6599999999999</v>
      </c>
      <c r="M245" s="127"/>
      <c r="N245" s="127"/>
      <c r="O245" s="127"/>
      <c r="P245" s="127"/>
      <c r="Q245" s="127"/>
      <c r="R245" s="128"/>
      <c r="S245" s="127"/>
      <c r="T245" s="127"/>
      <c r="U245" s="132"/>
      <c r="V245" s="222"/>
      <c r="W245" s="222"/>
    </row>
    <row r="246" spans="1:26">
      <c r="A246" s="121">
        <v>42862</v>
      </c>
      <c r="B246" s="65" t="s">
        <v>123</v>
      </c>
      <c r="C246" s="68" t="s">
        <v>87</v>
      </c>
      <c r="D246" s="54">
        <v>29260.21</v>
      </c>
      <c r="E246" s="54">
        <v>29064.880000000001</v>
      </c>
      <c r="F246" s="54">
        <v>29034.83</v>
      </c>
      <c r="G246" s="54">
        <v>29058</v>
      </c>
      <c r="H246" s="54">
        <v>29282.55</v>
      </c>
      <c r="I246" s="54">
        <v>29231.75</v>
      </c>
      <c r="J246" s="54">
        <v>29051.49</v>
      </c>
      <c r="K246" s="54">
        <v>29054.17</v>
      </c>
      <c r="L246" s="54">
        <v>29263.77</v>
      </c>
      <c r="M246" s="66">
        <f>IF((L247=""),"",MAX(D248:L248))</f>
        <v>1957.0499999999993</v>
      </c>
      <c r="N246" s="66">
        <f>IF(L247="","",MIN(D248:L248))</f>
        <v>1808.4699999999975</v>
      </c>
      <c r="O246" s="66">
        <f>IF((L248=""),"",AVERAGE(D248:L248))</f>
        <v>1856.9688888888877</v>
      </c>
      <c r="P246" s="66">
        <f>IF((L247=""),"",((M246-N246)/(M246+N246))*100)</f>
        <v>3.9458029701077639</v>
      </c>
      <c r="Q246" s="66">
        <v>20</v>
      </c>
      <c r="R246" s="122" t="str">
        <f>IF(L247="","",IF(P247&lt;20,(IF(O246&gt;1730,IF(O246&lt;1970,"Pass","Fail"),"Fail"))))</f>
        <v>Pass</v>
      </c>
      <c r="S246" s="66">
        <v>1428</v>
      </c>
      <c r="T246" s="66"/>
      <c r="U246" s="130"/>
      <c r="V246" s="220">
        <v>1600</v>
      </c>
      <c r="W246" s="220">
        <v>2000</v>
      </c>
      <c r="X246" s="224">
        <v>1730</v>
      </c>
      <c r="Y246" s="224">
        <v>1970</v>
      </c>
      <c r="Z246" s="224">
        <v>6.2</v>
      </c>
    </row>
    <row r="247" spans="1:26" ht="15.75">
      <c r="A247"/>
      <c r="B247" s="71"/>
      <c r="C247" s="68" t="s">
        <v>88</v>
      </c>
      <c r="D247" s="54">
        <v>27451.74</v>
      </c>
      <c r="E247" s="54">
        <v>27255.9</v>
      </c>
      <c r="F247" s="54">
        <v>27225.9</v>
      </c>
      <c r="G247" s="54">
        <v>27167.08</v>
      </c>
      <c r="H247" s="54">
        <v>27325.5</v>
      </c>
      <c r="I247" s="54">
        <v>27353.33</v>
      </c>
      <c r="J247" s="136">
        <v>27211.9</v>
      </c>
      <c r="K247" s="136">
        <v>27190.33</v>
      </c>
      <c r="L247" s="136">
        <v>27407.25</v>
      </c>
      <c r="M247" s="72"/>
      <c r="N247" s="72"/>
      <c r="O247" s="72"/>
      <c r="P247" s="72"/>
      <c r="Q247" s="72"/>
      <c r="R247" s="124"/>
      <c r="S247" s="72"/>
      <c r="T247" s="72"/>
      <c r="U247" s="131"/>
      <c r="V247" s="221"/>
      <c r="W247" s="221"/>
    </row>
    <row r="248" spans="1:26" ht="38.25">
      <c r="A248"/>
      <c r="B248" s="126"/>
      <c r="C248" s="68" t="s">
        <v>122</v>
      </c>
      <c r="D248" s="38">
        <f t="shared" ref="D248:L248" si="78">IF(((D246="")*AND(D247="")),"",(D246-D247)*1)</f>
        <v>1808.4699999999975</v>
      </c>
      <c r="E248" s="38">
        <f t="shared" si="78"/>
        <v>1808.9799999999996</v>
      </c>
      <c r="F248" s="38">
        <f t="shared" si="78"/>
        <v>1808.9300000000003</v>
      </c>
      <c r="G248" s="38">
        <f t="shared" si="78"/>
        <v>1890.9199999999983</v>
      </c>
      <c r="H248" s="38">
        <f t="shared" si="78"/>
        <v>1957.0499999999993</v>
      </c>
      <c r="I248" s="38">
        <f t="shared" si="78"/>
        <v>1878.4199999999983</v>
      </c>
      <c r="J248" s="38">
        <f t="shared" si="78"/>
        <v>1839.5900000000001</v>
      </c>
      <c r="K248" s="38">
        <f t="shared" si="78"/>
        <v>1863.8399999999965</v>
      </c>
      <c r="L248" s="38">
        <f t="shared" si="78"/>
        <v>1856.5200000000004</v>
      </c>
      <c r="M248" s="127"/>
      <c r="N248" s="127"/>
      <c r="O248" s="127"/>
      <c r="P248" s="127"/>
      <c r="Q248" s="127"/>
      <c r="R248" s="128"/>
      <c r="S248" s="127"/>
      <c r="T248" s="127"/>
      <c r="U248" s="132"/>
      <c r="V248" s="222"/>
      <c r="W248" s="222"/>
    </row>
    <row r="249" spans="1:26">
      <c r="A249" s="121">
        <v>42866</v>
      </c>
      <c r="B249" s="65" t="s">
        <v>123</v>
      </c>
      <c r="C249" s="68" t="s">
        <v>87</v>
      </c>
      <c r="D249" s="54">
        <v>29291.3</v>
      </c>
      <c r="E249" s="54">
        <v>29092.67</v>
      </c>
      <c r="F249" s="54">
        <v>29095.7</v>
      </c>
      <c r="G249" s="54">
        <v>29102.89</v>
      </c>
      <c r="H249" s="54">
        <v>29267.17</v>
      </c>
      <c r="I249" s="54">
        <v>29261.41</v>
      </c>
      <c r="J249" s="136">
        <v>29081.69</v>
      </c>
      <c r="K249" s="136">
        <v>29112</v>
      </c>
      <c r="L249" s="136">
        <v>29319.13</v>
      </c>
      <c r="M249" s="66">
        <f>IF((L250=""),"",MAX(D251:L251))</f>
        <v>1973.3199999999997</v>
      </c>
      <c r="N249" s="66">
        <f>IF(L250="","",MIN(D251:L251))</f>
        <v>1793.7400000000016</v>
      </c>
      <c r="O249" s="66">
        <f>IF((L251=""),"",AVERAGE(D251:L251))</f>
        <v>1858.0766666666666</v>
      </c>
      <c r="P249" s="66">
        <f>IF((L250=""),"",((M249-N249)/(M249+N249))*100)</f>
        <v>4.7671128147679633</v>
      </c>
      <c r="Q249" s="66">
        <v>20</v>
      </c>
      <c r="R249" s="122" t="str">
        <f>IF(L250="","",IF(P250&lt;20,(IF(O249&gt;1730,IF(O249&lt;1970,"Pass","Fail"),"Fail"))))</f>
        <v>Pass</v>
      </c>
      <c r="S249" s="66">
        <v>1428</v>
      </c>
      <c r="T249" s="66"/>
      <c r="U249" s="130"/>
      <c r="V249" s="220">
        <v>1600</v>
      </c>
      <c r="W249" s="220">
        <v>2000</v>
      </c>
      <c r="X249" s="224">
        <v>1730</v>
      </c>
      <c r="Y249" s="224">
        <v>1970</v>
      </c>
      <c r="Z249" s="224">
        <v>6.2</v>
      </c>
    </row>
    <row r="250" spans="1:26" ht="15.75">
      <c r="A250"/>
      <c r="B250" s="71"/>
      <c r="C250" s="68" t="s">
        <v>88</v>
      </c>
      <c r="D250" s="54">
        <v>27495.83</v>
      </c>
      <c r="E250" s="54">
        <v>27263</v>
      </c>
      <c r="F250" s="54">
        <v>27301.96</v>
      </c>
      <c r="G250" s="54">
        <v>27278.03</v>
      </c>
      <c r="H250" s="54">
        <v>27293.85</v>
      </c>
      <c r="I250" s="54">
        <v>27353.52</v>
      </c>
      <c r="J250" s="136">
        <v>27258.42</v>
      </c>
      <c r="K250" s="136">
        <v>27258.42</v>
      </c>
      <c r="L250" s="136">
        <v>27398.240000000002</v>
      </c>
      <c r="M250" s="72"/>
      <c r="N250" s="72"/>
      <c r="O250" s="72"/>
      <c r="P250" s="72"/>
      <c r="Q250" s="72"/>
      <c r="R250" s="124"/>
      <c r="S250" s="72"/>
      <c r="T250" s="72"/>
      <c r="U250" s="131"/>
      <c r="V250" s="221"/>
      <c r="W250" s="221"/>
    </row>
    <row r="251" spans="1:26" ht="38.25">
      <c r="A251"/>
      <c r="B251" s="126"/>
      <c r="C251" s="68" t="s">
        <v>122</v>
      </c>
      <c r="D251" s="38">
        <f t="shared" ref="D251:L251" si="79">IF(((D249="")*AND(D250="")),"",(D249-D250)*1)</f>
        <v>1795.4699999999975</v>
      </c>
      <c r="E251" s="38">
        <f t="shared" si="79"/>
        <v>1829.6699999999983</v>
      </c>
      <c r="F251" s="38">
        <f t="shared" si="79"/>
        <v>1793.7400000000016</v>
      </c>
      <c r="G251" s="38">
        <f t="shared" si="79"/>
        <v>1824.8600000000006</v>
      </c>
      <c r="H251" s="38">
        <f t="shared" si="79"/>
        <v>1973.3199999999997</v>
      </c>
      <c r="I251" s="38">
        <f t="shared" si="79"/>
        <v>1907.8899999999994</v>
      </c>
      <c r="J251" s="38">
        <f t="shared" si="79"/>
        <v>1823.2700000000004</v>
      </c>
      <c r="K251" s="38">
        <f t="shared" si="79"/>
        <v>1853.5800000000017</v>
      </c>
      <c r="L251" s="38">
        <f t="shared" si="79"/>
        <v>1920.8899999999994</v>
      </c>
      <c r="M251" s="127"/>
      <c r="N251" s="127"/>
      <c r="O251" s="127"/>
      <c r="P251" s="127"/>
      <c r="Q251" s="127"/>
      <c r="R251" s="128"/>
      <c r="S251" s="127"/>
      <c r="T251" s="127"/>
      <c r="U251" s="132"/>
      <c r="V251" s="222"/>
      <c r="W251" s="222"/>
    </row>
    <row r="252" spans="1:26">
      <c r="A252" s="121">
        <v>42870</v>
      </c>
      <c r="B252" s="65" t="s">
        <v>123</v>
      </c>
      <c r="C252" s="68" t="s">
        <v>87</v>
      </c>
      <c r="D252" s="54">
        <v>29189</v>
      </c>
      <c r="E252" s="54">
        <v>29017</v>
      </c>
      <c r="F252" s="54">
        <v>29017</v>
      </c>
      <c r="G252" s="54">
        <v>29017</v>
      </c>
      <c r="H252" s="54">
        <v>29232</v>
      </c>
      <c r="I252" s="54">
        <v>29190</v>
      </c>
      <c r="J252" s="136">
        <v>29002</v>
      </c>
      <c r="K252" s="136">
        <v>29002</v>
      </c>
      <c r="L252" s="136">
        <v>29279</v>
      </c>
      <c r="M252" s="66">
        <f>IF((L253=""),"",MAX(D254:L254))</f>
        <v>1929</v>
      </c>
      <c r="N252" s="66">
        <f>IF(L253="","",MIN(D254:L254))</f>
        <v>1774</v>
      </c>
      <c r="O252" s="66">
        <f>IF((L254=""),"",AVERAGE(D254:L254))</f>
        <v>1858.2222222222222</v>
      </c>
      <c r="P252" s="66">
        <f>IF((L253=""),"",((M252-N252)/(M252+N252))*100)</f>
        <v>4.1857953011072109</v>
      </c>
      <c r="Q252" s="66">
        <v>20</v>
      </c>
      <c r="R252" s="122" t="str">
        <f>IF(L253="","",IF(P253&lt;20,(IF(O252&gt;1730,IF(O252&lt;1970,"Pass","Fail"),"Fail"))))</f>
        <v>Pass</v>
      </c>
      <c r="S252" s="66">
        <v>1428</v>
      </c>
      <c r="T252" s="66"/>
      <c r="U252" s="130"/>
      <c r="V252" s="220">
        <v>1600</v>
      </c>
      <c r="W252" s="220">
        <v>2000</v>
      </c>
      <c r="X252" s="224">
        <v>1730</v>
      </c>
      <c r="Y252" s="224">
        <v>1970</v>
      </c>
      <c r="Z252" s="224">
        <v>6.2</v>
      </c>
    </row>
    <row r="253" spans="1:26" ht="15.75">
      <c r="A253"/>
      <c r="B253" s="71"/>
      <c r="C253" s="68" t="s">
        <v>88</v>
      </c>
      <c r="D253" s="54">
        <v>27342</v>
      </c>
      <c r="E253" s="54">
        <v>27212</v>
      </c>
      <c r="F253" s="54">
        <v>27243</v>
      </c>
      <c r="G253" s="54">
        <v>27132</v>
      </c>
      <c r="H253" s="54">
        <v>27303</v>
      </c>
      <c r="I253" s="54">
        <v>27287</v>
      </c>
      <c r="J253" s="136">
        <v>27095</v>
      </c>
      <c r="K253" s="136">
        <v>27161</v>
      </c>
      <c r="L253" s="136">
        <v>27446</v>
      </c>
      <c r="M253" s="72"/>
      <c r="N253" s="72"/>
      <c r="O253" s="72"/>
      <c r="P253" s="72"/>
      <c r="Q253" s="72"/>
      <c r="R253" s="124"/>
      <c r="S253" s="72"/>
      <c r="T253" s="72"/>
      <c r="U253" s="131"/>
      <c r="V253" s="221"/>
      <c r="W253" s="221"/>
    </row>
    <row r="254" spans="1:26" ht="38.25">
      <c r="A254"/>
      <c r="B254" s="126"/>
      <c r="C254" s="68" t="s">
        <v>122</v>
      </c>
      <c r="D254" s="38">
        <f t="shared" ref="D254:L254" si="80">IF(((D252="")*AND(D253="")),"",(D252-D253)*1)</f>
        <v>1847</v>
      </c>
      <c r="E254" s="38">
        <f t="shared" si="80"/>
        <v>1805</v>
      </c>
      <c r="F254" s="38">
        <f t="shared" si="80"/>
        <v>1774</v>
      </c>
      <c r="G254" s="38">
        <f t="shared" si="80"/>
        <v>1885</v>
      </c>
      <c r="H254" s="38">
        <f t="shared" si="80"/>
        <v>1929</v>
      </c>
      <c r="I254" s="38">
        <f t="shared" si="80"/>
        <v>1903</v>
      </c>
      <c r="J254" s="38">
        <f t="shared" si="80"/>
        <v>1907</v>
      </c>
      <c r="K254" s="38">
        <f t="shared" si="80"/>
        <v>1841</v>
      </c>
      <c r="L254" s="38">
        <f t="shared" si="80"/>
        <v>1833</v>
      </c>
      <c r="M254" s="127"/>
      <c r="N254" s="127"/>
      <c r="O254" s="127"/>
      <c r="P254" s="127"/>
      <c r="Q254" s="127"/>
      <c r="R254" s="128"/>
      <c r="S254" s="127"/>
      <c r="T254" s="127"/>
      <c r="U254" s="132"/>
      <c r="V254" s="222"/>
      <c r="W254" s="222"/>
    </row>
    <row r="255" spans="1:26">
      <c r="A255" s="121">
        <v>42874</v>
      </c>
      <c r="B255" s="65" t="s">
        <v>123</v>
      </c>
      <c r="C255" s="68" t="s">
        <v>87</v>
      </c>
      <c r="D255" s="54">
        <v>29210</v>
      </c>
      <c r="E255" s="54">
        <v>29064</v>
      </c>
      <c r="F255" s="54">
        <v>29115</v>
      </c>
      <c r="G255" s="54">
        <v>29058</v>
      </c>
      <c r="H255" s="54">
        <v>29267</v>
      </c>
      <c r="I255" s="54">
        <v>29229</v>
      </c>
      <c r="J255" s="136">
        <v>29051</v>
      </c>
      <c r="K255" s="136">
        <v>29053</v>
      </c>
      <c r="L255" s="136">
        <v>29243</v>
      </c>
      <c r="M255" s="66">
        <f>IF((L256=""),"",MAX(D257:L257))</f>
        <v>2067</v>
      </c>
      <c r="N255" s="66">
        <f>IF(L256="","",MIN(D257:L257))</f>
        <v>1886</v>
      </c>
      <c r="O255" s="66">
        <f>IF((L257=""),"",AVERAGE(D257:L257))</f>
        <v>1949.7777777777778</v>
      </c>
      <c r="P255" s="66">
        <f>IF((L256=""),"",((M255-N255)/(M255+N255))*100)</f>
        <v>4.5788009107007337</v>
      </c>
      <c r="Q255" s="66">
        <v>20</v>
      </c>
      <c r="R255" s="122" t="str">
        <f>IF(L256="","",IF(P256&lt;20,(IF(O255&gt;1730,IF(O255&lt;1970,"Pass","Fail"),"Fail"))))</f>
        <v>Pass</v>
      </c>
      <c r="S255" s="66">
        <v>1159</v>
      </c>
      <c r="T255" s="66"/>
      <c r="U255" s="130"/>
      <c r="V255" s="220">
        <v>1600</v>
      </c>
      <c r="W255" s="220">
        <v>2000</v>
      </c>
      <c r="X255" s="224">
        <v>1730</v>
      </c>
      <c r="Y255" s="224">
        <v>1970</v>
      </c>
      <c r="Z255" s="224">
        <v>6.2</v>
      </c>
    </row>
    <row r="256" spans="1:26" ht="15.75">
      <c r="A256"/>
      <c r="B256" s="71"/>
      <c r="C256" s="68" t="s">
        <v>88</v>
      </c>
      <c r="D256" s="54">
        <v>27313</v>
      </c>
      <c r="E256" s="54">
        <v>27178</v>
      </c>
      <c r="F256" s="54">
        <v>27224</v>
      </c>
      <c r="G256" s="54">
        <v>27064</v>
      </c>
      <c r="H256" s="54">
        <v>27200</v>
      </c>
      <c r="I256" s="54">
        <v>27223</v>
      </c>
      <c r="J256" s="136">
        <v>27113</v>
      </c>
      <c r="K256" s="136">
        <v>27105</v>
      </c>
      <c r="L256" s="136">
        <v>27322</v>
      </c>
      <c r="M256" s="72"/>
      <c r="N256" s="72"/>
      <c r="O256" s="72"/>
      <c r="P256" s="72"/>
      <c r="Q256" s="72"/>
      <c r="R256" s="124"/>
      <c r="S256" s="72"/>
      <c r="T256" s="72"/>
      <c r="U256" s="131"/>
      <c r="V256" s="221"/>
      <c r="W256" s="221"/>
    </row>
    <row r="257" spans="1:26" ht="38.25">
      <c r="A257"/>
      <c r="B257" s="126"/>
      <c r="C257" s="68" t="s">
        <v>122</v>
      </c>
      <c r="D257" s="38">
        <f t="shared" ref="D257:L257" si="81">IF(((D255="")*AND(D256="")),"",(D255-D256)*1)</f>
        <v>1897</v>
      </c>
      <c r="E257" s="38">
        <f t="shared" si="81"/>
        <v>1886</v>
      </c>
      <c r="F257" s="38">
        <f t="shared" si="81"/>
        <v>1891</v>
      </c>
      <c r="G257" s="38">
        <f t="shared" si="81"/>
        <v>1994</v>
      </c>
      <c r="H257" s="38">
        <f t="shared" si="81"/>
        <v>2067</v>
      </c>
      <c r="I257" s="38">
        <f t="shared" si="81"/>
        <v>2006</v>
      </c>
      <c r="J257" s="38">
        <f t="shared" si="81"/>
        <v>1938</v>
      </c>
      <c r="K257" s="38">
        <f t="shared" si="81"/>
        <v>1948</v>
      </c>
      <c r="L257" s="38">
        <f t="shared" si="81"/>
        <v>1921</v>
      </c>
      <c r="M257" s="127"/>
      <c r="N257" s="127"/>
      <c r="O257" s="127"/>
      <c r="P257" s="127"/>
      <c r="Q257" s="127"/>
      <c r="R257" s="128"/>
      <c r="S257" s="127"/>
      <c r="T257" s="127"/>
      <c r="U257" s="132"/>
      <c r="V257" s="222"/>
      <c r="W257" s="222"/>
    </row>
    <row r="258" spans="1:26">
      <c r="A258" s="120">
        <v>42877</v>
      </c>
      <c r="B258" s="121" t="s">
        <v>123</v>
      </c>
      <c r="C258" s="68" t="s">
        <v>87</v>
      </c>
      <c r="D258" s="54">
        <v>29388.400000000001</v>
      </c>
      <c r="E258" s="54">
        <v>29240.560000000001</v>
      </c>
      <c r="F258" s="54">
        <v>29280.17</v>
      </c>
      <c r="G258" s="54">
        <v>29244.74</v>
      </c>
      <c r="H258" s="54">
        <v>29437.53</v>
      </c>
      <c r="I258" s="54">
        <v>29440.78</v>
      </c>
      <c r="J258" s="136">
        <v>29221.41</v>
      </c>
      <c r="K258" s="136">
        <v>29213.05</v>
      </c>
      <c r="L258" s="136">
        <v>29438.27</v>
      </c>
      <c r="M258" s="63">
        <f>IF((L259=""),"",MAX(D260:L260))</f>
        <v>1974.9599999999991</v>
      </c>
      <c r="N258" s="63">
        <f>IF(L259="","",MIN(D260:L260))</f>
        <v>1746.7199999999975</v>
      </c>
      <c r="O258" s="63">
        <f>IF((L260=""),"",AVERAGE(D260:L260))</f>
        <v>1864.6999999999998</v>
      </c>
      <c r="P258" s="63">
        <f>IF((L259=""),"",((M258-N258)/(M258+N258))*100)</f>
        <v>6.132714258077046</v>
      </c>
      <c r="Q258" s="137">
        <v>20</v>
      </c>
      <c r="R258" s="122" t="str">
        <f>IF(L259="","",IF(P259&lt;20,(IF(O258&gt;1730,IF(O258&lt;1970,"Pass","Fail"),"Fail"))))</f>
        <v>Pass</v>
      </c>
      <c r="S258" s="63">
        <v>1428</v>
      </c>
      <c r="T258" s="191"/>
      <c r="U258" s="138"/>
      <c r="V258" s="220">
        <v>1600</v>
      </c>
      <c r="W258" s="220">
        <v>2000</v>
      </c>
      <c r="X258" s="224">
        <v>1730</v>
      </c>
      <c r="Y258" s="224">
        <v>1970</v>
      </c>
      <c r="Z258" s="224">
        <v>6.2</v>
      </c>
    </row>
    <row r="259" spans="1:26" ht="15.75">
      <c r="A259"/>
      <c r="B259" s="139"/>
      <c r="C259" s="68" t="s">
        <v>88</v>
      </c>
      <c r="D259" s="54">
        <v>27577.86</v>
      </c>
      <c r="E259" s="54">
        <v>27382.97</v>
      </c>
      <c r="F259" s="54">
        <v>27533.45</v>
      </c>
      <c r="G259" s="54">
        <v>27328.03</v>
      </c>
      <c r="H259" s="54">
        <v>27553.87</v>
      </c>
      <c r="I259" s="54">
        <v>27465.82</v>
      </c>
      <c r="J259" s="136">
        <v>27335.27</v>
      </c>
      <c r="K259" s="136">
        <v>27357.3</v>
      </c>
      <c r="L259" s="136">
        <v>27588.04</v>
      </c>
      <c r="M259" s="63"/>
      <c r="N259" s="63"/>
      <c r="O259" s="63"/>
      <c r="P259" s="63"/>
      <c r="Q259" s="140"/>
      <c r="R259" s="124"/>
      <c r="S259" s="63"/>
      <c r="T259" s="191"/>
      <c r="U259" s="138"/>
      <c r="V259" s="221"/>
      <c r="W259" s="221"/>
    </row>
    <row r="260" spans="1:26" ht="38.25">
      <c r="A260"/>
      <c r="B260" s="141"/>
      <c r="C260" s="68" t="s">
        <v>122</v>
      </c>
      <c r="D260" s="38">
        <f t="shared" ref="D260:L260" si="82">IF(((D258="")*AND(D259="")),"",(D258-D259)*1)</f>
        <v>1810.5400000000009</v>
      </c>
      <c r="E260" s="38">
        <f t="shared" si="82"/>
        <v>1857.5900000000001</v>
      </c>
      <c r="F260" s="38">
        <f t="shared" si="82"/>
        <v>1746.7199999999975</v>
      </c>
      <c r="G260" s="38">
        <f t="shared" si="82"/>
        <v>1916.7100000000028</v>
      </c>
      <c r="H260" s="38">
        <f t="shared" si="82"/>
        <v>1883.6599999999999</v>
      </c>
      <c r="I260" s="38">
        <f t="shared" si="82"/>
        <v>1974.9599999999991</v>
      </c>
      <c r="J260" s="38">
        <f t="shared" si="82"/>
        <v>1886.1399999999994</v>
      </c>
      <c r="K260" s="38">
        <f t="shared" si="82"/>
        <v>1855.75</v>
      </c>
      <c r="L260" s="38">
        <f t="shared" si="82"/>
        <v>1850.2299999999996</v>
      </c>
      <c r="M260" s="63"/>
      <c r="N260" s="63"/>
      <c r="O260" s="63"/>
      <c r="P260" s="63"/>
      <c r="Q260" s="73"/>
      <c r="R260" s="128"/>
      <c r="S260" s="63"/>
      <c r="T260" s="191"/>
      <c r="U260" s="138"/>
      <c r="V260" s="222"/>
      <c r="W260" s="222"/>
    </row>
    <row r="261" spans="1:26">
      <c r="A261" s="120">
        <v>42881</v>
      </c>
      <c r="B261" s="121" t="s">
        <v>123</v>
      </c>
      <c r="C261" s="68" t="s">
        <v>87</v>
      </c>
      <c r="D261" s="54">
        <v>29124.81</v>
      </c>
      <c r="E261" s="54">
        <v>28936.04</v>
      </c>
      <c r="F261" s="54">
        <v>28938.13</v>
      </c>
      <c r="G261" s="54">
        <v>28940.240000000002</v>
      </c>
      <c r="H261" s="54">
        <v>29155.49</v>
      </c>
      <c r="I261" s="54">
        <v>29081.08</v>
      </c>
      <c r="J261" s="54">
        <v>28920.29</v>
      </c>
      <c r="K261" s="54">
        <v>28944.28</v>
      </c>
      <c r="L261" s="54">
        <v>29164.57</v>
      </c>
      <c r="M261" s="63">
        <f>IF((L262=""),"",MAX(D263:L263))</f>
        <v>1890.7000000000007</v>
      </c>
      <c r="N261" s="63">
        <f>IF(L262="","",MIN(D263:L263))</f>
        <v>1760.7700000000004</v>
      </c>
      <c r="O261" s="63">
        <f>IF((L263=""),"",AVERAGE(D263:L263))</f>
        <v>1819.612222222223</v>
      </c>
      <c r="P261" s="63">
        <f>IF((L262=""),"",((M261-N261)/(M261+N261))*100)</f>
        <v>3.5582929614648413</v>
      </c>
      <c r="Q261" s="137">
        <v>20</v>
      </c>
      <c r="R261" s="122" t="str">
        <f>IF(L262="","",IF(P262&lt;20,(IF(O261&gt;1730,IF(O261&lt;1970,"Pass","Fail"),"Fail"))))</f>
        <v>Pass</v>
      </c>
      <c r="S261" s="63">
        <v>1428</v>
      </c>
      <c r="T261" s="191"/>
      <c r="U261" s="138"/>
      <c r="V261" s="220">
        <v>1600</v>
      </c>
      <c r="W261" s="220">
        <v>2000</v>
      </c>
      <c r="X261" s="224">
        <v>1730</v>
      </c>
      <c r="Y261" s="224">
        <v>1970</v>
      </c>
      <c r="Z261" s="224">
        <v>6.2</v>
      </c>
    </row>
    <row r="262" spans="1:26" ht="15.75">
      <c r="A262"/>
      <c r="B262" s="139"/>
      <c r="C262" s="68" t="s">
        <v>88</v>
      </c>
      <c r="D262" s="54">
        <v>27313.72</v>
      </c>
      <c r="E262" s="54">
        <v>27146.05</v>
      </c>
      <c r="F262" s="54">
        <v>27177.360000000001</v>
      </c>
      <c r="G262" s="54">
        <v>27101.07</v>
      </c>
      <c r="H262" s="54">
        <v>27286.92</v>
      </c>
      <c r="I262" s="54">
        <v>27190.38</v>
      </c>
      <c r="J262" s="54">
        <v>27095.31</v>
      </c>
      <c r="K262" s="54">
        <v>27130.02</v>
      </c>
      <c r="L262" s="54">
        <v>27387.59</v>
      </c>
      <c r="M262" s="63"/>
      <c r="N262" s="63"/>
      <c r="O262" s="63"/>
      <c r="P262" s="63"/>
      <c r="Q262" s="140"/>
      <c r="R262" s="124"/>
      <c r="S262" s="63"/>
      <c r="T262" s="191"/>
      <c r="U262" s="138"/>
      <c r="V262" s="221"/>
      <c r="W262" s="221"/>
    </row>
    <row r="263" spans="1:26" ht="38.25">
      <c r="A263"/>
      <c r="B263" s="141"/>
      <c r="C263" s="68" t="s">
        <v>122</v>
      </c>
      <c r="D263" s="38">
        <f t="shared" ref="D263:L263" si="83">IF(((D261="")*AND(D262="")),"",(D261-D262)*1)</f>
        <v>1811.0900000000001</v>
      </c>
      <c r="E263" s="38">
        <f t="shared" si="83"/>
        <v>1789.9900000000016</v>
      </c>
      <c r="F263" s="38">
        <f t="shared" si="83"/>
        <v>1760.7700000000004</v>
      </c>
      <c r="G263" s="38">
        <f t="shared" si="83"/>
        <v>1839.1700000000019</v>
      </c>
      <c r="H263" s="38">
        <f t="shared" si="83"/>
        <v>1868.5700000000033</v>
      </c>
      <c r="I263" s="38">
        <f t="shared" si="83"/>
        <v>1890.7000000000007</v>
      </c>
      <c r="J263" s="38">
        <f t="shared" si="83"/>
        <v>1824.9799999999996</v>
      </c>
      <c r="K263" s="38">
        <f t="shared" si="83"/>
        <v>1814.2599999999984</v>
      </c>
      <c r="L263" s="38">
        <f t="shared" si="83"/>
        <v>1776.9799999999996</v>
      </c>
      <c r="M263" s="63"/>
      <c r="N263" s="63"/>
      <c r="O263" s="63"/>
      <c r="P263" s="63"/>
      <c r="Q263" s="73"/>
      <c r="R263" s="128"/>
      <c r="S263" s="63"/>
      <c r="T263" s="191"/>
      <c r="U263" s="138"/>
      <c r="V263" s="222"/>
      <c r="W263" s="222"/>
    </row>
    <row r="264" spans="1:26">
      <c r="A264" s="120">
        <v>42885</v>
      </c>
      <c r="B264" s="121" t="s">
        <v>123</v>
      </c>
      <c r="C264" s="68" t="s">
        <v>87</v>
      </c>
      <c r="D264" s="54">
        <v>22313.16</v>
      </c>
      <c r="E264" s="54">
        <v>22344.09</v>
      </c>
      <c r="F264" s="54">
        <v>22428.03</v>
      </c>
      <c r="G264" s="54">
        <v>22048.54</v>
      </c>
      <c r="H264" s="54">
        <v>21820.66</v>
      </c>
      <c r="I264" s="54">
        <v>22015.78</v>
      </c>
      <c r="J264" s="54">
        <v>22213.27</v>
      </c>
      <c r="K264" s="54">
        <v>22143.68</v>
      </c>
      <c r="L264" s="54">
        <v>22057.38</v>
      </c>
      <c r="M264" s="63">
        <f>IF((L265=""),"",MAX(D266:L266))</f>
        <v>1879.1399999999994</v>
      </c>
      <c r="N264" s="63">
        <f>IF(L265="","",MIN(D266:L266))</f>
        <v>1703.869999999999</v>
      </c>
      <c r="O264" s="63">
        <f>IF((L266=""),"",AVERAGE(D266:L266))</f>
        <v>1774.7844444444443</v>
      </c>
      <c r="P264" s="63">
        <f>IF((L265=""),"",((M264-N264)/(M264+N264))*100)</f>
        <v>4.8916972043058911</v>
      </c>
      <c r="Q264" s="137">
        <v>20</v>
      </c>
      <c r="R264" s="122" t="str">
        <f>IF(L265="","",IF(P265&lt;20,(IF(O264&gt;1730,IF(O264&lt;1970,"Pass","Fail"),"Fail"))))</f>
        <v>Pass</v>
      </c>
      <c r="S264" s="63">
        <v>1428</v>
      </c>
      <c r="T264" s="191"/>
      <c r="U264" s="138"/>
      <c r="V264" s="220">
        <v>1600</v>
      </c>
      <c r="W264" s="220">
        <v>2000</v>
      </c>
      <c r="X264" s="224">
        <v>1730</v>
      </c>
      <c r="Y264" s="224">
        <v>1970</v>
      </c>
      <c r="Z264" s="224">
        <v>6.2</v>
      </c>
    </row>
    <row r="265" spans="1:26" ht="15.75">
      <c r="A265"/>
      <c r="B265" s="139"/>
      <c r="C265" s="68" t="s">
        <v>88</v>
      </c>
      <c r="D265" s="54">
        <v>20482.16</v>
      </c>
      <c r="E265" s="54">
        <v>20574.32</v>
      </c>
      <c r="F265" s="54">
        <v>20712.650000000001</v>
      </c>
      <c r="G265" s="54">
        <v>20301.86</v>
      </c>
      <c r="H265" s="54">
        <v>20000.12</v>
      </c>
      <c r="I265" s="54">
        <v>20136.64</v>
      </c>
      <c r="J265" s="54">
        <v>20509.400000000001</v>
      </c>
      <c r="K265" s="54">
        <v>20410.79</v>
      </c>
      <c r="L265" s="54">
        <v>20283.59</v>
      </c>
      <c r="M265" s="63"/>
      <c r="N265" s="63"/>
      <c r="O265" s="63"/>
      <c r="P265" s="63"/>
      <c r="Q265" s="140"/>
      <c r="R265" s="124"/>
      <c r="S265" s="63"/>
      <c r="T265" s="191"/>
      <c r="U265" s="138"/>
      <c r="V265" s="221"/>
      <c r="W265" s="221"/>
    </row>
    <row r="266" spans="1:26" ht="38.25">
      <c r="A266"/>
      <c r="B266" s="141"/>
      <c r="C266" s="68" t="s">
        <v>122</v>
      </c>
      <c r="D266" s="38">
        <f t="shared" ref="D266:L266" si="84">IF(((D264="")*AND(D265="")),"",(D264-D265)*1)</f>
        <v>1831</v>
      </c>
      <c r="E266" s="38">
        <f t="shared" si="84"/>
        <v>1769.7700000000004</v>
      </c>
      <c r="F266" s="38">
        <f t="shared" si="84"/>
        <v>1715.3799999999974</v>
      </c>
      <c r="G266" s="38">
        <f t="shared" si="84"/>
        <v>1746.6800000000003</v>
      </c>
      <c r="H266" s="38">
        <f t="shared" si="84"/>
        <v>1820.5400000000009</v>
      </c>
      <c r="I266" s="38">
        <f t="shared" si="84"/>
        <v>1879.1399999999994</v>
      </c>
      <c r="J266" s="38">
        <f t="shared" si="84"/>
        <v>1703.869999999999</v>
      </c>
      <c r="K266" s="38">
        <f t="shared" si="84"/>
        <v>1732.8899999999994</v>
      </c>
      <c r="L266" s="38">
        <f t="shared" si="84"/>
        <v>1773.7900000000009</v>
      </c>
      <c r="M266" s="63"/>
      <c r="N266" s="63"/>
      <c r="O266" s="63"/>
      <c r="P266" s="63"/>
      <c r="Q266" s="73"/>
      <c r="R266" s="128"/>
      <c r="S266" s="63"/>
      <c r="T266" s="191"/>
      <c r="U266" s="138"/>
      <c r="V266" s="222"/>
      <c r="W266" s="222"/>
    </row>
    <row r="267" spans="1:26">
      <c r="A267" s="120">
        <v>42891</v>
      </c>
      <c r="B267" s="121" t="s">
        <v>123</v>
      </c>
      <c r="C267" s="68" t="s">
        <v>87</v>
      </c>
      <c r="D267" s="54">
        <v>29382</v>
      </c>
      <c r="E267" s="54">
        <v>29202</v>
      </c>
      <c r="F267" s="54">
        <v>29271</v>
      </c>
      <c r="G267" s="54">
        <v>29213</v>
      </c>
      <c r="H267" s="54">
        <v>29406</v>
      </c>
      <c r="I267" s="54">
        <v>29353</v>
      </c>
      <c r="J267" s="136">
        <v>29210</v>
      </c>
      <c r="K267" s="136">
        <v>29187</v>
      </c>
      <c r="L267" s="136">
        <v>29426</v>
      </c>
      <c r="M267" s="63">
        <f>IF((L268=""),"",MAX(D269:L269))</f>
        <v>2017</v>
      </c>
      <c r="N267" s="63">
        <f>IF(L268="","",MIN(D269:L269))</f>
        <v>1865</v>
      </c>
      <c r="O267" s="63">
        <f>IF((L269=""),"",AVERAGE(D269:L269))</f>
        <v>1925</v>
      </c>
      <c r="P267" s="63">
        <f>IF((L268=""),"",((M267-N267)/(M267+N267))*100)</f>
        <v>3.9155074703760953</v>
      </c>
      <c r="Q267" s="137">
        <v>20</v>
      </c>
      <c r="R267" s="122" t="str">
        <f>IF(L268="","",IF(P268&lt;20,(IF(O267&gt;1730,IF(O267&lt;1970,"Pass","Fail"),"Fail"))))</f>
        <v>Pass</v>
      </c>
      <c r="S267" s="63">
        <v>1335</v>
      </c>
      <c r="T267" s="191"/>
      <c r="U267" s="138"/>
      <c r="V267" s="220">
        <v>1600</v>
      </c>
      <c r="W267" s="220">
        <v>2000</v>
      </c>
      <c r="X267" s="224">
        <v>1730</v>
      </c>
      <c r="Y267" s="224">
        <v>1970</v>
      </c>
      <c r="Z267" s="224">
        <v>6.2</v>
      </c>
    </row>
    <row r="268" spans="1:26" ht="15.75">
      <c r="A268"/>
      <c r="B268" s="139"/>
      <c r="C268" s="68" t="s">
        <v>88</v>
      </c>
      <c r="D268" s="54">
        <v>27467</v>
      </c>
      <c r="E268" s="54">
        <v>27322</v>
      </c>
      <c r="F268" s="54">
        <v>27406</v>
      </c>
      <c r="G268" s="54">
        <v>27272</v>
      </c>
      <c r="H268" s="54">
        <v>27408</v>
      </c>
      <c r="I268" s="54">
        <v>27336</v>
      </c>
      <c r="J268" s="136">
        <v>27288</v>
      </c>
      <c r="K268" s="136">
        <v>27289</v>
      </c>
      <c r="L268" s="136">
        <v>27537</v>
      </c>
      <c r="M268" s="63"/>
      <c r="N268" s="63"/>
      <c r="O268" s="63"/>
      <c r="P268" s="63"/>
      <c r="Q268" s="140"/>
      <c r="R268" s="124"/>
      <c r="S268" s="63"/>
      <c r="T268" s="191"/>
      <c r="U268" s="138"/>
      <c r="V268" s="221"/>
      <c r="W268" s="221"/>
    </row>
    <row r="269" spans="1:26" ht="38.25">
      <c r="A269"/>
      <c r="B269" s="141"/>
      <c r="C269" s="68" t="s">
        <v>122</v>
      </c>
      <c r="D269" s="38">
        <f t="shared" ref="D269:L269" si="85">IF(((D267="")*AND(D268="")),"",(D267-D268)*1)</f>
        <v>1915</v>
      </c>
      <c r="E269" s="38">
        <f t="shared" si="85"/>
        <v>1880</v>
      </c>
      <c r="F269" s="38">
        <f t="shared" si="85"/>
        <v>1865</v>
      </c>
      <c r="G269" s="38">
        <f t="shared" si="85"/>
        <v>1941</v>
      </c>
      <c r="H269" s="38">
        <f t="shared" si="85"/>
        <v>1998</v>
      </c>
      <c r="I269" s="38">
        <f t="shared" si="85"/>
        <v>2017</v>
      </c>
      <c r="J269" s="38">
        <f t="shared" si="85"/>
        <v>1922</v>
      </c>
      <c r="K269" s="38">
        <f t="shared" si="85"/>
        <v>1898</v>
      </c>
      <c r="L269" s="38">
        <f t="shared" si="85"/>
        <v>1889</v>
      </c>
      <c r="M269" s="63"/>
      <c r="N269" s="63"/>
      <c r="O269" s="63"/>
      <c r="P269" s="63"/>
      <c r="Q269" s="73"/>
      <c r="R269" s="128"/>
      <c r="S269" s="63"/>
      <c r="T269" s="191"/>
      <c r="U269" s="138"/>
      <c r="V269" s="222"/>
      <c r="W269" s="222"/>
    </row>
    <row r="270" spans="1:26">
      <c r="A270" s="120">
        <v>42894</v>
      </c>
      <c r="B270" s="121" t="s">
        <v>123</v>
      </c>
      <c r="C270" s="68" t="s">
        <v>87</v>
      </c>
      <c r="D270" s="54">
        <v>25665</v>
      </c>
      <c r="E270" s="54">
        <v>25554</v>
      </c>
      <c r="F270" s="54">
        <v>25652</v>
      </c>
      <c r="G270" s="54">
        <v>25457</v>
      </c>
      <c r="H270" s="54">
        <v>25503</v>
      </c>
      <c r="I270" s="54">
        <v>25420</v>
      </c>
      <c r="J270" s="136">
        <v>25480</v>
      </c>
      <c r="K270" s="136">
        <v>25494</v>
      </c>
      <c r="L270" s="136">
        <v>25788</v>
      </c>
      <c r="M270" s="63">
        <f>IF((L271=""),"",MAX(D272:L272))</f>
        <v>1889</v>
      </c>
      <c r="N270" s="63">
        <f>IF(L271="","",MIN(D272:L272))</f>
        <v>1719</v>
      </c>
      <c r="O270" s="63">
        <f>IF((L272=""),"",AVERAGE(D272:L272))</f>
        <v>1797.6666666666667</v>
      </c>
      <c r="P270" s="63">
        <f>IF((L271=""),"",((M270-N270)/(M270+N270))*100)</f>
        <v>4.7117516629711753</v>
      </c>
      <c r="Q270" s="137">
        <v>20</v>
      </c>
      <c r="R270" s="122" t="str">
        <f>IF(L271="","",IF(P271&lt;20,(IF(O270&gt;1730,IF(O270&lt;1970,"Pass","Fail"),"Fail"))))</f>
        <v>Pass</v>
      </c>
      <c r="S270" s="63">
        <v>121</v>
      </c>
      <c r="T270" s="191"/>
      <c r="U270" s="138"/>
      <c r="V270" s="220">
        <v>1600</v>
      </c>
      <c r="W270" s="220">
        <v>2000</v>
      </c>
      <c r="X270" s="224">
        <v>1730</v>
      </c>
      <c r="Y270" s="224">
        <v>1970</v>
      </c>
      <c r="Z270" s="224">
        <v>6.2</v>
      </c>
    </row>
    <row r="271" spans="1:26" ht="15.75">
      <c r="A271"/>
      <c r="B271" s="139"/>
      <c r="C271" s="68" t="s">
        <v>88</v>
      </c>
      <c r="D271" s="54">
        <v>23888</v>
      </c>
      <c r="E271" s="54">
        <v>23824</v>
      </c>
      <c r="F271" s="54">
        <v>23933</v>
      </c>
      <c r="G271" s="54">
        <v>23649</v>
      </c>
      <c r="H271" s="54">
        <v>23616</v>
      </c>
      <c r="I271" s="54">
        <v>23531</v>
      </c>
      <c r="J271" s="136">
        <v>23697</v>
      </c>
      <c r="K271" s="136">
        <v>23722</v>
      </c>
      <c r="L271" s="136">
        <v>23974</v>
      </c>
      <c r="M271" s="63"/>
      <c r="N271" s="63"/>
      <c r="O271" s="63"/>
      <c r="P271" s="63"/>
      <c r="Q271" s="140"/>
      <c r="R271" s="124"/>
      <c r="S271" s="63"/>
      <c r="T271" s="191"/>
      <c r="U271" s="138"/>
      <c r="V271" s="221"/>
      <c r="W271" s="221"/>
    </row>
    <row r="272" spans="1:26" ht="38.25">
      <c r="A272"/>
      <c r="B272" s="141"/>
      <c r="C272" s="68" t="s">
        <v>122</v>
      </c>
      <c r="D272" s="38">
        <f t="shared" ref="D272:L272" si="86">IF(((D270="")*AND(D271="")),"",(D270-D271)*1)</f>
        <v>1777</v>
      </c>
      <c r="E272" s="38">
        <f t="shared" si="86"/>
        <v>1730</v>
      </c>
      <c r="F272" s="38">
        <f t="shared" si="86"/>
        <v>1719</v>
      </c>
      <c r="G272" s="38">
        <f t="shared" si="86"/>
        <v>1808</v>
      </c>
      <c r="H272" s="38">
        <f t="shared" si="86"/>
        <v>1887</v>
      </c>
      <c r="I272" s="38">
        <f t="shared" si="86"/>
        <v>1889</v>
      </c>
      <c r="J272" s="38">
        <f t="shared" si="86"/>
        <v>1783</v>
      </c>
      <c r="K272" s="38">
        <f t="shared" si="86"/>
        <v>1772</v>
      </c>
      <c r="L272" s="38">
        <f t="shared" si="86"/>
        <v>1814</v>
      </c>
      <c r="M272" s="63"/>
      <c r="N272" s="63"/>
      <c r="O272" s="63"/>
      <c r="P272" s="63"/>
      <c r="Q272" s="73"/>
      <c r="R272" s="128"/>
      <c r="S272" s="63"/>
      <c r="T272" s="191"/>
      <c r="U272" s="138"/>
      <c r="V272" s="222"/>
      <c r="W272" s="222"/>
    </row>
    <row r="273" spans="1:26">
      <c r="A273" s="120">
        <v>42898</v>
      </c>
      <c r="B273" s="121" t="s">
        <v>123</v>
      </c>
      <c r="C273" s="68" t="s">
        <v>87</v>
      </c>
      <c r="D273" s="54">
        <v>29342.59</v>
      </c>
      <c r="E273" s="54">
        <v>26919.47</v>
      </c>
      <c r="F273" s="54">
        <v>26964.13</v>
      </c>
      <c r="G273" s="54">
        <v>26864.09</v>
      </c>
      <c r="H273" s="54">
        <v>29335.39</v>
      </c>
      <c r="I273" s="54">
        <v>29294.48</v>
      </c>
      <c r="J273" s="54">
        <v>29131.5</v>
      </c>
      <c r="K273" s="54">
        <v>29105.599999999999</v>
      </c>
      <c r="L273" s="54">
        <v>29325.54</v>
      </c>
      <c r="M273" s="63">
        <f>IF((L274=""),"",MAX(D275:L275))</f>
        <v>2007.7999999999993</v>
      </c>
      <c r="N273" s="63">
        <f>IF(L274="","",MIN(D275:L275))</f>
        <v>-394.70999999999913</v>
      </c>
      <c r="O273" s="63">
        <f>IF((L275=""),"",AVERAGE(D275:L275))</f>
        <v>1155.3177777777782</v>
      </c>
      <c r="P273" s="63">
        <f>IF((L274=""),"",((M273-N273)/(M273+N273))*100)</f>
        <v>148.93837293641386</v>
      </c>
      <c r="Q273" s="137">
        <v>20</v>
      </c>
      <c r="R273" s="122" t="str">
        <f>IF(L274="","",IF(P274&lt;20,(IF(O273&gt;1730,IF(O273&lt;1970,"Pass","Fail"),"Fail"))))</f>
        <v>Fail</v>
      </c>
      <c r="S273" s="63">
        <v>1428</v>
      </c>
      <c r="T273" s="191"/>
      <c r="U273" s="138"/>
      <c r="V273" s="220">
        <v>1600</v>
      </c>
      <c r="W273" s="220">
        <v>2000</v>
      </c>
      <c r="X273" s="224">
        <v>1730</v>
      </c>
      <c r="Y273" s="224">
        <v>1970</v>
      </c>
      <c r="Z273" s="224">
        <v>6.2</v>
      </c>
    </row>
    <row r="274" spans="1:26" ht="15.75">
      <c r="A274"/>
      <c r="B274" s="139"/>
      <c r="C274" s="68" t="s">
        <v>88</v>
      </c>
      <c r="D274" s="54">
        <v>27472.11</v>
      </c>
      <c r="E274" s="54">
        <v>27240.799999999999</v>
      </c>
      <c r="F274" s="54">
        <v>27358.84</v>
      </c>
      <c r="G274" s="54">
        <v>27178.75</v>
      </c>
      <c r="H274" s="54">
        <v>27394.92</v>
      </c>
      <c r="I274" s="54">
        <v>27286.68</v>
      </c>
      <c r="J274" s="54">
        <v>27205.17</v>
      </c>
      <c r="K274" s="54">
        <v>27240.34</v>
      </c>
      <c r="L274" s="54">
        <v>27507.32</v>
      </c>
      <c r="M274" s="63"/>
      <c r="N274" s="63"/>
      <c r="O274" s="63"/>
      <c r="P274" s="63"/>
      <c r="Q274" s="140"/>
      <c r="R274" s="124"/>
      <c r="S274" s="63"/>
      <c r="T274" s="191"/>
      <c r="U274" s="138"/>
      <c r="V274" s="221"/>
      <c r="W274" s="221"/>
    </row>
    <row r="275" spans="1:26" ht="38.25">
      <c r="A275"/>
      <c r="B275" s="141"/>
      <c r="C275" s="68" t="s">
        <v>122</v>
      </c>
      <c r="D275" s="38">
        <f t="shared" ref="D275:L275" si="87">IF(((D273="")*AND(D274="")),"",(D273-D274)*1)</f>
        <v>1870.4799999999996</v>
      </c>
      <c r="E275" s="38">
        <f t="shared" si="87"/>
        <v>-321.32999999999811</v>
      </c>
      <c r="F275" s="38">
        <f t="shared" si="87"/>
        <v>-394.70999999999913</v>
      </c>
      <c r="G275" s="38">
        <f t="shared" si="87"/>
        <v>-314.65999999999985</v>
      </c>
      <c r="H275" s="38">
        <f t="shared" si="87"/>
        <v>1940.4700000000012</v>
      </c>
      <c r="I275" s="38">
        <f t="shared" si="87"/>
        <v>2007.7999999999993</v>
      </c>
      <c r="J275" s="38">
        <f t="shared" si="87"/>
        <v>1926.3300000000017</v>
      </c>
      <c r="K275" s="38">
        <f t="shared" si="87"/>
        <v>1865.2599999999984</v>
      </c>
      <c r="L275" s="38">
        <f t="shared" si="87"/>
        <v>1818.2200000000012</v>
      </c>
      <c r="M275" s="63"/>
      <c r="N275" s="63"/>
      <c r="O275" s="63"/>
      <c r="P275" s="63"/>
      <c r="Q275" s="73"/>
      <c r="R275" s="128"/>
      <c r="S275" s="63"/>
      <c r="T275" s="191"/>
      <c r="U275" s="138"/>
      <c r="V275" s="222"/>
      <c r="W275" s="222"/>
    </row>
    <row r="276" spans="1:26">
      <c r="A276" s="120">
        <v>42901</v>
      </c>
      <c r="B276" s="121" t="s">
        <v>123</v>
      </c>
      <c r="C276" s="68" t="s">
        <v>87</v>
      </c>
      <c r="D276" s="54">
        <v>24674.560000000001</v>
      </c>
      <c r="E276" s="54">
        <v>24639.06</v>
      </c>
      <c r="F276" s="54">
        <v>24823.53</v>
      </c>
      <c r="G276" s="54">
        <v>24568.639999999999</v>
      </c>
      <c r="H276" s="54">
        <v>24484.46</v>
      </c>
      <c r="I276" s="54">
        <v>24446.05</v>
      </c>
      <c r="J276" s="54">
        <v>24588.98</v>
      </c>
      <c r="K276" s="54">
        <v>24571.86</v>
      </c>
      <c r="L276" s="54">
        <v>24667.71</v>
      </c>
      <c r="M276" s="63">
        <f>IF((L277=""),"",MAX(D278:L278))</f>
        <v>1830.1499999999978</v>
      </c>
      <c r="N276" s="63">
        <f>IF(L277="","",MIN(D278:L278))</f>
        <v>1700.6100000000006</v>
      </c>
      <c r="O276" s="63">
        <f>IF((L278=""),"",AVERAGE(D278:L278))</f>
        <v>1765.1255555555554</v>
      </c>
      <c r="P276" s="63">
        <f>IF((L277=""),"",((M276-N276)/(M276+N276))*100)</f>
        <v>3.6688984807802654</v>
      </c>
      <c r="Q276" s="137">
        <v>20</v>
      </c>
      <c r="R276" s="122" t="str">
        <f>IF(L277="","",IF(P277&lt;20,(IF(O276&gt;1730,IF(O276&lt;1970,"Pass","Fail"),"Fail"))))</f>
        <v>Pass</v>
      </c>
      <c r="S276" s="63">
        <v>1428</v>
      </c>
      <c r="T276" s="191"/>
      <c r="U276" s="138"/>
      <c r="V276" s="220">
        <v>1600</v>
      </c>
      <c r="W276" s="220">
        <v>2000</v>
      </c>
      <c r="X276" s="224">
        <v>1730</v>
      </c>
      <c r="Y276" s="224">
        <v>1970</v>
      </c>
      <c r="Z276" s="224">
        <v>6.2</v>
      </c>
    </row>
    <row r="277" spans="1:26" ht="15.75">
      <c r="A277"/>
      <c r="B277" s="139"/>
      <c r="C277" s="68" t="s">
        <v>88</v>
      </c>
      <c r="D277" s="54">
        <v>22892.94</v>
      </c>
      <c r="E277" s="54">
        <v>22907.83</v>
      </c>
      <c r="F277" s="54">
        <v>23122.92</v>
      </c>
      <c r="G277" s="54">
        <v>22803.95</v>
      </c>
      <c r="H277" s="54">
        <v>22660.58</v>
      </c>
      <c r="I277" s="54">
        <v>22615.9</v>
      </c>
      <c r="J277" s="54">
        <v>22831.3</v>
      </c>
      <c r="K277" s="54">
        <v>22823.19</v>
      </c>
      <c r="L277" s="54">
        <v>22920.11</v>
      </c>
      <c r="M277" s="63"/>
      <c r="N277" s="63"/>
      <c r="O277" s="63"/>
      <c r="P277" s="63"/>
      <c r="Q277" s="140"/>
      <c r="R277" s="124"/>
      <c r="S277" s="63"/>
      <c r="T277" s="191"/>
      <c r="U277" s="138"/>
      <c r="V277" s="221"/>
      <c r="W277" s="221"/>
    </row>
    <row r="278" spans="1:26" ht="38.25">
      <c r="A278"/>
      <c r="B278" s="141"/>
      <c r="C278" s="68" t="s">
        <v>122</v>
      </c>
      <c r="D278" s="38">
        <f t="shared" ref="D278:L278" si="88">IF(((D276="")*AND(D277="")),"",(D276-D277)*1)</f>
        <v>1781.6200000000026</v>
      </c>
      <c r="E278" s="38">
        <f t="shared" si="88"/>
        <v>1731.2299999999996</v>
      </c>
      <c r="F278" s="38">
        <f t="shared" si="88"/>
        <v>1700.6100000000006</v>
      </c>
      <c r="G278" s="38">
        <f t="shared" si="88"/>
        <v>1764.6899999999987</v>
      </c>
      <c r="H278" s="38">
        <f t="shared" si="88"/>
        <v>1823.8799999999974</v>
      </c>
      <c r="I278" s="38">
        <f t="shared" si="88"/>
        <v>1830.1499999999978</v>
      </c>
      <c r="J278" s="38">
        <f t="shared" si="88"/>
        <v>1757.6800000000003</v>
      </c>
      <c r="K278" s="38">
        <f t="shared" si="88"/>
        <v>1748.6700000000019</v>
      </c>
      <c r="L278" s="38">
        <f t="shared" si="88"/>
        <v>1747.5999999999985</v>
      </c>
      <c r="M278" s="63"/>
      <c r="N278" s="63"/>
      <c r="O278" s="63"/>
      <c r="P278" s="63"/>
      <c r="Q278" s="73"/>
      <c r="R278" s="128"/>
      <c r="S278" s="63"/>
      <c r="T278" s="191"/>
      <c r="U278" s="138"/>
      <c r="V278" s="222"/>
      <c r="W278" s="222"/>
    </row>
    <row r="279" spans="1:26">
      <c r="A279" s="120">
        <v>42905</v>
      </c>
      <c r="B279" s="121" t="s">
        <v>123</v>
      </c>
      <c r="C279" s="68" t="s">
        <v>87</v>
      </c>
      <c r="D279" s="54">
        <v>29419</v>
      </c>
      <c r="E279" s="54">
        <v>29253</v>
      </c>
      <c r="F279" s="54">
        <v>29221</v>
      </c>
      <c r="G279" s="54">
        <v>29221</v>
      </c>
      <c r="H279" s="54">
        <v>29416</v>
      </c>
      <c r="I279" s="54">
        <v>29390</v>
      </c>
      <c r="J279" s="136">
        <v>29218</v>
      </c>
      <c r="K279" s="136">
        <v>29223</v>
      </c>
      <c r="L279" s="136">
        <v>29426</v>
      </c>
      <c r="M279" s="63">
        <f>IF((L280=""),"",MAX(D281:L281))</f>
        <v>2019</v>
      </c>
      <c r="N279" s="63">
        <f>IF(L280="","",MIN(D281:L281))</f>
        <v>1854</v>
      </c>
      <c r="O279" s="63">
        <f>IF((L281=""),"",AVERAGE(D281:L281))</f>
        <v>1920.8888888888889</v>
      </c>
      <c r="P279" s="63">
        <f>IF((L280=""),"",((M279-N279)/(M279+N279))*100)</f>
        <v>4.2602633617350891</v>
      </c>
      <c r="Q279" s="137">
        <v>20</v>
      </c>
      <c r="R279" s="122" t="str">
        <f>IF(L280="","",IF(P280&lt;20,(IF(O279&gt;1730,IF(O279&lt;1970,"Pass","Fail"),"Fail"))))</f>
        <v>Pass</v>
      </c>
      <c r="S279" s="63">
        <v>1159</v>
      </c>
      <c r="T279" s="191"/>
      <c r="U279" s="138"/>
      <c r="V279" s="220">
        <v>1600</v>
      </c>
      <c r="W279" s="220">
        <v>2000</v>
      </c>
      <c r="X279" s="224">
        <v>1730</v>
      </c>
      <c r="Y279" s="224">
        <v>1970</v>
      </c>
      <c r="Z279" s="224">
        <v>6.2</v>
      </c>
    </row>
    <row r="280" spans="1:26" ht="15.75">
      <c r="A280"/>
      <c r="B280" s="139"/>
      <c r="C280" s="68" t="s">
        <v>88</v>
      </c>
      <c r="D280" s="54">
        <v>27503</v>
      </c>
      <c r="E280" s="54">
        <v>27372</v>
      </c>
      <c r="F280" s="54">
        <v>27367</v>
      </c>
      <c r="G280" s="54">
        <v>27289</v>
      </c>
      <c r="H280" s="54">
        <v>27411</v>
      </c>
      <c r="I280" s="54">
        <v>27371</v>
      </c>
      <c r="J280" s="136">
        <v>27307</v>
      </c>
      <c r="K280" s="136">
        <v>27334</v>
      </c>
      <c r="L280" s="136">
        <v>27545</v>
      </c>
      <c r="M280" s="63"/>
      <c r="N280" s="63"/>
      <c r="O280" s="63"/>
      <c r="P280" s="63"/>
      <c r="Q280" s="140"/>
      <c r="R280" s="124"/>
      <c r="S280" s="63"/>
      <c r="T280" s="191"/>
      <c r="U280" s="138"/>
      <c r="V280" s="221"/>
      <c r="W280" s="221"/>
    </row>
    <row r="281" spans="1:26" ht="38.25">
      <c r="A281"/>
      <c r="B281" s="141"/>
      <c r="C281" s="68" t="s">
        <v>122</v>
      </c>
      <c r="D281" s="38">
        <f t="shared" ref="D281:L281" si="89">IF(((D279="")*AND(D280="")),"",(D279-D280)*1)</f>
        <v>1916</v>
      </c>
      <c r="E281" s="38">
        <f t="shared" si="89"/>
        <v>1881</v>
      </c>
      <c r="F281" s="38">
        <f t="shared" si="89"/>
        <v>1854</v>
      </c>
      <c r="G281" s="38">
        <f t="shared" si="89"/>
        <v>1932</v>
      </c>
      <c r="H281" s="38">
        <f t="shared" si="89"/>
        <v>2005</v>
      </c>
      <c r="I281" s="38">
        <f t="shared" si="89"/>
        <v>2019</v>
      </c>
      <c r="J281" s="38">
        <f t="shared" si="89"/>
        <v>1911</v>
      </c>
      <c r="K281" s="38">
        <f t="shared" si="89"/>
        <v>1889</v>
      </c>
      <c r="L281" s="38">
        <f t="shared" si="89"/>
        <v>1881</v>
      </c>
      <c r="M281" s="63"/>
      <c r="N281" s="63"/>
      <c r="O281" s="63"/>
      <c r="P281" s="63"/>
      <c r="Q281" s="73"/>
      <c r="R281" s="128"/>
      <c r="S281" s="63"/>
      <c r="T281" s="191"/>
      <c r="U281" s="138"/>
      <c r="V281" s="222"/>
      <c r="W281" s="222"/>
    </row>
    <row r="282" spans="1:26">
      <c r="A282" s="120">
        <v>42908</v>
      </c>
      <c r="B282" s="121" t="s">
        <v>123</v>
      </c>
      <c r="C282" s="68" t="s">
        <v>87</v>
      </c>
      <c r="D282" s="54">
        <v>29359</v>
      </c>
      <c r="E282" s="54">
        <v>29199</v>
      </c>
      <c r="F282" s="54">
        <v>29258</v>
      </c>
      <c r="G282" s="54">
        <v>29225</v>
      </c>
      <c r="H282" s="54">
        <v>29487</v>
      </c>
      <c r="I282" s="54">
        <v>29328</v>
      </c>
      <c r="J282" s="136">
        <v>29194</v>
      </c>
      <c r="K282" s="136">
        <v>29210</v>
      </c>
      <c r="L282" s="136">
        <v>29420</v>
      </c>
      <c r="M282" s="63">
        <f>IF((L283=""),"",MAX(D284:L284))</f>
        <v>1983</v>
      </c>
      <c r="N282" s="63">
        <f>IF(L283="","",MIN(D284:L284))</f>
        <v>1802</v>
      </c>
      <c r="O282" s="63">
        <f>IF((L284=""),"",AVERAGE(D284:L284))</f>
        <v>1893.2222222222222</v>
      </c>
      <c r="P282" s="63">
        <f>IF((L283=""),"",((M282-N282)/(M282+N282))*100)</f>
        <v>4.7820343461030381</v>
      </c>
      <c r="Q282" s="137">
        <v>20</v>
      </c>
      <c r="R282" s="122" t="str">
        <f>IF(L283="","",IF(P283&lt;20,(IF(O282&gt;1730,IF(O282&lt;1970,"Pass","Fail"),"Fail"))))</f>
        <v>Pass</v>
      </c>
      <c r="S282" s="63">
        <v>1159</v>
      </c>
      <c r="T282" s="191"/>
      <c r="U282" s="138"/>
      <c r="V282" s="220">
        <v>1600</v>
      </c>
      <c r="W282" s="220">
        <v>2000</v>
      </c>
      <c r="X282" s="224">
        <v>1730</v>
      </c>
      <c r="Y282" s="224">
        <v>1970</v>
      </c>
      <c r="Z282" s="224">
        <v>6.2</v>
      </c>
    </row>
    <row r="283" spans="1:26" ht="15.75">
      <c r="A283"/>
      <c r="B283" s="139"/>
      <c r="C283" s="68" t="s">
        <v>88</v>
      </c>
      <c r="D283" s="54">
        <v>27495</v>
      </c>
      <c r="E283" s="54">
        <v>27347</v>
      </c>
      <c r="F283" s="54">
        <v>27456</v>
      </c>
      <c r="G283" s="54">
        <v>27308</v>
      </c>
      <c r="H283" s="54">
        <v>27514</v>
      </c>
      <c r="I283" s="136">
        <v>27345</v>
      </c>
      <c r="J283" s="136">
        <v>27292</v>
      </c>
      <c r="K283" s="136">
        <v>27319</v>
      </c>
      <c r="L283" s="136">
        <v>27565</v>
      </c>
      <c r="M283" s="63"/>
      <c r="N283" s="63"/>
      <c r="O283" s="63"/>
      <c r="P283" s="63"/>
      <c r="Q283" s="140"/>
      <c r="R283" s="124"/>
      <c r="S283" s="63"/>
      <c r="T283" s="191"/>
      <c r="U283" s="138"/>
      <c r="V283" s="221"/>
      <c r="W283" s="221"/>
    </row>
    <row r="284" spans="1:26" ht="38.25">
      <c r="A284"/>
      <c r="B284" s="141"/>
      <c r="C284" s="68" t="s">
        <v>122</v>
      </c>
      <c r="D284" s="38">
        <f t="shared" ref="D284:L284" si="90">IF(((D282="")*AND(D283="")),"",(D282-D283)*1)</f>
        <v>1864</v>
      </c>
      <c r="E284" s="38">
        <f t="shared" si="90"/>
        <v>1852</v>
      </c>
      <c r="F284" s="38">
        <f t="shared" si="90"/>
        <v>1802</v>
      </c>
      <c r="G284" s="38">
        <f t="shared" si="90"/>
        <v>1917</v>
      </c>
      <c r="H284" s="38">
        <f t="shared" si="90"/>
        <v>1973</v>
      </c>
      <c r="I284" s="38">
        <f t="shared" si="90"/>
        <v>1983</v>
      </c>
      <c r="J284" s="38">
        <f t="shared" si="90"/>
        <v>1902</v>
      </c>
      <c r="K284" s="38">
        <f t="shared" si="90"/>
        <v>1891</v>
      </c>
      <c r="L284" s="38">
        <f t="shared" si="90"/>
        <v>1855</v>
      </c>
      <c r="M284" s="63"/>
      <c r="N284" s="63"/>
      <c r="O284" s="63"/>
      <c r="P284" s="63"/>
      <c r="Q284" s="73"/>
      <c r="R284" s="128"/>
      <c r="S284" s="63"/>
      <c r="T284" s="191"/>
      <c r="U284" s="138"/>
      <c r="V284" s="222"/>
      <c r="W284" s="222"/>
    </row>
    <row r="285" spans="1:26">
      <c r="A285" s="121">
        <v>42912</v>
      </c>
      <c r="B285" s="121" t="s">
        <v>123</v>
      </c>
      <c r="C285" s="68" t="s">
        <v>87</v>
      </c>
      <c r="D285" s="54">
        <v>29284</v>
      </c>
      <c r="E285" s="54">
        <v>29112</v>
      </c>
      <c r="F285" s="54">
        <v>29144</v>
      </c>
      <c r="G285" s="54">
        <v>29161</v>
      </c>
      <c r="H285" s="54">
        <v>29384</v>
      </c>
      <c r="I285" s="136">
        <v>29241</v>
      </c>
      <c r="J285" s="136">
        <v>29117</v>
      </c>
      <c r="K285" s="136">
        <v>29101</v>
      </c>
      <c r="L285" s="136">
        <v>29322</v>
      </c>
      <c r="M285" s="66">
        <f>IF((L286=""),"",MAX(D287:L287))</f>
        <v>2054</v>
      </c>
      <c r="N285" s="66">
        <f>IF(L286="","",MIN(D287:L287))</f>
        <v>1821</v>
      </c>
      <c r="O285" s="66">
        <f>IF((L287=""),"",AVERAGE(D287:L287))</f>
        <v>1923</v>
      </c>
      <c r="P285" s="66">
        <f>IF((L286=""),"",((M285-N285)/(M285+N285))*100)</f>
        <v>6.0129032258064514</v>
      </c>
      <c r="Q285" s="66">
        <v>22</v>
      </c>
      <c r="R285" s="122" t="str">
        <f>IF(L286="","",IF(P286&lt;20,(IF(O285&gt;1730,IF(O285&lt;1970,"Pass","Fail"),"Fail"))))</f>
        <v>Pass</v>
      </c>
      <c r="S285" s="66">
        <v>1159</v>
      </c>
      <c r="T285" s="66"/>
      <c r="U285" s="130"/>
      <c r="V285" s="220">
        <v>1600</v>
      </c>
      <c r="W285" s="220">
        <v>2000</v>
      </c>
      <c r="X285" s="224">
        <v>1730</v>
      </c>
      <c r="Y285" s="224">
        <v>1970</v>
      </c>
      <c r="Z285" s="224">
        <v>6.2</v>
      </c>
    </row>
    <row r="286" spans="1:26" ht="15.75">
      <c r="A286"/>
      <c r="B286" s="139"/>
      <c r="C286" s="68" t="s">
        <v>88</v>
      </c>
      <c r="D286" s="54">
        <v>27376</v>
      </c>
      <c r="E286" s="54">
        <v>27267</v>
      </c>
      <c r="F286" s="54">
        <v>27323</v>
      </c>
      <c r="G286" s="54">
        <v>27164</v>
      </c>
      <c r="H286" s="54">
        <v>27330</v>
      </c>
      <c r="I286" s="136">
        <v>27225</v>
      </c>
      <c r="J286" s="136">
        <v>27214</v>
      </c>
      <c r="K286" s="136">
        <v>27191</v>
      </c>
      <c r="L286" s="136">
        <v>27469</v>
      </c>
      <c r="M286" s="72"/>
      <c r="N286" s="72"/>
      <c r="O286" s="72"/>
      <c r="P286" s="72"/>
      <c r="Q286" s="72"/>
      <c r="R286" s="124"/>
      <c r="S286" s="72"/>
      <c r="T286" s="72"/>
      <c r="U286" s="131"/>
      <c r="V286" s="221"/>
      <c r="W286" s="221"/>
    </row>
    <row r="287" spans="1:26" ht="38.25">
      <c r="A287"/>
      <c r="B287" s="141"/>
      <c r="C287" s="68" t="s">
        <v>122</v>
      </c>
      <c r="D287" s="38">
        <f t="shared" ref="D287:L287" si="91">IF(((D285="")*AND(D286="")),"",(D285-D286)*1)</f>
        <v>1908</v>
      </c>
      <c r="E287" s="38">
        <f t="shared" si="91"/>
        <v>1845</v>
      </c>
      <c r="F287" s="38">
        <f t="shared" si="91"/>
        <v>1821</v>
      </c>
      <c r="G287" s="38">
        <f t="shared" si="91"/>
        <v>1997</v>
      </c>
      <c r="H287" s="38">
        <f t="shared" si="91"/>
        <v>2054</v>
      </c>
      <c r="I287" s="38">
        <f t="shared" si="91"/>
        <v>2016</v>
      </c>
      <c r="J287" s="38">
        <f t="shared" si="91"/>
        <v>1903</v>
      </c>
      <c r="K287" s="38">
        <f t="shared" si="91"/>
        <v>1910</v>
      </c>
      <c r="L287" s="38">
        <f t="shared" si="91"/>
        <v>1853</v>
      </c>
      <c r="M287" s="127"/>
      <c r="N287" s="127"/>
      <c r="O287" s="127"/>
      <c r="P287" s="127"/>
      <c r="Q287" s="127"/>
      <c r="R287" s="128"/>
      <c r="S287" s="127"/>
      <c r="T287" s="127"/>
      <c r="U287" s="132"/>
      <c r="V287" s="222"/>
      <c r="W287" s="222"/>
    </row>
    <row r="288" spans="1:26">
      <c r="A288" s="121">
        <v>42915</v>
      </c>
      <c r="B288" s="121" t="s">
        <v>123</v>
      </c>
      <c r="C288" s="68" t="s">
        <v>87</v>
      </c>
      <c r="D288" s="54">
        <v>29382.33</v>
      </c>
      <c r="E288" s="54">
        <v>29219.919999999998</v>
      </c>
      <c r="F288" s="54">
        <v>29203.34</v>
      </c>
      <c r="G288" s="54">
        <v>29223.17</v>
      </c>
      <c r="H288" s="54">
        <v>29461.15</v>
      </c>
      <c r="I288" s="54">
        <v>29384.15</v>
      </c>
      <c r="J288" s="54">
        <v>29209.439999999999</v>
      </c>
      <c r="K288" s="54">
        <v>29226.14</v>
      </c>
      <c r="L288" s="54">
        <v>29449</v>
      </c>
      <c r="M288" s="66">
        <f>IF((L289=""),"",MAX(D290:L290))</f>
        <v>1958.2100000000028</v>
      </c>
      <c r="N288" s="66">
        <f>IF(L289="","",MIN(D290:L290))</f>
        <v>1793.0699999999997</v>
      </c>
      <c r="O288" s="66">
        <f>IF((L290=""),"",AVERAGE(D290:L290))</f>
        <v>1861.4744444444445</v>
      </c>
      <c r="P288" s="66">
        <f>IF((L289=""),"",((M288-N288)/(M288+N288))*100)</f>
        <v>4.4022307052526859</v>
      </c>
      <c r="Q288" s="66">
        <v>23</v>
      </c>
      <c r="R288" s="122" t="str">
        <f>IF(L289="","",IF(P289&lt;20,(IF(O288&gt;1730,IF(O288&lt;1970,"Pass","Fail"),"Fail"))))</f>
        <v>Pass</v>
      </c>
      <c r="S288" s="66">
        <v>102</v>
      </c>
      <c r="T288" s="66"/>
      <c r="U288" s="130"/>
      <c r="V288" s="220">
        <v>1600</v>
      </c>
      <c r="W288" s="220">
        <v>2000</v>
      </c>
      <c r="X288" s="224">
        <v>1730</v>
      </c>
      <c r="Y288" s="224">
        <v>1970</v>
      </c>
      <c r="Z288" s="224">
        <v>6.2</v>
      </c>
    </row>
    <row r="289" spans="1:26" ht="15.75">
      <c r="A289"/>
      <c r="B289" s="139"/>
      <c r="C289" s="68" t="s">
        <v>88</v>
      </c>
      <c r="D289" s="54">
        <v>27532</v>
      </c>
      <c r="E289" s="54">
        <v>27402.69</v>
      </c>
      <c r="F289" s="54">
        <v>27410.27</v>
      </c>
      <c r="G289" s="54">
        <v>27358.49</v>
      </c>
      <c r="H289" s="54">
        <v>27514.12</v>
      </c>
      <c r="I289" s="54">
        <v>27425.94</v>
      </c>
      <c r="J289" s="54">
        <v>27363.18</v>
      </c>
      <c r="K289" s="54">
        <v>27381.599999999999</v>
      </c>
      <c r="L289" s="54">
        <v>27617.08</v>
      </c>
      <c r="M289" s="72"/>
      <c r="N289" s="72"/>
      <c r="O289" s="72"/>
      <c r="P289" s="72"/>
      <c r="Q289" s="72"/>
      <c r="R289" s="124"/>
      <c r="S289" s="72"/>
      <c r="T289" s="72"/>
      <c r="U289" s="131"/>
      <c r="V289" s="221"/>
      <c r="W289" s="221"/>
    </row>
    <row r="290" spans="1:26" ht="38.25">
      <c r="A290"/>
      <c r="B290" s="141"/>
      <c r="C290" s="68" t="s">
        <v>122</v>
      </c>
      <c r="D290" s="38">
        <f t="shared" ref="D290:L290" si="92">IF(((D288="")*AND(D289="")),"",(D288-D289)*1)</f>
        <v>1850.3300000000017</v>
      </c>
      <c r="E290" s="38">
        <f t="shared" si="92"/>
        <v>1817.2299999999996</v>
      </c>
      <c r="F290" s="38">
        <f t="shared" si="92"/>
        <v>1793.0699999999997</v>
      </c>
      <c r="G290" s="38">
        <f t="shared" si="92"/>
        <v>1864.6799999999967</v>
      </c>
      <c r="H290" s="38">
        <f t="shared" si="92"/>
        <v>1947.0300000000025</v>
      </c>
      <c r="I290" s="38">
        <f t="shared" si="92"/>
        <v>1958.2100000000028</v>
      </c>
      <c r="J290" s="38">
        <f t="shared" si="92"/>
        <v>1846.2599999999984</v>
      </c>
      <c r="K290" s="38">
        <f t="shared" si="92"/>
        <v>1844.5400000000009</v>
      </c>
      <c r="L290" s="38">
        <f t="shared" si="92"/>
        <v>1831.9199999999983</v>
      </c>
      <c r="M290" s="127"/>
      <c r="N290" s="127"/>
      <c r="O290" s="127"/>
      <c r="P290" s="127"/>
      <c r="Q290" s="127"/>
      <c r="R290" s="128"/>
      <c r="S290" s="127"/>
      <c r="T290" s="127"/>
      <c r="U290" s="132"/>
      <c r="V290" s="222"/>
      <c r="W290" s="222"/>
    </row>
    <row r="291" spans="1:26">
      <c r="A291" s="120">
        <v>42921</v>
      </c>
      <c r="B291" s="121" t="s">
        <v>123</v>
      </c>
      <c r="C291" s="68" t="s">
        <v>87</v>
      </c>
      <c r="D291" s="54">
        <v>29293</v>
      </c>
      <c r="E291" s="54">
        <v>29111</v>
      </c>
      <c r="F291" s="54">
        <v>29162</v>
      </c>
      <c r="G291" s="54">
        <v>29127</v>
      </c>
      <c r="H291" s="54">
        <v>29382</v>
      </c>
      <c r="I291" s="136">
        <v>29243</v>
      </c>
      <c r="J291" s="136">
        <v>29101</v>
      </c>
      <c r="K291" s="136">
        <v>29120</v>
      </c>
      <c r="L291" s="136">
        <v>29358</v>
      </c>
      <c r="M291" s="63">
        <f>IF((L292=""),"",MAX(D293:L293))</f>
        <v>1917</v>
      </c>
      <c r="N291" s="63">
        <f>IF(L292="","",MIN(D293:L293))</f>
        <v>1771</v>
      </c>
      <c r="O291" s="63">
        <f>IF((L293=""),"",AVERAGE(D293:L293))</f>
        <v>1833.1111111111111</v>
      </c>
      <c r="P291" s="63">
        <f>IF((L292=""),"",((M291-N291)/(M291+N291))*100)</f>
        <v>3.9587852494577005</v>
      </c>
      <c r="Q291" s="137">
        <v>20</v>
      </c>
      <c r="R291" s="122" t="str">
        <f>IF(L292="","",IF(P292&lt;20,(IF(O291&gt;1730,IF(O291&lt;1970,"Pass","Fail"),"Fail"))))</f>
        <v>Pass</v>
      </c>
      <c r="S291" s="63">
        <v>121</v>
      </c>
      <c r="T291" s="191"/>
      <c r="U291" s="138"/>
      <c r="V291" s="220">
        <v>1600</v>
      </c>
      <c r="W291" s="220">
        <v>2000</v>
      </c>
      <c r="X291" s="224">
        <v>1730</v>
      </c>
      <c r="Y291" s="224">
        <v>1970</v>
      </c>
      <c r="Z291" s="224">
        <v>6.2</v>
      </c>
    </row>
    <row r="292" spans="1:26" ht="15.75">
      <c r="A292"/>
      <c r="B292" s="139"/>
      <c r="C292" s="68" t="s">
        <v>88</v>
      </c>
      <c r="D292" s="54">
        <v>27457</v>
      </c>
      <c r="E292" s="54">
        <v>27321</v>
      </c>
      <c r="F292" s="54">
        <v>27391</v>
      </c>
      <c r="G292" s="54">
        <v>27291</v>
      </c>
      <c r="H292" s="54">
        <v>27465</v>
      </c>
      <c r="I292" s="54">
        <v>27330</v>
      </c>
      <c r="J292" s="136">
        <v>27290</v>
      </c>
      <c r="K292" s="136">
        <v>27312</v>
      </c>
      <c r="L292" s="136">
        <v>27542</v>
      </c>
      <c r="M292" s="63"/>
      <c r="N292" s="63"/>
      <c r="O292" s="63"/>
      <c r="P292" s="63"/>
      <c r="Q292" s="140"/>
      <c r="R292" s="124"/>
      <c r="S292" s="63"/>
      <c r="T292" s="191"/>
      <c r="U292" s="138"/>
      <c r="V292" s="221"/>
      <c r="W292" s="221"/>
    </row>
    <row r="293" spans="1:26" ht="38.25">
      <c r="A293"/>
      <c r="B293" s="141"/>
      <c r="C293" s="68" t="s">
        <v>122</v>
      </c>
      <c r="D293" s="38">
        <f t="shared" ref="D293:L293" si="93">IF(((D291="")*AND(D292="")),"",(D291-D292)*1)</f>
        <v>1836</v>
      </c>
      <c r="E293" s="38">
        <f t="shared" si="93"/>
        <v>1790</v>
      </c>
      <c r="F293" s="38">
        <f t="shared" si="93"/>
        <v>1771</v>
      </c>
      <c r="G293" s="38">
        <f t="shared" si="93"/>
        <v>1836</v>
      </c>
      <c r="H293" s="38">
        <f t="shared" si="93"/>
        <v>1917</v>
      </c>
      <c r="I293" s="38">
        <f t="shared" si="93"/>
        <v>1913</v>
      </c>
      <c r="J293" s="38">
        <f t="shared" si="93"/>
        <v>1811</v>
      </c>
      <c r="K293" s="38">
        <f t="shared" si="93"/>
        <v>1808</v>
      </c>
      <c r="L293" s="38">
        <f t="shared" si="93"/>
        <v>1816</v>
      </c>
      <c r="M293" s="63"/>
      <c r="N293" s="63"/>
      <c r="O293" s="63"/>
      <c r="P293" s="63"/>
      <c r="Q293" s="73"/>
      <c r="R293" s="128"/>
      <c r="S293" s="63"/>
      <c r="T293" s="191"/>
      <c r="U293" s="138"/>
      <c r="V293" s="222"/>
      <c r="W293" s="222"/>
    </row>
    <row r="294" spans="1:26">
      <c r="A294" s="120">
        <v>42926</v>
      </c>
      <c r="B294" s="121" t="s">
        <v>123</v>
      </c>
      <c r="C294" s="68" t="s">
        <v>87</v>
      </c>
      <c r="D294" s="54">
        <v>29216.959999999999</v>
      </c>
      <c r="E294" s="54">
        <v>29037.279999999999</v>
      </c>
      <c r="F294" s="54">
        <v>29002.639999999999</v>
      </c>
      <c r="G294" s="54">
        <v>29095.03</v>
      </c>
      <c r="H294" s="54">
        <v>29265.279999999999</v>
      </c>
      <c r="I294" s="54">
        <v>29178.23</v>
      </c>
      <c r="J294" s="54">
        <v>29076.62</v>
      </c>
      <c r="K294" s="54">
        <v>29030.35</v>
      </c>
      <c r="L294" s="54">
        <v>29260.31</v>
      </c>
      <c r="M294" s="63">
        <f>IF((L295=""),"",MAX(D296:L296))</f>
        <v>1978.3600000000006</v>
      </c>
      <c r="N294" s="63">
        <f>IF(L295="","",MIN(D296:L296))</f>
        <v>1731.8499999999985</v>
      </c>
      <c r="O294" s="63">
        <f>IF((L296=""),"",AVERAGE(D296:L296))</f>
        <v>1867.2244444444441</v>
      </c>
      <c r="P294" s="63">
        <f>IF((L295=""),"",((M294-N294)/(M294+N294))*100)</f>
        <v>6.6440983124944983</v>
      </c>
      <c r="Q294" s="137">
        <v>20</v>
      </c>
      <c r="R294" s="122" t="str">
        <f>IF(L295="","",IF(P295&lt;20,(IF(O294&gt;1730,IF(O294&lt;1970,"Pass","Fail"),"Fail"))))</f>
        <v>Pass</v>
      </c>
      <c r="S294" s="63">
        <v>1159</v>
      </c>
      <c r="T294" s="191"/>
      <c r="U294" s="138"/>
      <c r="V294" s="220">
        <v>1600</v>
      </c>
      <c r="W294" s="220">
        <v>2000</v>
      </c>
      <c r="X294" s="224">
        <v>1730</v>
      </c>
      <c r="Y294" s="224">
        <v>1970</v>
      </c>
      <c r="Z294" s="224">
        <v>6.2</v>
      </c>
    </row>
    <row r="295" spans="1:26" ht="15.75">
      <c r="A295"/>
      <c r="B295" s="139"/>
      <c r="C295" s="68" t="s">
        <v>88</v>
      </c>
      <c r="D295" s="54">
        <v>27397.03</v>
      </c>
      <c r="E295" s="54">
        <v>27258.11</v>
      </c>
      <c r="F295" s="54">
        <v>27270.79</v>
      </c>
      <c r="G295" s="54">
        <v>27116.67</v>
      </c>
      <c r="H295" s="54">
        <v>27297.01</v>
      </c>
      <c r="I295" s="54">
        <v>27210.57</v>
      </c>
      <c r="J295" s="54">
        <v>27193.79</v>
      </c>
      <c r="K295" s="54">
        <v>27196.95</v>
      </c>
      <c r="L295" s="54">
        <v>27416.76</v>
      </c>
      <c r="M295" s="63"/>
      <c r="N295" s="63"/>
      <c r="O295" s="63"/>
      <c r="P295" s="63"/>
      <c r="Q295" s="140"/>
      <c r="R295" s="124"/>
      <c r="S295" s="63"/>
      <c r="T295" s="191"/>
      <c r="U295" s="138"/>
      <c r="V295" s="221"/>
      <c r="W295" s="221"/>
    </row>
    <row r="296" spans="1:26" ht="38.25">
      <c r="A296"/>
      <c r="B296" s="141"/>
      <c r="C296" s="68" t="s">
        <v>122</v>
      </c>
      <c r="D296" s="38">
        <f t="shared" ref="D296:L296" si="94">IF(((D294="")*AND(D295="")),"",(D294-D295)*1)</f>
        <v>1819.9300000000003</v>
      </c>
      <c r="E296" s="38">
        <f t="shared" si="94"/>
        <v>1779.1699999999983</v>
      </c>
      <c r="F296" s="38">
        <f t="shared" si="94"/>
        <v>1731.8499999999985</v>
      </c>
      <c r="G296" s="38">
        <f t="shared" si="94"/>
        <v>1978.3600000000006</v>
      </c>
      <c r="H296" s="38">
        <f t="shared" si="94"/>
        <v>1968.2700000000004</v>
      </c>
      <c r="I296" s="38">
        <f t="shared" si="94"/>
        <v>1967.6599999999999</v>
      </c>
      <c r="J296" s="38">
        <f t="shared" si="94"/>
        <v>1882.8299999999981</v>
      </c>
      <c r="K296" s="38">
        <f t="shared" si="94"/>
        <v>1833.3999999999978</v>
      </c>
      <c r="L296" s="38">
        <f t="shared" si="94"/>
        <v>1843.5500000000029</v>
      </c>
      <c r="M296" s="63"/>
      <c r="N296" s="63"/>
      <c r="O296" s="63"/>
      <c r="P296" s="63"/>
      <c r="Q296" s="73"/>
      <c r="R296" s="128"/>
      <c r="S296" s="63"/>
      <c r="T296" s="191"/>
      <c r="U296" s="138"/>
      <c r="V296" s="222"/>
      <c r="W296" s="222"/>
    </row>
    <row r="297" spans="1:26">
      <c r="A297" s="121">
        <v>42929</v>
      </c>
      <c r="B297" s="121" t="s">
        <v>123</v>
      </c>
      <c r="C297" s="68" t="s">
        <v>87</v>
      </c>
      <c r="D297" s="54">
        <v>29385.23</v>
      </c>
      <c r="E297" s="54">
        <v>29210.69</v>
      </c>
      <c r="F297" s="54">
        <v>29266.59</v>
      </c>
      <c r="G297" s="54">
        <v>29221.34</v>
      </c>
      <c r="H297" s="54">
        <v>29444.560000000001</v>
      </c>
      <c r="I297" s="54">
        <v>29309.54</v>
      </c>
      <c r="J297" s="54">
        <v>29204.67</v>
      </c>
      <c r="K297" s="54">
        <v>29216.29</v>
      </c>
      <c r="L297" s="54">
        <v>29465.41</v>
      </c>
      <c r="M297" s="66">
        <f>IF((L298=""),"",MAX(D299:L299))</f>
        <v>2006.510000000002</v>
      </c>
      <c r="N297" s="66">
        <f>IF(L298="","",MIN(D299:L299))</f>
        <v>1842.5999999999985</v>
      </c>
      <c r="O297" s="66">
        <f>IF((L299=""),"",AVERAGE(D299:L299))</f>
        <v>1909.5466666666669</v>
      </c>
      <c r="P297" s="66">
        <f>IF((L298=""),"",((M297-N297)/(M297+N297))*100)</f>
        <v>4.2583870037490081</v>
      </c>
      <c r="Q297" s="66">
        <v>22</v>
      </c>
      <c r="R297" s="122" t="str">
        <f>IF(L298="","",IF(P298&lt;20,(IF(O297&gt;1730,IF(O297&lt;1970,"Pass","Fail"),"Fail"))))</f>
        <v>Pass</v>
      </c>
      <c r="S297" s="66">
        <v>1159</v>
      </c>
      <c r="T297" s="66"/>
      <c r="U297" s="130"/>
      <c r="V297" s="220">
        <v>1600</v>
      </c>
      <c r="W297" s="220">
        <v>2000</v>
      </c>
      <c r="X297" s="224">
        <v>1730</v>
      </c>
      <c r="Y297" s="224">
        <v>1970</v>
      </c>
      <c r="Z297" s="224">
        <v>6.2</v>
      </c>
    </row>
    <row r="298" spans="1:26" ht="15.75">
      <c r="A298"/>
      <c r="B298" s="139"/>
      <c r="C298" s="68" t="s">
        <v>88</v>
      </c>
      <c r="D298" s="54">
        <v>27500.36</v>
      </c>
      <c r="E298" s="54">
        <v>27358.61</v>
      </c>
      <c r="F298" s="54">
        <v>27423.99</v>
      </c>
      <c r="G298" s="54">
        <v>27305.599999999999</v>
      </c>
      <c r="H298" s="54">
        <v>27438.05</v>
      </c>
      <c r="I298" s="54">
        <v>27315.75</v>
      </c>
      <c r="J298" s="54">
        <v>27303.66</v>
      </c>
      <c r="K298" s="54">
        <v>27322.46</v>
      </c>
      <c r="L298" s="54">
        <v>27569.919999999998</v>
      </c>
      <c r="M298" s="72"/>
      <c r="N298" s="72"/>
      <c r="O298" s="72"/>
      <c r="P298" s="72"/>
      <c r="Q298" s="72"/>
      <c r="R298" s="124"/>
      <c r="S298" s="72"/>
      <c r="T298" s="72"/>
      <c r="U298" s="131"/>
      <c r="V298" s="221"/>
      <c r="W298" s="221"/>
    </row>
    <row r="299" spans="1:26" ht="38.25">
      <c r="A299"/>
      <c r="B299" s="141"/>
      <c r="C299" s="68" t="s">
        <v>122</v>
      </c>
      <c r="D299" s="38">
        <f t="shared" ref="D299:L299" si="95">IF(((D297="")*AND(D298="")),"",(D297-D298)*1)</f>
        <v>1884.869999999999</v>
      </c>
      <c r="E299" s="38">
        <f t="shared" si="95"/>
        <v>1852.0799999999981</v>
      </c>
      <c r="F299" s="38">
        <f t="shared" si="95"/>
        <v>1842.5999999999985</v>
      </c>
      <c r="G299" s="38">
        <f t="shared" si="95"/>
        <v>1915.7400000000016</v>
      </c>
      <c r="H299" s="38">
        <f t="shared" si="95"/>
        <v>2006.510000000002</v>
      </c>
      <c r="I299" s="38">
        <f t="shared" si="95"/>
        <v>1993.7900000000009</v>
      </c>
      <c r="J299" s="38">
        <f t="shared" si="95"/>
        <v>1901.0099999999984</v>
      </c>
      <c r="K299" s="38">
        <f t="shared" si="95"/>
        <v>1893.8300000000017</v>
      </c>
      <c r="L299" s="38">
        <f t="shared" si="95"/>
        <v>1895.4900000000016</v>
      </c>
      <c r="M299" s="127"/>
      <c r="N299" s="127"/>
      <c r="O299" s="127"/>
      <c r="P299" s="127"/>
      <c r="Q299" s="127"/>
      <c r="R299" s="128"/>
      <c r="S299" s="127"/>
      <c r="T299" s="127"/>
      <c r="U299" s="132"/>
      <c r="V299" s="222"/>
      <c r="W299" s="222"/>
    </row>
    <row r="300" spans="1:26">
      <c r="A300" s="121">
        <v>42933</v>
      </c>
      <c r="B300" s="121" t="s">
        <v>123</v>
      </c>
      <c r="C300" s="68" t="s">
        <v>87</v>
      </c>
      <c r="D300" s="54">
        <v>29312.81</v>
      </c>
      <c r="E300" s="54">
        <v>29179.32</v>
      </c>
      <c r="F300" s="54">
        <v>29184.09</v>
      </c>
      <c r="G300" s="54">
        <v>29156.67</v>
      </c>
      <c r="H300" s="54">
        <v>29342.31</v>
      </c>
      <c r="I300" s="54">
        <v>29293.91</v>
      </c>
      <c r="J300" s="54">
        <v>29119.13</v>
      </c>
      <c r="K300" s="54">
        <v>29121.07</v>
      </c>
      <c r="L300" s="54">
        <v>29316.25</v>
      </c>
      <c r="M300" s="66">
        <f>IF((L301=""),"",MAX(D302:L302))</f>
        <v>1975.7900000000009</v>
      </c>
      <c r="N300" s="66">
        <f>IF(L301="","",MIN(D302:L302))</f>
        <v>1804.0400000000009</v>
      </c>
      <c r="O300" s="66">
        <f>IF((L302=""),"",AVERAGE(D302:L302))</f>
        <v>1902.7755555555555</v>
      </c>
      <c r="P300" s="66">
        <f>IF((L301=""),"",((M300-N300)/(M300+N300))*100)</f>
        <v>4.5438551469245949</v>
      </c>
      <c r="Q300" s="66">
        <v>23</v>
      </c>
      <c r="R300" s="122" t="str">
        <f>IF(L301="","",IF(P301&lt;20,(IF(O300&gt;1730,IF(O300&lt;1970,"Pass","Fail"),"Fail"))))</f>
        <v>Pass</v>
      </c>
      <c r="S300" s="66">
        <v>1428</v>
      </c>
      <c r="T300" s="66"/>
      <c r="U300" s="130"/>
      <c r="V300" s="220">
        <v>1600</v>
      </c>
      <c r="W300" s="220">
        <v>2000</v>
      </c>
      <c r="X300" s="224">
        <v>1730</v>
      </c>
      <c r="Y300" s="224">
        <v>1970</v>
      </c>
      <c r="Z300" s="224">
        <v>6.2</v>
      </c>
    </row>
    <row r="301" spans="1:26" ht="15.75">
      <c r="A301"/>
      <c r="B301" s="139"/>
      <c r="C301" s="68" t="s">
        <v>88</v>
      </c>
      <c r="D301" s="54">
        <v>27398.25</v>
      </c>
      <c r="E301" s="54">
        <v>27307.040000000001</v>
      </c>
      <c r="F301" s="54">
        <v>27380.05</v>
      </c>
      <c r="G301" s="54">
        <v>27227.49</v>
      </c>
      <c r="H301" s="54">
        <v>27366.52</v>
      </c>
      <c r="I301" s="54">
        <v>27330.34</v>
      </c>
      <c r="J301" s="54">
        <v>27211.11</v>
      </c>
      <c r="K301" s="54">
        <v>27259.71</v>
      </c>
      <c r="L301" s="54">
        <v>27420.07</v>
      </c>
      <c r="M301" s="72"/>
      <c r="N301" s="72"/>
      <c r="O301" s="72"/>
      <c r="P301" s="72"/>
      <c r="Q301" s="72"/>
      <c r="R301" s="124"/>
      <c r="S301" s="72"/>
      <c r="T301" s="72"/>
      <c r="U301" s="131"/>
      <c r="V301" s="221"/>
      <c r="W301" s="221"/>
    </row>
    <row r="302" spans="1:26" ht="38.25">
      <c r="A302"/>
      <c r="B302" s="141"/>
      <c r="C302" s="68" t="s">
        <v>122</v>
      </c>
      <c r="D302" s="38">
        <f t="shared" ref="D302:L302" si="96">IF(((D300="")*AND(D301="")),"",(D300-D301)*1)</f>
        <v>1914.5600000000013</v>
      </c>
      <c r="E302" s="38">
        <f t="shared" si="96"/>
        <v>1872.2799999999988</v>
      </c>
      <c r="F302" s="38">
        <f t="shared" si="96"/>
        <v>1804.0400000000009</v>
      </c>
      <c r="G302" s="38">
        <f t="shared" si="96"/>
        <v>1929.1799999999967</v>
      </c>
      <c r="H302" s="38">
        <f t="shared" si="96"/>
        <v>1975.7900000000009</v>
      </c>
      <c r="I302" s="38">
        <f t="shared" si="96"/>
        <v>1963.5699999999997</v>
      </c>
      <c r="J302" s="38">
        <f t="shared" si="96"/>
        <v>1908.0200000000004</v>
      </c>
      <c r="K302" s="38">
        <f t="shared" si="96"/>
        <v>1861.3600000000006</v>
      </c>
      <c r="L302" s="38">
        <f t="shared" si="96"/>
        <v>1896.1800000000003</v>
      </c>
      <c r="M302" s="127"/>
      <c r="N302" s="127"/>
      <c r="O302" s="127"/>
      <c r="P302" s="127"/>
      <c r="Q302" s="127"/>
      <c r="R302" s="128"/>
      <c r="S302" s="127"/>
      <c r="T302" s="127"/>
      <c r="U302" s="132"/>
      <c r="V302" s="222"/>
      <c r="W302" s="222"/>
    </row>
    <row r="303" spans="1:26">
      <c r="A303" s="121">
        <v>42937</v>
      </c>
      <c r="B303" s="121" t="s">
        <v>123</v>
      </c>
      <c r="C303" s="68" t="s">
        <v>87</v>
      </c>
      <c r="D303" s="54">
        <v>27445.72</v>
      </c>
      <c r="E303" s="54">
        <v>27339.439999999999</v>
      </c>
      <c r="F303" s="54">
        <v>27417.91</v>
      </c>
      <c r="G303" s="54">
        <v>27203.89</v>
      </c>
      <c r="H303" s="54">
        <v>27414.959999999999</v>
      </c>
      <c r="I303" s="54">
        <v>27336.97</v>
      </c>
      <c r="J303" s="54">
        <v>27291.7</v>
      </c>
      <c r="K303" s="54">
        <v>27268.62</v>
      </c>
      <c r="L303" s="54">
        <v>27456.54</v>
      </c>
      <c r="M303" s="66">
        <f>IF((L304=""),"",MAX(D305:L305))</f>
        <v>1927.4500000000007</v>
      </c>
      <c r="N303" s="66">
        <f>IF(L304="","",MIN(D305:L305))</f>
        <v>1742.9700000000012</v>
      </c>
      <c r="O303" s="66">
        <f>IF((L305=""),"",AVERAGE(D305:L305))</f>
        <v>1844.1900000000003</v>
      </c>
      <c r="P303" s="66">
        <f>IF((L304=""),"",((M303-N303)/(M303+N303))*100)</f>
        <v>5.0261278000882585</v>
      </c>
      <c r="Q303" s="66">
        <v>23</v>
      </c>
      <c r="R303" s="122" t="str">
        <f>IF(L304="","",IF(P304&lt;20,(IF(O303&gt;1730,IF(O303&lt;1970,"Pass","Fail"),"Fail"))))</f>
        <v>Pass</v>
      </c>
      <c r="S303" s="66">
        <v>1335</v>
      </c>
      <c r="T303" s="69"/>
      <c r="V303" s="220">
        <v>1600</v>
      </c>
      <c r="W303" s="220">
        <v>2000</v>
      </c>
      <c r="X303" s="224">
        <v>1730</v>
      </c>
      <c r="Y303" s="224">
        <v>1970</v>
      </c>
      <c r="Z303" s="224">
        <v>6.2</v>
      </c>
    </row>
    <row r="304" spans="1:26" ht="15.75">
      <c r="A304"/>
      <c r="B304" s="139"/>
      <c r="C304" s="68" t="s">
        <v>88</v>
      </c>
      <c r="D304" s="54">
        <v>25608.43</v>
      </c>
      <c r="E304" s="54">
        <v>25524.34</v>
      </c>
      <c r="F304" s="54">
        <v>25674.94</v>
      </c>
      <c r="G304" s="54">
        <v>25406.97</v>
      </c>
      <c r="H304" s="54">
        <v>25487.51</v>
      </c>
      <c r="I304" s="54">
        <v>25417.94</v>
      </c>
      <c r="J304" s="54">
        <v>25413.33</v>
      </c>
      <c r="K304" s="54">
        <v>25430.14</v>
      </c>
      <c r="L304" s="54">
        <v>25614.44</v>
      </c>
      <c r="M304" s="72"/>
      <c r="N304" s="72"/>
      <c r="O304" s="72"/>
      <c r="P304" s="72"/>
      <c r="Q304" s="72"/>
      <c r="R304" s="124"/>
      <c r="S304" s="72"/>
      <c r="T304" s="72"/>
      <c r="U304" s="131"/>
      <c r="V304" s="221"/>
      <c r="W304" s="221"/>
    </row>
    <row r="305" spans="1:26" ht="38.25">
      <c r="A305"/>
      <c r="B305" s="141"/>
      <c r="C305" s="68" t="s">
        <v>122</v>
      </c>
      <c r="D305" s="38">
        <f t="shared" ref="D305:L305" si="97">IF(((D303="")*AND(D304="")),"",(D303-D304)*1)</f>
        <v>1837.2900000000009</v>
      </c>
      <c r="E305" s="38">
        <f t="shared" si="97"/>
        <v>1815.0999999999985</v>
      </c>
      <c r="F305" s="38">
        <f t="shared" si="97"/>
        <v>1742.9700000000012</v>
      </c>
      <c r="G305" s="38">
        <f t="shared" si="97"/>
        <v>1796.9199999999983</v>
      </c>
      <c r="H305" s="38">
        <f t="shared" si="97"/>
        <v>1927.4500000000007</v>
      </c>
      <c r="I305" s="38">
        <f t="shared" si="97"/>
        <v>1919.0300000000025</v>
      </c>
      <c r="J305" s="38">
        <f t="shared" si="97"/>
        <v>1878.369999999999</v>
      </c>
      <c r="K305" s="38">
        <f t="shared" si="97"/>
        <v>1838.4799999999996</v>
      </c>
      <c r="L305" s="38">
        <f t="shared" si="97"/>
        <v>1842.1000000000022</v>
      </c>
      <c r="M305" s="127"/>
      <c r="N305" s="127"/>
      <c r="O305" s="127"/>
      <c r="P305" s="127"/>
      <c r="Q305" s="127"/>
      <c r="R305" s="128"/>
      <c r="S305" s="127"/>
      <c r="T305" s="127"/>
      <c r="U305" s="132"/>
      <c r="V305" s="222"/>
      <c r="W305" s="222"/>
    </row>
    <row r="306" spans="1:26">
      <c r="A306" s="121">
        <v>42940</v>
      </c>
      <c r="B306" s="121" t="s">
        <v>123</v>
      </c>
      <c r="C306" s="68" t="s">
        <v>87</v>
      </c>
      <c r="D306" s="54">
        <v>29323.46</v>
      </c>
      <c r="E306" s="54">
        <v>29121.45</v>
      </c>
      <c r="F306" s="54">
        <v>29247.78</v>
      </c>
      <c r="G306" s="54">
        <v>29142.91</v>
      </c>
      <c r="H306" s="54">
        <v>29277.06</v>
      </c>
      <c r="I306" s="54">
        <v>29263.23</v>
      </c>
      <c r="J306" s="54">
        <v>29123.79</v>
      </c>
      <c r="K306" s="54">
        <v>29146.560000000001</v>
      </c>
      <c r="L306" s="54">
        <v>29326.58</v>
      </c>
      <c r="M306" s="66">
        <f>IF((L307=""),"",MAX(D308:L308))</f>
        <v>1983.3100000000013</v>
      </c>
      <c r="N306" s="66">
        <f>IF(L307="","",MIN(D308:L308))</f>
        <v>1840.1399999999994</v>
      </c>
      <c r="O306" s="66">
        <f>IF((L308=""),"",AVERAGE(D308:L308))</f>
        <v>1929.7644444444441</v>
      </c>
      <c r="P306" s="66">
        <f>IF((L307=""),"",((M306-N306)/(M306+N306))*100)</f>
        <v>3.7445239247277162</v>
      </c>
      <c r="Q306" s="66">
        <v>23</v>
      </c>
      <c r="R306" s="122" t="str">
        <f>IF(L307="","",IF(P307&lt;20,(IF(O306&gt;1730,IF(O306&lt;1970,"Pass","Fail"),"Fail"))))</f>
        <v>Pass</v>
      </c>
      <c r="S306" s="66">
        <v>102</v>
      </c>
      <c r="T306" s="66"/>
      <c r="U306" s="130"/>
      <c r="V306" s="220">
        <v>1600</v>
      </c>
      <c r="W306" s="220">
        <v>2000</v>
      </c>
      <c r="X306" s="224">
        <v>1730</v>
      </c>
      <c r="Y306" s="224">
        <v>1970</v>
      </c>
      <c r="Z306" s="224">
        <v>6.2</v>
      </c>
    </row>
    <row r="307" spans="1:26" ht="15.75">
      <c r="A307"/>
      <c r="B307" s="139"/>
      <c r="C307" s="68" t="s">
        <v>88</v>
      </c>
      <c r="D307" s="54">
        <v>27402.63</v>
      </c>
      <c r="E307" s="54">
        <v>27281.31</v>
      </c>
      <c r="F307" s="54">
        <v>27362.7</v>
      </c>
      <c r="G307" s="54">
        <v>27204.14</v>
      </c>
      <c r="H307" s="54">
        <v>27316.47</v>
      </c>
      <c r="I307" s="54">
        <v>27286.83</v>
      </c>
      <c r="J307" s="54">
        <v>27206.66</v>
      </c>
      <c r="K307" s="54">
        <v>27200.93</v>
      </c>
      <c r="L307" s="54">
        <v>27343.27</v>
      </c>
      <c r="M307" s="72"/>
      <c r="N307" s="72"/>
      <c r="O307" s="72"/>
      <c r="P307" s="72"/>
      <c r="Q307" s="72"/>
      <c r="R307" s="124"/>
      <c r="S307" s="72"/>
      <c r="T307" s="72"/>
      <c r="U307" s="131"/>
      <c r="V307" s="221"/>
      <c r="W307" s="221"/>
    </row>
    <row r="308" spans="1:26" ht="38.25">
      <c r="A308"/>
      <c r="B308" s="141"/>
      <c r="C308" s="68" t="s">
        <v>122</v>
      </c>
      <c r="D308" s="38">
        <f t="shared" ref="D308:L308" si="98">IF(((D306="")*AND(D307="")),"",(D306-D307)*1)</f>
        <v>1920.8299999999981</v>
      </c>
      <c r="E308" s="38">
        <f t="shared" si="98"/>
        <v>1840.1399999999994</v>
      </c>
      <c r="F308" s="38">
        <f t="shared" si="98"/>
        <v>1885.0799999999981</v>
      </c>
      <c r="G308" s="38">
        <f t="shared" si="98"/>
        <v>1938.7700000000004</v>
      </c>
      <c r="H308" s="38">
        <f t="shared" si="98"/>
        <v>1960.5900000000001</v>
      </c>
      <c r="I308" s="38">
        <f t="shared" si="98"/>
        <v>1976.3999999999978</v>
      </c>
      <c r="J308" s="38">
        <f t="shared" si="98"/>
        <v>1917.130000000001</v>
      </c>
      <c r="K308" s="38">
        <f t="shared" si="98"/>
        <v>1945.630000000001</v>
      </c>
      <c r="L308" s="38">
        <f t="shared" si="98"/>
        <v>1983.3100000000013</v>
      </c>
      <c r="M308" s="127"/>
      <c r="N308" s="127"/>
      <c r="O308" s="127"/>
      <c r="P308" s="127"/>
      <c r="Q308" s="127"/>
      <c r="R308" s="128"/>
      <c r="S308" s="127"/>
      <c r="T308" s="127"/>
      <c r="U308" s="132"/>
      <c r="V308" s="222"/>
      <c r="W308" s="222"/>
    </row>
    <row r="309" spans="1:26">
      <c r="A309" s="121">
        <v>42944</v>
      </c>
      <c r="B309" s="121" t="s">
        <v>123</v>
      </c>
      <c r="C309" s="68" t="s">
        <v>87</v>
      </c>
      <c r="D309" s="54">
        <v>29252.84</v>
      </c>
      <c r="E309" s="54">
        <v>29032.05</v>
      </c>
      <c r="F309" s="54">
        <v>29029.93</v>
      </c>
      <c r="G309" s="54">
        <v>29053.15</v>
      </c>
      <c r="H309" s="54">
        <v>29276.95</v>
      </c>
      <c r="I309" s="54">
        <v>29278</v>
      </c>
      <c r="J309" s="54">
        <v>29096.21</v>
      </c>
      <c r="K309" s="54">
        <v>29038.07</v>
      </c>
      <c r="L309" s="54">
        <v>29326.95</v>
      </c>
      <c r="M309" s="66">
        <f>IF((L310=""),"",MAX(D311:L311))</f>
        <v>2017.1800000000003</v>
      </c>
      <c r="N309" s="66">
        <f>IF(L310="","",MIN(D311:L311))</f>
        <v>1768.2799999999988</v>
      </c>
      <c r="O309" s="66">
        <f>IF((L311=""),"",AVERAGE(D311:L311))</f>
        <v>1870.6844444444444</v>
      </c>
      <c r="P309" s="66">
        <f>IF((L310=""),"",((M309-N309)/(M309+N309))*100)</f>
        <v>6.5751586332969181</v>
      </c>
      <c r="Q309" s="66">
        <v>23</v>
      </c>
      <c r="R309" s="122" t="str">
        <f>IF(L310="","",IF(P310&lt;20,(IF(O309&gt;1730,IF(O309&lt;1970,"Pass","Fail"),"Fail"))))</f>
        <v>Pass</v>
      </c>
      <c r="S309" s="66">
        <v>121</v>
      </c>
      <c r="T309" s="66"/>
      <c r="U309" s="130"/>
      <c r="V309" s="220">
        <v>1600</v>
      </c>
      <c r="W309" s="220">
        <v>2000</v>
      </c>
      <c r="X309" s="224">
        <v>1730</v>
      </c>
      <c r="Y309" s="224">
        <v>1970</v>
      </c>
      <c r="Z309" s="224">
        <v>6.2</v>
      </c>
    </row>
    <row r="310" spans="1:26" ht="15.75">
      <c r="A310"/>
      <c r="B310" s="139"/>
      <c r="C310" s="68" t="s">
        <v>88</v>
      </c>
      <c r="D310" s="54">
        <v>27377.52</v>
      </c>
      <c r="E310" s="54">
        <v>27235.86</v>
      </c>
      <c r="F310" s="54">
        <v>27261.65</v>
      </c>
      <c r="G310" s="54">
        <v>27186.959999999999</v>
      </c>
      <c r="H310" s="54">
        <v>27358.46</v>
      </c>
      <c r="I310" s="54">
        <v>27260.82</v>
      </c>
      <c r="J310" s="54">
        <v>27197.23</v>
      </c>
      <c r="K310" s="54">
        <v>27200.2</v>
      </c>
      <c r="L310" s="54">
        <v>27469.29</v>
      </c>
      <c r="M310" s="72"/>
      <c r="N310" s="72"/>
      <c r="O310" s="72"/>
      <c r="P310" s="72"/>
      <c r="Q310" s="72"/>
      <c r="R310" s="124"/>
      <c r="S310" s="72"/>
      <c r="T310" s="72"/>
      <c r="U310" s="131"/>
      <c r="V310" s="221"/>
      <c r="W310" s="221"/>
    </row>
    <row r="311" spans="1:26" ht="38.25">
      <c r="A311"/>
      <c r="B311" s="141"/>
      <c r="C311" s="68" t="s">
        <v>122</v>
      </c>
      <c r="D311" s="38">
        <f t="shared" ref="D311:L311" si="99">IF(((D309="")*AND(D310="")),"",(D309-D310)*1)</f>
        <v>1875.3199999999997</v>
      </c>
      <c r="E311" s="38">
        <f t="shared" si="99"/>
        <v>1796.1899999999987</v>
      </c>
      <c r="F311" s="38">
        <f t="shared" si="99"/>
        <v>1768.2799999999988</v>
      </c>
      <c r="G311" s="38">
        <f t="shared" si="99"/>
        <v>1866.1900000000023</v>
      </c>
      <c r="H311" s="38">
        <f t="shared" si="99"/>
        <v>1918.4900000000016</v>
      </c>
      <c r="I311" s="38">
        <f t="shared" si="99"/>
        <v>2017.1800000000003</v>
      </c>
      <c r="J311" s="38">
        <f t="shared" si="99"/>
        <v>1898.9799999999996</v>
      </c>
      <c r="K311" s="38">
        <f t="shared" si="99"/>
        <v>1837.869999999999</v>
      </c>
      <c r="L311" s="38">
        <f t="shared" si="99"/>
        <v>1857.6599999999999</v>
      </c>
      <c r="M311" s="127"/>
      <c r="N311" s="127"/>
      <c r="O311" s="127"/>
      <c r="P311" s="127"/>
      <c r="Q311" s="127"/>
      <c r="R311" s="128"/>
      <c r="S311" s="127"/>
      <c r="T311" s="127"/>
      <c r="U311" s="132"/>
      <c r="V311" s="222"/>
      <c r="W311" s="222"/>
    </row>
    <row r="312" spans="1:26">
      <c r="A312" s="121">
        <v>42947</v>
      </c>
      <c r="B312" s="121" t="s">
        <v>123</v>
      </c>
      <c r="C312" s="68" t="s">
        <v>87</v>
      </c>
      <c r="D312" s="54">
        <v>29439.919999999998</v>
      </c>
      <c r="E312" s="54">
        <v>29270.74</v>
      </c>
      <c r="F312" s="54">
        <v>29274.639999999999</v>
      </c>
      <c r="G312" s="54">
        <v>29279.8</v>
      </c>
      <c r="H312" s="54">
        <v>29510.57</v>
      </c>
      <c r="I312" s="54">
        <v>29462.35</v>
      </c>
      <c r="J312" s="54">
        <v>29285.14</v>
      </c>
      <c r="K312" s="54">
        <v>29250.65</v>
      </c>
      <c r="L312" s="54">
        <v>29503.53</v>
      </c>
      <c r="M312" s="66">
        <f>IF((L313=""),"",MAX(D314:L314))</f>
        <v>1973.7899999999972</v>
      </c>
      <c r="N312" s="66">
        <f>IF(L313="","",MIN(D314:L314))</f>
        <v>1735.1599999999999</v>
      </c>
      <c r="O312" s="66">
        <f>IF((L314=""),"",AVERAGE(D314:L314))</f>
        <v>1871.0466666666662</v>
      </c>
      <c r="P312" s="66">
        <f>IF((L313=""),"",((M312-N312)/(M312+N312))*100)</f>
        <v>6.4338963857694917</v>
      </c>
      <c r="Q312" s="66">
        <v>23</v>
      </c>
      <c r="R312" s="122" t="str">
        <f>IF(L313="","",IF(P313&lt;20,(IF(O312&gt;1730,IF(O312&lt;1970,"Pass","Fail"),"Fail"))))</f>
        <v>Pass</v>
      </c>
      <c r="S312" s="66" t="s">
        <v>124</v>
      </c>
      <c r="T312" s="66"/>
      <c r="U312" s="130"/>
      <c r="V312" s="220">
        <v>1600</v>
      </c>
      <c r="W312" s="220">
        <v>2000</v>
      </c>
      <c r="X312" s="224">
        <v>1730</v>
      </c>
      <c r="Y312" s="224">
        <v>1970</v>
      </c>
      <c r="Z312" s="224">
        <v>6.2</v>
      </c>
    </row>
    <row r="313" spans="1:26" ht="15.75">
      <c r="A313"/>
      <c r="B313" s="139"/>
      <c r="C313" s="68" t="s">
        <v>88</v>
      </c>
      <c r="D313" s="54">
        <v>27562.85</v>
      </c>
      <c r="E313" s="54">
        <v>27431.52</v>
      </c>
      <c r="F313" s="54">
        <v>27539.48</v>
      </c>
      <c r="G313" s="54">
        <v>27426.18</v>
      </c>
      <c r="H313" s="54">
        <v>27546.48</v>
      </c>
      <c r="I313" s="54">
        <v>27488.560000000001</v>
      </c>
      <c r="J313" s="54">
        <v>27423.97</v>
      </c>
      <c r="K313" s="54">
        <v>27382.68</v>
      </c>
      <c r="L313" s="54">
        <v>27636.2</v>
      </c>
      <c r="M313" s="72"/>
      <c r="N313" s="72"/>
      <c r="O313" s="72"/>
      <c r="P313" s="72"/>
      <c r="Q313" s="72"/>
      <c r="R313" s="124"/>
      <c r="S313" s="72"/>
      <c r="T313" s="72"/>
      <c r="U313" s="131"/>
      <c r="V313" s="221"/>
      <c r="W313" s="221"/>
    </row>
    <row r="314" spans="1:26" ht="38.25">
      <c r="A314"/>
      <c r="B314" s="141"/>
      <c r="C314" s="68" t="s">
        <v>122</v>
      </c>
      <c r="D314" s="38">
        <f t="shared" ref="D314:L314" si="100">IF(((D312="")*AND(D313="")),"",(D312-D313)*1)</f>
        <v>1877.0699999999997</v>
      </c>
      <c r="E314" s="38">
        <f t="shared" si="100"/>
        <v>1839.2200000000012</v>
      </c>
      <c r="F314" s="38">
        <f t="shared" si="100"/>
        <v>1735.1599999999999</v>
      </c>
      <c r="G314" s="38">
        <f t="shared" si="100"/>
        <v>1853.619999999999</v>
      </c>
      <c r="H314" s="38">
        <f t="shared" si="100"/>
        <v>1964.0900000000001</v>
      </c>
      <c r="I314" s="38">
        <f t="shared" si="100"/>
        <v>1973.7899999999972</v>
      </c>
      <c r="J314" s="38">
        <f t="shared" si="100"/>
        <v>1861.1699999999983</v>
      </c>
      <c r="K314" s="38">
        <f t="shared" si="100"/>
        <v>1867.9700000000012</v>
      </c>
      <c r="L314" s="38">
        <f t="shared" si="100"/>
        <v>1867.3299999999981</v>
      </c>
      <c r="M314" s="127"/>
      <c r="N314" s="127"/>
      <c r="O314" s="127"/>
      <c r="P314" s="127"/>
      <c r="Q314" s="127"/>
      <c r="R314" s="128"/>
      <c r="S314" s="127"/>
      <c r="T314" s="127"/>
      <c r="U314" s="132"/>
      <c r="V314" s="222"/>
      <c r="W314" s="222"/>
    </row>
    <row r="315" spans="1:26">
      <c r="A315" s="120">
        <v>42951</v>
      </c>
      <c r="B315" s="121" t="s">
        <v>123</v>
      </c>
      <c r="C315" s="68" t="s">
        <v>87</v>
      </c>
      <c r="D315" s="54">
        <v>29380.74</v>
      </c>
      <c r="E315" s="54">
        <v>29238.95</v>
      </c>
      <c r="F315" s="54">
        <v>29282.78</v>
      </c>
      <c r="G315" s="54">
        <v>29217.05</v>
      </c>
      <c r="H315" s="54">
        <v>29434.45</v>
      </c>
      <c r="I315" s="54">
        <v>29395.63</v>
      </c>
      <c r="J315" s="54">
        <v>29236.54</v>
      </c>
      <c r="K315" s="54">
        <v>29215.62</v>
      </c>
      <c r="L315" s="54">
        <v>29441.21</v>
      </c>
      <c r="M315" s="66">
        <f>IF((L316=""),"",MAX(D317:L317))</f>
        <v>1991.3100000000013</v>
      </c>
      <c r="N315" s="66">
        <f>IF(L316="","",MIN(D317:L317))</f>
        <v>1803.119999999999</v>
      </c>
      <c r="O315" s="66">
        <f>IF((L317=""),"",AVERAGE(D317:L317))</f>
        <v>1871.9600000000003</v>
      </c>
      <c r="P315" s="66">
        <f>IF((L316=""),"",((M315-N315)/(M315+N315))*100)</f>
        <v>4.9596382065291049</v>
      </c>
      <c r="Q315" s="66">
        <v>23</v>
      </c>
      <c r="R315" s="122" t="str">
        <f>IF(L316="","",IF(P316&lt;20,(IF(O315&gt;1730,IF(O315&lt;1970,"Pass","Fail"),"Fail"))))</f>
        <v>Pass</v>
      </c>
      <c r="S315" s="66">
        <v>1335</v>
      </c>
      <c r="T315" s="66"/>
      <c r="U315" s="130"/>
      <c r="V315" s="220">
        <v>1600</v>
      </c>
      <c r="W315" s="220">
        <v>2000</v>
      </c>
      <c r="X315" s="224">
        <v>1730</v>
      </c>
      <c r="Y315" s="224">
        <v>1970</v>
      </c>
      <c r="Z315" s="224">
        <v>6.2</v>
      </c>
    </row>
    <row r="316" spans="1:26" ht="15.75">
      <c r="A316"/>
      <c r="B316" s="139"/>
      <c r="C316" s="68" t="s">
        <v>88</v>
      </c>
      <c r="D316" s="54">
        <v>27521.98</v>
      </c>
      <c r="E316" s="54">
        <v>27413.23</v>
      </c>
      <c r="F316" s="54">
        <v>27479.66</v>
      </c>
      <c r="G316" s="54">
        <v>27348.17</v>
      </c>
      <c r="H316" s="54">
        <v>27443.14</v>
      </c>
      <c r="I316" s="54">
        <v>27464.77</v>
      </c>
      <c r="J316" s="54">
        <v>27370.55</v>
      </c>
      <c r="K316" s="54">
        <v>27382.95</v>
      </c>
      <c r="L316" s="54">
        <v>27570.880000000001</v>
      </c>
      <c r="M316" s="72"/>
      <c r="N316" s="72"/>
      <c r="O316" s="72"/>
      <c r="P316" s="72"/>
      <c r="Q316" s="72"/>
      <c r="R316" s="124"/>
      <c r="S316" s="72"/>
      <c r="T316" s="72"/>
      <c r="U316" s="131"/>
      <c r="V316" s="221"/>
      <c r="W316" s="221"/>
    </row>
    <row r="317" spans="1:26" ht="38.25">
      <c r="A317"/>
      <c r="B317" s="141"/>
      <c r="C317" s="68" t="s">
        <v>122</v>
      </c>
      <c r="D317" s="38">
        <f t="shared" ref="D317:L317" si="101">IF(((D315="")*AND(D316="")),"",(D315-D316)*1)</f>
        <v>1858.760000000002</v>
      </c>
      <c r="E317" s="38">
        <f t="shared" si="101"/>
        <v>1825.7200000000012</v>
      </c>
      <c r="F317" s="38">
        <f t="shared" si="101"/>
        <v>1803.119999999999</v>
      </c>
      <c r="G317" s="38">
        <f t="shared" si="101"/>
        <v>1868.880000000001</v>
      </c>
      <c r="H317" s="38">
        <f t="shared" si="101"/>
        <v>1991.3100000000013</v>
      </c>
      <c r="I317" s="38">
        <f t="shared" si="101"/>
        <v>1930.8600000000006</v>
      </c>
      <c r="J317" s="38">
        <f t="shared" si="101"/>
        <v>1865.9900000000016</v>
      </c>
      <c r="K317" s="38">
        <f t="shared" si="101"/>
        <v>1832.6699999999983</v>
      </c>
      <c r="L317" s="38">
        <f t="shared" si="101"/>
        <v>1870.3299999999981</v>
      </c>
      <c r="M317" s="127"/>
      <c r="N317" s="127"/>
      <c r="O317" s="127"/>
      <c r="P317" s="127"/>
      <c r="Q317" s="127"/>
      <c r="R317" s="128"/>
      <c r="S317" s="127"/>
      <c r="T317" s="127"/>
      <c r="U317" s="132"/>
      <c r="V317" s="222"/>
      <c r="W317" s="222"/>
    </row>
    <row r="318" spans="1:26">
      <c r="A318" s="120">
        <v>42954</v>
      </c>
      <c r="B318" s="121" t="s">
        <v>123</v>
      </c>
      <c r="C318" s="68" t="s">
        <v>87</v>
      </c>
      <c r="D318" s="54">
        <v>29336.02</v>
      </c>
      <c r="E318" s="54">
        <v>29335.77</v>
      </c>
      <c r="F318" s="54">
        <v>29286.39</v>
      </c>
      <c r="G318" s="54">
        <v>29229.39</v>
      </c>
      <c r="H318" s="54">
        <v>29458.19</v>
      </c>
      <c r="I318" s="54">
        <v>29422.99</v>
      </c>
      <c r="J318" s="54">
        <v>29224.26</v>
      </c>
      <c r="K318" s="54">
        <v>29270.7</v>
      </c>
      <c r="L318" s="54">
        <v>29460.47</v>
      </c>
      <c r="M318" s="66">
        <f>IF((L319=""),"",MAX(D320:L320))</f>
        <v>1949.8299999999981</v>
      </c>
      <c r="N318" s="66">
        <f>IF(L319="","",MIN(D320:L320))</f>
        <v>1722.8899999999994</v>
      </c>
      <c r="O318" s="66">
        <f>IF((L320=""),"",AVERAGE(D320:L320))</f>
        <v>1847.3877777777775</v>
      </c>
      <c r="P318" s="66">
        <f>IF((L319=""),"",((M318-N318)/(M318+N318))*100)</f>
        <v>6.1790716417259919</v>
      </c>
      <c r="Q318" s="66">
        <v>23</v>
      </c>
      <c r="R318" s="122" t="str">
        <f>IF(L319="","",IF(P319&lt;20,(IF(O318&gt;1730,IF(O318&lt;1970,"Pass","Fail"),"Fail"))))</f>
        <v>Pass</v>
      </c>
      <c r="S318" s="66">
        <v>1428</v>
      </c>
      <c r="T318" s="66"/>
      <c r="U318" s="130"/>
      <c r="V318" s="220">
        <v>1600</v>
      </c>
      <c r="W318" s="220">
        <v>2000</v>
      </c>
      <c r="X318" s="224">
        <v>1730</v>
      </c>
      <c r="Y318" s="224">
        <v>1970</v>
      </c>
      <c r="Z318" s="224">
        <v>6.2</v>
      </c>
    </row>
    <row r="319" spans="1:26" ht="15.75">
      <c r="A319"/>
      <c r="B319" s="139"/>
      <c r="C319" s="68" t="s">
        <v>88</v>
      </c>
      <c r="D319" s="54">
        <v>27613.13</v>
      </c>
      <c r="E319" s="54">
        <v>27459.46</v>
      </c>
      <c r="F319" s="54">
        <v>27560.82</v>
      </c>
      <c r="G319" s="54">
        <v>27364.76</v>
      </c>
      <c r="H319" s="54">
        <v>27508.36</v>
      </c>
      <c r="I319" s="54">
        <v>27493.91</v>
      </c>
      <c r="J319" s="54">
        <v>27411.99</v>
      </c>
      <c r="K319" s="54">
        <v>27379.81</v>
      </c>
      <c r="L319" s="54">
        <v>27605.45</v>
      </c>
      <c r="M319" s="72"/>
      <c r="N319" s="72"/>
      <c r="O319" s="72"/>
      <c r="P319" s="72"/>
      <c r="Q319" s="72"/>
      <c r="R319" s="124"/>
      <c r="S319" s="72"/>
      <c r="T319" s="72"/>
      <c r="U319" s="131"/>
      <c r="V319" s="221"/>
      <c r="W319" s="221"/>
    </row>
    <row r="320" spans="1:26" ht="38.25">
      <c r="A320"/>
      <c r="B320" s="141"/>
      <c r="C320" s="68" t="s">
        <v>122</v>
      </c>
      <c r="D320" s="38">
        <f t="shared" ref="D320:L320" si="102">IF(((D318="")*AND(D319="")),"",(D318-D319)*1)</f>
        <v>1722.8899999999994</v>
      </c>
      <c r="E320" s="38">
        <f t="shared" si="102"/>
        <v>1876.3100000000013</v>
      </c>
      <c r="F320" s="38">
        <f t="shared" si="102"/>
        <v>1725.5699999999997</v>
      </c>
      <c r="G320" s="38">
        <f t="shared" si="102"/>
        <v>1864.630000000001</v>
      </c>
      <c r="H320" s="38">
        <f t="shared" si="102"/>
        <v>1949.8299999999981</v>
      </c>
      <c r="I320" s="38">
        <f t="shared" si="102"/>
        <v>1929.0800000000017</v>
      </c>
      <c r="J320" s="38">
        <f t="shared" si="102"/>
        <v>1812.2699999999968</v>
      </c>
      <c r="K320" s="38">
        <f t="shared" si="102"/>
        <v>1890.8899999999994</v>
      </c>
      <c r="L320" s="38">
        <f t="shared" si="102"/>
        <v>1855.0200000000004</v>
      </c>
      <c r="M320" s="127"/>
      <c r="N320" s="127"/>
      <c r="O320" s="127"/>
      <c r="P320" s="127"/>
      <c r="Q320" s="127"/>
      <c r="R320" s="128"/>
      <c r="S320" s="127"/>
      <c r="T320" s="127"/>
      <c r="U320" s="132"/>
      <c r="V320" s="222"/>
      <c r="W320" s="222"/>
    </row>
    <row r="321" spans="1:26">
      <c r="A321" s="120">
        <v>42957</v>
      </c>
      <c r="B321" s="121" t="s">
        <v>123</v>
      </c>
      <c r="C321" s="68" t="s">
        <v>87</v>
      </c>
      <c r="D321" s="54">
        <v>29335.06</v>
      </c>
      <c r="E321" s="54">
        <v>29108.48</v>
      </c>
      <c r="F321" s="54">
        <v>29145.57</v>
      </c>
      <c r="G321" s="54">
        <v>29156.5</v>
      </c>
      <c r="H321" s="54">
        <v>29406.78</v>
      </c>
      <c r="I321" s="54">
        <v>29302.73</v>
      </c>
      <c r="J321" s="54">
        <v>29134.62</v>
      </c>
      <c r="K321" s="54">
        <v>29170.959999999999</v>
      </c>
      <c r="L321" s="54">
        <v>29411</v>
      </c>
      <c r="M321" s="66">
        <f>IF((L322=""),"",MAX(D323:L323))</f>
        <v>1954.2799999999988</v>
      </c>
      <c r="N321" s="66">
        <f>IF(L322="","",MIN(D323:L323))</f>
        <v>1731.6699999999983</v>
      </c>
      <c r="O321" s="66">
        <f>IF((L323=""),"",AVERAGE(D323:L323))</f>
        <v>1838.2033333333331</v>
      </c>
      <c r="P321" s="66">
        <f>IF((L322=""),"",((M321-N321)/(M321+N321))*100)</f>
        <v>6.0394199595762492</v>
      </c>
      <c r="Q321" s="66">
        <v>23</v>
      </c>
      <c r="R321" s="122" t="str">
        <f>IF(L322="","",IF(P322&lt;20,(IF(O321&gt;1730,IF(O321&lt;1970,"Pass","Fail"),"Fail"))))</f>
        <v>Pass</v>
      </c>
      <c r="S321" s="66">
        <v>1428</v>
      </c>
      <c r="T321" s="66"/>
      <c r="U321" s="130"/>
      <c r="V321" s="220">
        <v>1600</v>
      </c>
      <c r="W321" s="220">
        <v>2000</v>
      </c>
      <c r="X321" s="224">
        <v>1730</v>
      </c>
      <c r="Y321" s="224">
        <v>1970</v>
      </c>
      <c r="Z321" s="224">
        <v>6.2</v>
      </c>
    </row>
    <row r="322" spans="1:26" ht="15.75">
      <c r="A322"/>
      <c r="B322" s="139"/>
      <c r="C322" s="68" t="s">
        <v>88</v>
      </c>
      <c r="D322" s="54">
        <v>27497</v>
      </c>
      <c r="E322" s="54">
        <v>27376.81</v>
      </c>
      <c r="F322" s="54">
        <v>27387.14</v>
      </c>
      <c r="G322" s="54">
        <v>27332.16</v>
      </c>
      <c r="H322" s="54">
        <v>27452.5</v>
      </c>
      <c r="I322" s="54">
        <v>27375.29</v>
      </c>
      <c r="J322" s="54">
        <v>27293.439999999999</v>
      </c>
      <c r="K322" s="54">
        <v>27337.32</v>
      </c>
      <c r="L322" s="54">
        <v>27576.21</v>
      </c>
      <c r="M322" s="72"/>
      <c r="N322" s="72"/>
      <c r="O322" s="72"/>
      <c r="P322" s="72"/>
      <c r="Q322" s="72"/>
      <c r="R322" s="124"/>
      <c r="S322" s="72"/>
      <c r="T322" s="72"/>
      <c r="U322" s="131"/>
      <c r="V322" s="221"/>
      <c r="W322" s="221"/>
    </row>
    <row r="323" spans="1:26" ht="38.25">
      <c r="A323"/>
      <c r="B323" s="141"/>
      <c r="C323" s="68" t="s">
        <v>122</v>
      </c>
      <c r="D323" s="38">
        <f t="shared" ref="D323:L323" si="103">IF(((D321="")*AND(D322="")),"",(D321-D322)*1)</f>
        <v>1838.0600000000013</v>
      </c>
      <c r="E323" s="38">
        <f t="shared" si="103"/>
        <v>1731.6699999999983</v>
      </c>
      <c r="F323" s="38">
        <f t="shared" si="103"/>
        <v>1758.4300000000003</v>
      </c>
      <c r="G323" s="38">
        <f t="shared" si="103"/>
        <v>1824.3400000000001</v>
      </c>
      <c r="H323" s="38">
        <f t="shared" si="103"/>
        <v>1954.2799999999988</v>
      </c>
      <c r="I323" s="38">
        <f t="shared" si="103"/>
        <v>1927.4399999999987</v>
      </c>
      <c r="J323" s="38">
        <f t="shared" si="103"/>
        <v>1841.1800000000003</v>
      </c>
      <c r="K323" s="38">
        <f t="shared" si="103"/>
        <v>1833.6399999999994</v>
      </c>
      <c r="L323" s="38">
        <f t="shared" si="103"/>
        <v>1834.7900000000009</v>
      </c>
      <c r="M323" s="127"/>
      <c r="N323" s="127"/>
      <c r="O323" s="127"/>
      <c r="P323" s="127"/>
      <c r="Q323" s="127"/>
      <c r="R323" s="128"/>
      <c r="S323" s="127"/>
      <c r="T323" s="127"/>
      <c r="U323" s="132"/>
      <c r="V323" s="222"/>
      <c r="W323" s="222"/>
    </row>
    <row r="324" spans="1:26">
      <c r="A324" s="120">
        <v>42960</v>
      </c>
      <c r="B324" s="121" t="s">
        <v>123</v>
      </c>
      <c r="C324" s="68" t="s">
        <v>87</v>
      </c>
      <c r="D324" s="54">
        <v>29383</v>
      </c>
      <c r="E324" s="54">
        <v>29236</v>
      </c>
      <c r="F324" s="54">
        <v>29229</v>
      </c>
      <c r="G324" s="54">
        <v>29254</v>
      </c>
      <c r="H324" s="54">
        <v>29462</v>
      </c>
      <c r="I324" s="54">
        <v>29380</v>
      </c>
      <c r="J324" s="54">
        <v>29227</v>
      </c>
      <c r="K324" s="54">
        <v>29201</v>
      </c>
      <c r="L324" s="54">
        <v>29440</v>
      </c>
      <c r="M324" s="66">
        <f>IF((L325=""),"",MAX(D326:L326))</f>
        <v>1975</v>
      </c>
      <c r="N324" s="66">
        <f>IF(L325="","",MIN(D326:L326))</f>
        <v>1768</v>
      </c>
      <c r="O324" s="66">
        <f>IF((L326=""),"",AVERAGE(D326:L326))</f>
        <v>1866.5555555555557</v>
      </c>
      <c r="P324" s="66">
        <f>IF((L325=""),"",((M324-N324)/(M324+N324))*100)</f>
        <v>5.5303232701041951</v>
      </c>
      <c r="Q324" s="66">
        <v>23</v>
      </c>
      <c r="R324" s="122" t="str">
        <f>IF(L325="","",IF(P325&lt;20,(IF(O324&gt;1730,IF(O324&lt;1970,"Pass","Fail"),"Fail"))))</f>
        <v>Pass</v>
      </c>
      <c r="S324" s="66">
        <v>1159</v>
      </c>
      <c r="T324" s="66"/>
      <c r="U324" s="130"/>
      <c r="V324" s="220">
        <v>1600</v>
      </c>
      <c r="W324" s="220">
        <v>2000</v>
      </c>
      <c r="X324" s="224">
        <v>1730</v>
      </c>
      <c r="Y324" s="224">
        <v>1970</v>
      </c>
      <c r="Z324" s="224">
        <v>6.2</v>
      </c>
    </row>
    <row r="325" spans="1:26" ht="15.75">
      <c r="A325"/>
      <c r="B325" s="139"/>
      <c r="C325" s="68" t="s">
        <v>88</v>
      </c>
      <c r="D325" s="54">
        <v>27485</v>
      </c>
      <c r="E325" s="54">
        <v>27378</v>
      </c>
      <c r="F325" s="54">
        <v>27461</v>
      </c>
      <c r="G325" s="54">
        <v>27383</v>
      </c>
      <c r="H325" s="54">
        <v>27519</v>
      </c>
      <c r="I325" s="54">
        <v>27405</v>
      </c>
      <c r="J325" s="136">
        <v>27362</v>
      </c>
      <c r="K325" s="136">
        <v>27361</v>
      </c>
      <c r="L325" s="136">
        <v>27659</v>
      </c>
      <c r="M325" s="72"/>
      <c r="N325" s="72"/>
      <c r="O325" s="72"/>
      <c r="P325" s="72"/>
      <c r="Q325" s="72"/>
      <c r="R325" s="124"/>
      <c r="S325" s="72"/>
      <c r="T325" s="72"/>
      <c r="U325" s="131"/>
      <c r="V325" s="221"/>
      <c r="W325" s="221"/>
    </row>
    <row r="326" spans="1:26" ht="38.25">
      <c r="A326"/>
      <c r="B326" s="141"/>
      <c r="C326" s="68" t="s">
        <v>122</v>
      </c>
      <c r="D326" s="38">
        <f t="shared" ref="D326:L326" si="104">IF(((D324="")*AND(D325="")),"",(D324-D325)*1)</f>
        <v>1898</v>
      </c>
      <c r="E326" s="38">
        <f t="shared" si="104"/>
        <v>1858</v>
      </c>
      <c r="F326" s="38">
        <f t="shared" si="104"/>
        <v>1768</v>
      </c>
      <c r="G326" s="38">
        <f t="shared" si="104"/>
        <v>1871</v>
      </c>
      <c r="H326" s="38">
        <f t="shared" si="104"/>
        <v>1943</v>
      </c>
      <c r="I326" s="38">
        <f t="shared" si="104"/>
        <v>1975</v>
      </c>
      <c r="J326" s="38">
        <f t="shared" si="104"/>
        <v>1865</v>
      </c>
      <c r="K326" s="38">
        <f t="shared" si="104"/>
        <v>1840</v>
      </c>
      <c r="L326" s="38">
        <f t="shared" si="104"/>
        <v>1781</v>
      </c>
      <c r="M326" s="127"/>
      <c r="N326" s="127"/>
      <c r="O326" s="127"/>
      <c r="P326" s="127"/>
      <c r="Q326" s="127"/>
      <c r="R326" s="128"/>
      <c r="S326" s="127"/>
      <c r="T326" s="127"/>
      <c r="U326" s="132"/>
      <c r="V326" s="222"/>
      <c r="W326" s="222"/>
    </row>
    <row r="327" spans="1:26">
      <c r="A327" s="120">
        <v>42963</v>
      </c>
      <c r="B327" s="121" t="s">
        <v>123</v>
      </c>
      <c r="C327" s="68" t="s">
        <v>87</v>
      </c>
      <c r="D327" s="54">
        <v>29343.4</v>
      </c>
      <c r="E327" s="54">
        <v>29189.15</v>
      </c>
      <c r="F327" s="54">
        <v>29217.79</v>
      </c>
      <c r="G327" s="54">
        <v>29154.28</v>
      </c>
      <c r="H327" s="54">
        <v>29428.37</v>
      </c>
      <c r="I327" s="54">
        <v>29310.77</v>
      </c>
      <c r="J327" s="54">
        <v>29132.04</v>
      </c>
      <c r="K327" s="54">
        <v>29181.27</v>
      </c>
      <c r="L327" s="54">
        <v>29436.91</v>
      </c>
      <c r="M327" s="66">
        <f>IF((L328=""),"",MAX(D329:L329))</f>
        <v>1916.7899999999972</v>
      </c>
      <c r="N327" s="66">
        <f>IF(L328="","",MIN(D329:L329))</f>
        <v>1679.1700000000019</v>
      </c>
      <c r="O327" s="66">
        <f>IF((L329=""),"",AVERAGE(D329:L329))</f>
        <v>1802.5633333333337</v>
      </c>
      <c r="P327" s="66">
        <f>IF((L328=""),"",((M327-N327)/(M327+N327))*100)</f>
        <v>6.6079711676435613</v>
      </c>
      <c r="Q327" s="66">
        <v>23</v>
      </c>
      <c r="R327" s="122" t="str">
        <f>IF(L328="","",IF(P328&lt;20,(IF(O327&gt;1730,IF(O327&lt;1970,"Pass","Fail"),"Fail"))))</f>
        <v>Pass</v>
      </c>
      <c r="S327" s="66">
        <v>121</v>
      </c>
      <c r="T327" s="66"/>
      <c r="U327" s="130"/>
      <c r="V327" s="220">
        <v>1600</v>
      </c>
      <c r="W327" s="220">
        <v>2000</v>
      </c>
      <c r="X327" s="224">
        <v>1730</v>
      </c>
      <c r="Y327" s="224">
        <v>1970</v>
      </c>
      <c r="Z327" s="224">
        <v>6.2</v>
      </c>
    </row>
    <row r="328" spans="1:26" ht="15.75">
      <c r="A328"/>
      <c r="B328" s="139"/>
      <c r="C328" s="68" t="s">
        <v>88</v>
      </c>
      <c r="D328" s="54">
        <v>27518.27</v>
      </c>
      <c r="E328" s="54">
        <v>27370.86</v>
      </c>
      <c r="F328" s="54">
        <v>27538.62</v>
      </c>
      <c r="G328" s="54">
        <v>27372.53</v>
      </c>
      <c r="H328" s="54">
        <v>27511.58</v>
      </c>
      <c r="I328" s="54">
        <v>27437.03</v>
      </c>
      <c r="J328" s="54">
        <v>27390.25</v>
      </c>
      <c r="K328" s="54">
        <v>27391.06</v>
      </c>
      <c r="L328" s="54">
        <v>27640.71</v>
      </c>
      <c r="M328" s="72"/>
      <c r="N328" s="72"/>
      <c r="O328" s="72"/>
      <c r="P328" s="72"/>
      <c r="Q328" s="72"/>
      <c r="R328" s="124"/>
      <c r="S328" s="72"/>
      <c r="T328" s="72"/>
      <c r="U328" s="131"/>
      <c r="V328" s="221"/>
      <c r="W328" s="221"/>
    </row>
    <row r="329" spans="1:26" ht="38.25">
      <c r="A329"/>
      <c r="B329" s="141"/>
      <c r="C329" s="68" t="s">
        <v>122</v>
      </c>
      <c r="D329" s="38">
        <f t="shared" ref="D329:L329" si="105">IF(((D327="")*AND(D328="")),"",(D327-D328)*1)</f>
        <v>1825.130000000001</v>
      </c>
      <c r="E329" s="38">
        <f t="shared" si="105"/>
        <v>1818.2900000000009</v>
      </c>
      <c r="F329" s="38">
        <f t="shared" si="105"/>
        <v>1679.1700000000019</v>
      </c>
      <c r="G329" s="38">
        <f t="shared" si="105"/>
        <v>1781.75</v>
      </c>
      <c r="H329" s="38">
        <f t="shared" si="105"/>
        <v>1916.7899999999972</v>
      </c>
      <c r="I329" s="38">
        <f t="shared" si="105"/>
        <v>1873.7400000000016</v>
      </c>
      <c r="J329" s="38">
        <f t="shared" si="105"/>
        <v>1741.7900000000009</v>
      </c>
      <c r="K329" s="38">
        <f t="shared" si="105"/>
        <v>1790.2099999999991</v>
      </c>
      <c r="L329" s="38">
        <f t="shared" si="105"/>
        <v>1796.2000000000007</v>
      </c>
      <c r="M329" s="127"/>
      <c r="N329" s="127"/>
      <c r="O329" s="127"/>
      <c r="P329" s="127"/>
      <c r="Q329" s="127"/>
      <c r="R329" s="128"/>
      <c r="S329" s="127"/>
      <c r="T329" s="127"/>
      <c r="U329" s="132"/>
      <c r="V329" s="222"/>
      <c r="W329" s="222"/>
    </row>
    <row r="330" spans="1:26">
      <c r="A330" s="120">
        <v>42966</v>
      </c>
      <c r="B330" s="121" t="s">
        <v>123</v>
      </c>
      <c r="C330" s="68" t="s">
        <v>87</v>
      </c>
      <c r="D330" s="54">
        <v>29312.03</v>
      </c>
      <c r="E330" s="54">
        <v>29045.63</v>
      </c>
      <c r="F330" s="54">
        <v>29168.86</v>
      </c>
      <c r="G330" s="54">
        <v>29071.03</v>
      </c>
      <c r="H330" s="54">
        <v>29264.21</v>
      </c>
      <c r="I330" s="54">
        <v>29272.27</v>
      </c>
      <c r="J330" s="54">
        <v>29078.03</v>
      </c>
      <c r="K330" s="54">
        <v>29040.21</v>
      </c>
      <c r="L330" s="54">
        <v>29267.48</v>
      </c>
      <c r="M330" s="66">
        <f>IF((L331=""),"",MAX(D332:L332))</f>
        <v>1939.6100000000006</v>
      </c>
      <c r="N330" s="66">
        <f>IF(L331="","",MIN(D332:L332))</f>
        <v>1747.510000000002</v>
      </c>
      <c r="O330" s="66">
        <f>IF((L332=""),"",AVERAGE(D332:L332))</f>
        <v>1821.0888888888887</v>
      </c>
      <c r="P330" s="66">
        <f>IF((L331=""),"",((M330-N330)/(M330+N330))*100)</f>
        <v>5.2100284232679819</v>
      </c>
      <c r="Q330" s="66">
        <v>23</v>
      </c>
      <c r="R330" s="122" t="str">
        <f>IF(L331="","",IF(P331&lt;20,(IF(O330&gt;1730,IF(O330&lt;1970,"Pass","Fail"),"Fail"))))</f>
        <v>Pass</v>
      </c>
      <c r="S330" s="66">
        <v>121</v>
      </c>
      <c r="T330" s="66"/>
      <c r="U330" s="130"/>
      <c r="V330" s="220">
        <v>1600</v>
      </c>
      <c r="W330" s="220">
        <v>2000</v>
      </c>
      <c r="X330" s="224">
        <v>1730</v>
      </c>
      <c r="Y330" s="224">
        <v>1970</v>
      </c>
      <c r="Z330" s="224">
        <v>6.2</v>
      </c>
    </row>
    <row r="331" spans="1:26" ht="15.75">
      <c r="A331"/>
      <c r="B331" s="139"/>
      <c r="C331" s="68" t="s">
        <v>88</v>
      </c>
      <c r="D331" s="54">
        <v>27441.55</v>
      </c>
      <c r="E331" s="54">
        <v>27298.12</v>
      </c>
      <c r="F331" s="54">
        <v>27379.81</v>
      </c>
      <c r="G331" s="54">
        <v>27256.94</v>
      </c>
      <c r="H331" s="54">
        <v>27372.21</v>
      </c>
      <c r="I331" s="54">
        <v>27332.66</v>
      </c>
      <c r="J331" s="54">
        <v>27242.46</v>
      </c>
      <c r="K331" s="54">
        <v>27286.75</v>
      </c>
      <c r="L331" s="54">
        <v>27519.45</v>
      </c>
      <c r="M331" s="72"/>
      <c r="N331" s="72"/>
      <c r="O331" s="72"/>
      <c r="P331" s="72"/>
      <c r="Q331" s="72"/>
      <c r="R331" s="124"/>
      <c r="S331" s="72"/>
      <c r="T331" s="72"/>
      <c r="U331" s="131"/>
      <c r="V331" s="221"/>
      <c r="W331" s="221"/>
    </row>
    <row r="332" spans="1:26" ht="38.25">
      <c r="A332"/>
      <c r="B332" s="141"/>
      <c r="C332" s="68" t="s">
        <v>122</v>
      </c>
      <c r="D332" s="38">
        <f t="shared" ref="D332:L332" si="106">IF(((D330="")*AND(D331="")),"",(D330-D331)*1)</f>
        <v>1870.4799999999996</v>
      </c>
      <c r="E332" s="38">
        <f t="shared" si="106"/>
        <v>1747.510000000002</v>
      </c>
      <c r="F332" s="38">
        <f t="shared" si="106"/>
        <v>1789.0499999999993</v>
      </c>
      <c r="G332" s="38">
        <f t="shared" si="106"/>
        <v>1814.0900000000001</v>
      </c>
      <c r="H332" s="38">
        <f t="shared" si="106"/>
        <v>1892</v>
      </c>
      <c r="I332" s="38">
        <f t="shared" si="106"/>
        <v>1939.6100000000006</v>
      </c>
      <c r="J332" s="38">
        <f t="shared" si="106"/>
        <v>1835.5699999999997</v>
      </c>
      <c r="K332" s="38">
        <f t="shared" si="106"/>
        <v>1753.4599999999991</v>
      </c>
      <c r="L332" s="38">
        <f t="shared" si="106"/>
        <v>1748.0299999999988</v>
      </c>
      <c r="M332" s="127"/>
      <c r="N332" s="127"/>
      <c r="O332" s="127"/>
      <c r="P332" s="127"/>
      <c r="Q332" s="127"/>
      <c r="R332" s="128"/>
      <c r="S332" s="127"/>
      <c r="T332" s="127"/>
      <c r="U332" s="132"/>
      <c r="V332" s="222"/>
      <c r="W332" s="222"/>
    </row>
    <row r="333" spans="1:26">
      <c r="A333" s="120">
        <v>42974</v>
      </c>
      <c r="B333" s="121" t="s">
        <v>123</v>
      </c>
      <c r="C333" s="68" t="s">
        <v>87</v>
      </c>
      <c r="D333" s="54">
        <v>29468.36</v>
      </c>
      <c r="E333" s="54">
        <v>29313.24</v>
      </c>
      <c r="F333" s="54">
        <v>29327.97</v>
      </c>
      <c r="G333" s="54">
        <v>29310.62</v>
      </c>
      <c r="H333" s="54">
        <v>29510.61</v>
      </c>
      <c r="I333" s="54">
        <v>29473.48</v>
      </c>
      <c r="J333" s="54">
        <v>29290.9</v>
      </c>
      <c r="K333" s="54">
        <v>29330</v>
      </c>
      <c r="L333" s="54">
        <v>29498.66</v>
      </c>
      <c r="M333" s="66">
        <f>IF((L334=""),"",MAX(D335:L335))</f>
        <v>1938.7799999999988</v>
      </c>
      <c r="N333" s="66">
        <f>IF(L334="","",MIN(D335:L335))</f>
        <v>1763.1399999999994</v>
      </c>
      <c r="O333" s="66">
        <f>IF((L335=""),"",AVERAGE(D335:L335))</f>
        <v>1836.604444444444</v>
      </c>
      <c r="P333" s="66">
        <f>IF((L334=""),"",((M333-N333)/(M333+N333))*100)</f>
        <v>4.7445649824955565</v>
      </c>
      <c r="Q333" s="66">
        <v>23</v>
      </c>
      <c r="R333" s="122" t="str">
        <f>IF(L334="","",IF(P334&lt;20,(IF(O333&gt;1730,IF(O333&lt;1970,"Pass","Fail"),"Fail"))))</f>
        <v>Pass</v>
      </c>
      <c r="S333" s="66">
        <v>121</v>
      </c>
      <c r="T333" s="66"/>
      <c r="U333" s="130"/>
      <c r="V333" s="220">
        <v>1600</v>
      </c>
      <c r="W333" s="220">
        <v>2000</v>
      </c>
      <c r="X333" s="224">
        <v>1730</v>
      </c>
      <c r="Y333" s="224">
        <v>1970</v>
      </c>
      <c r="Z333" s="224">
        <v>6.2</v>
      </c>
    </row>
    <row r="334" spans="1:26" ht="15.75">
      <c r="A334"/>
      <c r="B334" s="139"/>
      <c r="C334" s="68" t="s">
        <v>88</v>
      </c>
      <c r="D334" s="54">
        <v>27644.33</v>
      </c>
      <c r="E334" s="54">
        <v>27508.84</v>
      </c>
      <c r="F334" s="54">
        <v>27564.83</v>
      </c>
      <c r="G334" s="54">
        <v>27468.71</v>
      </c>
      <c r="H334" s="54">
        <v>27571.83</v>
      </c>
      <c r="I334" s="54">
        <v>27556.45</v>
      </c>
      <c r="J334" s="54">
        <v>27476.79</v>
      </c>
      <c r="K334" s="54">
        <v>27504.83</v>
      </c>
      <c r="L334" s="54">
        <v>27697.79</v>
      </c>
      <c r="M334" s="72"/>
      <c r="N334" s="72"/>
      <c r="O334" s="72"/>
      <c r="P334" s="72"/>
      <c r="Q334" s="72"/>
      <c r="R334" s="124"/>
      <c r="S334" s="72"/>
      <c r="T334" s="72"/>
      <c r="U334" s="131"/>
      <c r="V334" s="221"/>
      <c r="W334" s="221"/>
    </row>
    <row r="335" spans="1:26" ht="38.25">
      <c r="A335"/>
      <c r="B335" s="141"/>
      <c r="C335" s="68" t="s">
        <v>122</v>
      </c>
      <c r="D335" s="38">
        <f t="shared" ref="D335:L335" si="107">IF(((D333="")*AND(D334="")),"",(D333-D334)*1)</f>
        <v>1824.0299999999988</v>
      </c>
      <c r="E335" s="38">
        <f t="shared" si="107"/>
        <v>1804.4000000000015</v>
      </c>
      <c r="F335" s="38">
        <f t="shared" si="107"/>
        <v>1763.1399999999994</v>
      </c>
      <c r="G335" s="38">
        <f t="shared" si="107"/>
        <v>1841.9099999999999</v>
      </c>
      <c r="H335" s="38">
        <f t="shared" si="107"/>
        <v>1938.7799999999988</v>
      </c>
      <c r="I335" s="38">
        <f t="shared" si="107"/>
        <v>1917.0299999999988</v>
      </c>
      <c r="J335" s="38">
        <f t="shared" si="107"/>
        <v>1814.1100000000006</v>
      </c>
      <c r="K335" s="38">
        <f t="shared" si="107"/>
        <v>1825.1699999999983</v>
      </c>
      <c r="L335" s="38">
        <f t="shared" si="107"/>
        <v>1800.869999999999</v>
      </c>
      <c r="M335" s="127"/>
      <c r="N335" s="127"/>
      <c r="O335" s="127"/>
      <c r="P335" s="127"/>
      <c r="Q335" s="127"/>
      <c r="R335" s="128"/>
      <c r="S335" s="127"/>
      <c r="T335" s="127"/>
      <c r="U335" s="132"/>
      <c r="V335" s="222"/>
      <c r="W335" s="222"/>
    </row>
    <row r="336" spans="1:26">
      <c r="A336" s="120">
        <v>42977</v>
      </c>
      <c r="B336" s="121" t="s">
        <v>123</v>
      </c>
      <c r="C336" s="68" t="s">
        <v>87</v>
      </c>
      <c r="D336" s="54">
        <v>29422.1</v>
      </c>
      <c r="E336" s="54">
        <v>29259.599999999999</v>
      </c>
      <c r="F336" s="54">
        <v>29304.04</v>
      </c>
      <c r="G336" s="54">
        <v>29245.45</v>
      </c>
      <c r="H336" s="54">
        <v>29475.47</v>
      </c>
      <c r="I336" s="54">
        <v>29385.79</v>
      </c>
      <c r="J336" s="54">
        <v>29250.09</v>
      </c>
      <c r="K336" s="54">
        <v>29243.91</v>
      </c>
      <c r="L336" s="54">
        <v>29485.72</v>
      </c>
      <c r="M336" s="66">
        <f>IF((L337=""),"",MAX(D338:L338))</f>
        <v>1876.0699999999997</v>
      </c>
      <c r="N336" s="66">
        <f>IF(L337="","",MIN(D338:L338))</f>
        <v>1733.7200000000012</v>
      </c>
      <c r="O336" s="66">
        <f>IF((L338=""),"",AVERAGE(D338:L338))</f>
        <v>1791.5411111111118</v>
      </c>
      <c r="P336" s="66">
        <f>IF((L337=""),"",((M336-N336)/(M336+N336))*100)</f>
        <v>3.9434426933422309</v>
      </c>
      <c r="Q336" s="66">
        <v>23</v>
      </c>
      <c r="R336" s="122" t="str">
        <f>IF(L337="","",IF(P337&lt;20,(IF(O336&gt;1730,IF(O336&lt;1970,"Pass","Fail"),"Fail"))))</f>
        <v>Pass</v>
      </c>
      <c r="S336" s="66">
        <v>1428</v>
      </c>
      <c r="T336" s="66"/>
      <c r="U336" s="130"/>
      <c r="V336" s="220">
        <v>1600</v>
      </c>
      <c r="W336" s="220">
        <v>2000</v>
      </c>
      <c r="X336" s="224">
        <v>1730</v>
      </c>
      <c r="Y336" s="224">
        <v>1970</v>
      </c>
      <c r="Z336" s="224">
        <v>6.2</v>
      </c>
    </row>
    <row r="337" spans="1:26" ht="15.75">
      <c r="A337"/>
      <c r="B337" s="139"/>
      <c r="C337" s="68" t="s">
        <v>88</v>
      </c>
      <c r="D337" s="54">
        <v>27630.26</v>
      </c>
      <c r="E337" s="54">
        <v>27509.03</v>
      </c>
      <c r="F337" s="54">
        <v>27570.32</v>
      </c>
      <c r="G337" s="54">
        <v>27445.21</v>
      </c>
      <c r="H337" s="54">
        <v>27607.26</v>
      </c>
      <c r="I337" s="54">
        <v>27509.72</v>
      </c>
      <c r="J337" s="54">
        <v>27463.03</v>
      </c>
      <c r="K337" s="54">
        <v>27464.48</v>
      </c>
      <c r="L337" s="54">
        <v>27748.99</v>
      </c>
      <c r="M337" s="72"/>
      <c r="N337" s="72"/>
      <c r="O337" s="72"/>
      <c r="P337" s="72"/>
      <c r="Q337" s="72"/>
      <c r="R337" s="124"/>
      <c r="S337" s="72"/>
      <c r="T337" s="72"/>
      <c r="U337" s="131"/>
      <c r="V337" s="221"/>
      <c r="W337" s="221"/>
    </row>
    <row r="338" spans="1:26" ht="38.25">
      <c r="A338"/>
      <c r="B338" s="141"/>
      <c r="C338" s="68" t="s">
        <v>122</v>
      </c>
      <c r="D338" s="38">
        <f t="shared" ref="D338:L338" si="108">IF(((D336="")*AND(D337="")),"",(D336-D337)*1)</f>
        <v>1791.8400000000001</v>
      </c>
      <c r="E338" s="38">
        <f t="shared" si="108"/>
        <v>1750.5699999999997</v>
      </c>
      <c r="F338" s="38">
        <f t="shared" si="108"/>
        <v>1733.7200000000012</v>
      </c>
      <c r="G338" s="38">
        <f t="shared" si="108"/>
        <v>1800.2400000000016</v>
      </c>
      <c r="H338" s="38">
        <f t="shared" si="108"/>
        <v>1868.2100000000028</v>
      </c>
      <c r="I338" s="38">
        <f t="shared" si="108"/>
        <v>1876.0699999999997</v>
      </c>
      <c r="J338" s="38">
        <f t="shared" si="108"/>
        <v>1787.0600000000013</v>
      </c>
      <c r="K338" s="38">
        <f t="shared" si="108"/>
        <v>1779.4300000000003</v>
      </c>
      <c r="L338" s="38">
        <f t="shared" si="108"/>
        <v>1736.7299999999996</v>
      </c>
      <c r="M338" s="127"/>
      <c r="N338" s="127"/>
      <c r="O338" s="127"/>
      <c r="P338" s="127"/>
      <c r="Q338" s="127"/>
      <c r="R338" s="128"/>
      <c r="S338" s="127"/>
      <c r="T338" s="127"/>
      <c r="U338" s="132"/>
      <c r="V338" s="222"/>
      <c r="W338" s="222"/>
    </row>
    <row r="339" spans="1:26">
      <c r="A339" s="120">
        <v>42981</v>
      </c>
      <c r="B339" s="121" t="s">
        <v>123</v>
      </c>
      <c r="C339" s="68" t="s">
        <v>87</v>
      </c>
      <c r="D339" s="54">
        <v>29421</v>
      </c>
      <c r="E339" s="54">
        <v>29224</v>
      </c>
      <c r="F339" s="54">
        <v>29250</v>
      </c>
      <c r="G339" s="54">
        <v>29284</v>
      </c>
      <c r="H339" s="54">
        <v>29449</v>
      </c>
      <c r="I339" s="54">
        <v>29493</v>
      </c>
      <c r="J339" s="54">
        <v>29256</v>
      </c>
      <c r="K339" s="54">
        <v>29249</v>
      </c>
      <c r="L339" s="54">
        <v>29478</v>
      </c>
      <c r="M339" s="66">
        <f>IF((L340=""),"",MAX(D341:L341))</f>
        <v>1954</v>
      </c>
      <c r="N339" s="66">
        <f>IF(L340="","",MIN(D341:L341))</f>
        <v>1671</v>
      </c>
      <c r="O339" s="66">
        <f>IF((L341=""),"",AVERAGE(D341:L341))</f>
        <v>1825.7777777777778</v>
      </c>
      <c r="P339" s="66">
        <f>IF((L340=""),"",((M339-N339)/(M339+N339))*100)</f>
        <v>7.8068965517241375</v>
      </c>
      <c r="Q339" s="66">
        <v>23</v>
      </c>
      <c r="R339" s="122" t="str">
        <f>IF(L340="","",IF(P340&lt;20,(IF(O339&gt;1730,IF(O339&lt;1970,"Pass","Fail"),"Fail"))))</f>
        <v>Pass</v>
      </c>
      <c r="S339" s="66">
        <v>1335</v>
      </c>
      <c r="T339" s="66"/>
      <c r="U339" s="130"/>
      <c r="V339" s="220">
        <v>1600</v>
      </c>
      <c r="W339" s="220">
        <v>2000</v>
      </c>
      <c r="X339" s="224">
        <v>1730</v>
      </c>
      <c r="Y339" s="224">
        <v>1970</v>
      </c>
      <c r="Z339" s="224">
        <v>6.2</v>
      </c>
    </row>
    <row r="340" spans="1:26" ht="15.75">
      <c r="A340"/>
      <c r="B340" s="139"/>
      <c r="C340" s="68" t="s">
        <v>88</v>
      </c>
      <c r="D340" s="54">
        <v>27632</v>
      </c>
      <c r="E340" s="54">
        <v>27473</v>
      </c>
      <c r="F340" s="54">
        <v>27579</v>
      </c>
      <c r="G340" s="54">
        <v>27426</v>
      </c>
      <c r="H340" s="54">
        <v>27514</v>
      </c>
      <c r="I340" s="54">
        <v>27539</v>
      </c>
      <c r="J340" s="136">
        <v>27422</v>
      </c>
      <c r="K340" s="136">
        <v>27449</v>
      </c>
      <c r="L340" s="136">
        <v>27638</v>
      </c>
      <c r="M340" s="72"/>
      <c r="N340" s="72"/>
      <c r="O340" s="72"/>
      <c r="P340" s="72"/>
      <c r="Q340" s="72"/>
      <c r="R340" s="124"/>
      <c r="S340" s="72"/>
      <c r="T340" s="72"/>
      <c r="U340" s="131"/>
      <c r="V340" s="221"/>
      <c r="W340" s="221"/>
    </row>
    <row r="341" spans="1:26" ht="38.25">
      <c r="A341"/>
      <c r="B341" s="141"/>
      <c r="C341" s="68" t="s">
        <v>122</v>
      </c>
      <c r="D341" s="38">
        <f t="shared" ref="D341:L341" si="109">IF(((D339="")*AND(D340="")),"",(D339-D340)*1)</f>
        <v>1789</v>
      </c>
      <c r="E341" s="38">
        <f t="shared" si="109"/>
        <v>1751</v>
      </c>
      <c r="F341" s="38">
        <f t="shared" si="109"/>
        <v>1671</v>
      </c>
      <c r="G341" s="38">
        <f t="shared" si="109"/>
        <v>1858</v>
      </c>
      <c r="H341" s="38">
        <f t="shared" si="109"/>
        <v>1935</v>
      </c>
      <c r="I341" s="38">
        <f t="shared" si="109"/>
        <v>1954</v>
      </c>
      <c r="J341" s="38">
        <f t="shared" si="109"/>
        <v>1834</v>
      </c>
      <c r="K341" s="38">
        <f t="shared" si="109"/>
        <v>1800</v>
      </c>
      <c r="L341" s="38">
        <f t="shared" si="109"/>
        <v>1840</v>
      </c>
      <c r="M341" s="127"/>
      <c r="N341" s="127"/>
      <c r="O341" s="127"/>
      <c r="P341" s="127"/>
      <c r="Q341" s="127"/>
      <c r="R341" s="128"/>
      <c r="S341" s="127"/>
      <c r="T341" s="127"/>
      <c r="U341" s="132"/>
      <c r="V341" s="222"/>
      <c r="W341" s="222"/>
    </row>
    <row r="342" spans="1:26">
      <c r="A342" s="120">
        <v>42989</v>
      </c>
      <c r="B342" s="121" t="s">
        <v>123</v>
      </c>
      <c r="C342" s="68" t="s">
        <v>87</v>
      </c>
      <c r="D342" s="143">
        <v>29378.799999999999</v>
      </c>
      <c r="E342" s="143">
        <v>29244.76</v>
      </c>
      <c r="F342" s="143">
        <v>29307.43</v>
      </c>
      <c r="G342" s="143">
        <v>29269.94</v>
      </c>
      <c r="H342" s="143">
        <v>29505.84</v>
      </c>
      <c r="I342" s="143">
        <v>29446.720000000001</v>
      </c>
      <c r="J342" s="143">
        <v>29253.98</v>
      </c>
      <c r="K342" s="143">
        <v>29237.01</v>
      </c>
      <c r="L342" s="143">
        <v>29415.03</v>
      </c>
      <c r="M342" s="66">
        <f>IF((L343=""),"",MAX(D344:L344))</f>
        <v>1993.7900000000009</v>
      </c>
      <c r="N342" s="66">
        <f>IF(L343="","",MIN(D344:L344))</f>
        <v>1812.8899999999994</v>
      </c>
      <c r="O342" s="66">
        <f>IF((L344=""),"",AVERAGE(D344:L344))</f>
        <v>1884.1433333333325</v>
      </c>
      <c r="P342" s="66">
        <f>IF((L343=""),"",((M342-N342)/(M342+N342))*100)</f>
        <v>4.7521724967688757</v>
      </c>
      <c r="Q342" s="66">
        <v>23</v>
      </c>
      <c r="R342" s="122" t="str">
        <f>IF(L343="","",IF(P343&lt;20,(IF(O342&gt;1730,IF(O342&lt;1970,"Pass","Fail"),"Fail"))))</f>
        <v>Pass</v>
      </c>
      <c r="S342" s="66">
        <v>1534</v>
      </c>
      <c r="T342" s="66"/>
      <c r="U342" s="130"/>
      <c r="V342" s="220">
        <v>1600</v>
      </c>
      <c r="W342" s="220">
        <v>2000</v>
      </c>
      <c r="X342" s="224">
        <v>1730</v>
      </c>
      <c r="Y342" s="224">
        <v>1970</v>
      </c>
      <c r="Z342" s="224">
        <v>6.2</v>
      </c>
    </row>
    <row r="343" spans="1:26" ht="15.75">
      <c r="A343"/>
      <c r="B343" s="139"/>
      <c r="C343" s="68" t="s">
        <v>88</v>
      </c>
      <c r="D343" s="144">
        <v>27507.57</v>
      </c>
      <c r="E343" s="144">
        <v>27414.37</v>
      </c>
      <c r="F343" s="144">
        <v>27494.54</v>
      </c>
      <c r="G343" s="144">
        <v>27385.79</v>
      </c>
      <c r="H343" s="144">
        <v>27512.05</v>
      </c>
      <c r="I343" s="144">
        <v>27485.72</v>
      </c>
      <c r="J343" s="144">
        <v>27390.46</v>
      </c>
      <c r="K343" s="144">
        <v>27385.74</v>
      </c>
      <c r="L343" s="144">
        <v>27525.98</v>
      </c>
      <c r="M343" s="72"/>
      <c r="N343" s="72"/>
      <c r="O343" s="72"/>
      <c r="P343" s="72"/>
      <c r="Q343" s="72"/>
      <c r="R343" s="124"/>
      <c r="S343" s="72"/>
      <c r="T343" s="72"/>
      <c r="U343" s="131"/>
      <c r="V343" s="221"/>
      <c r="W343" s="221"/>
    </row>
    <row r="344" spans="1:26" ht="38.25">
      <c r="A344"/>
      <c r="B344" s="141"/>
      <c r="C344" s="68" t="s">
        <v>122</v>
      </c>
      <c r="D344" s="38">
        <f t="shared" ref="D344:L344" si="110">IF(((D342="")*AND(D343="")),"",(D342-D343)*1)</f>
        <v>1871.2299999999996</v>
      </c>
      <c r="E344" s="38">
        <f t="shared" si="110"/>
        <v>1830.3899999999994</v>
      </c>
      <c r="F344" s="38">
        <f t="shared" si="110"/>
        <v>1812.8899999999994</v>
      </c>
      <c r="G344" s="38">
        <f t="shared" si="110"/>
        <v>1884.1499999999978</v>
      </c>
      <c r="H344" s="38">
        <f t="shared" si="110"/>
        <v>1993.7900000000009</v>
      </c>
      <c r="I344" s="38">
        <f t="shared" si="110"/>
        <v>1961</v>
      </c>
      <c r="J344" s="38">
        <f t="shared" si="110"/>
        <v>1863.5200000000004</v>
      </c>
      <c r="K344" s="38">
        <f t="shared" si="110"/>
        <v>1851.2699999999968</v>
      </c>
      <c r="L344" s="38">
        <f t="shared" si="110"/>
        <v>1889.0499999999993</v>
      </c>
      <c r="M344" s="127"/>
      <c r="N344" s="127"/>
      <c r="O344" s="127"/>
      <c r="P344" s="127"/>
      <c r="Q344" s="127"/>
      <c r="R344" s="128"/>
      <c r="S344" s="127"/>
      <c r="T344" s="127"/>
      <c r="U344" s="132"/>
      <c r="V344" s="222"/>
      <c r="W344" s="222"/>
    </row>
    <row r="345" spans="1:26">
      <c r="A345" s="120">
        <v>42994</v>
      </c>
      <c r="B345" s="121" t="s">
        <v>123</v>
      </c>
      <c r="C345" s="68" t="s">
        <v>87</v>
      </c>
      <c r="D345" s="54">
        <v>29361.55</v>
      </c>
      <c r="E345" s="54">
        <v>29215.79</v>
      </c>
      <c r="F345" s="54">
        <v>29093.69</v>
      </c>
      <c r="G345" s="54">
        <v>29170.98</v>
      </c>
      <c r="H345" s="54">
        <v>29358.33</v>
      </c>
      <c r="I345" s="54">
        <v>29318.82</v>
      </c>
      <c r="J345" s="54">
        <v>29199.74</v>
      </c>
      <c r="K345" s="54">
        <v>29131.360000000001</v>
      </c>
      <c r="L345" s="54">
        <v>29360.94</v>
      </c>
      <c r="M345" s="66">
        <f>IF((L346=""),"",MAX(D347:L347))</f>
        <v>1929.9099999999999</v>
      </c>
      <c r="N345" s="66">
        <f>IF(L346="","",MIN(D347:L347))</f>
        <v>1694.8400000000001</v>
      </c>
      <c r="O345" s="66">
        <f>IF((L347=""),"",AVERAGE(D347:L347))</f>
        <v>1846.3966666666665</v>
      </c>
      <c r="P345" s="66">
        <f>IF((L346=""),"",((M345-N345)/(M345+N345))*100)</f>
        <v>6.4851369059935093</v>
      </c>
      <c r="Q345" s="66">
        <v>23</v>
      </c>
      <c r="R345" s="122" t="str">
        <f>IF(L346="","",IF(P346&lt;20,(IF(O345&gt;1730,IF(O345&lt;1970,"Pass","Fail"),"Fail"))))</f>
        <v>Pass</v>
      </c>
      <c r="S345" s="66">
        <v>1159</v>
      </c>
      <c r="T345" s="66"/>
      <c r="U345" s="130"/>
      <c r="V345" s="220">
        <v>1600</v>
      </c>
      <c r="W345" s="220">
        <v>2000</v>
      </c>
      <c r="X345" s="224">
        <v>1730</v>
      </c>
      <c r="Y345" s="224">
        <v>1970</v>
      </c>
      <c r="Z345" s="224">
        <v>6.2</v>
      </c>
    </row>
    <row r="346" spans="1:26" ht="15.75">
      <c r="A346"/>
      <c r="B346" s="139"/>
      <c r="C346" s="68" t="s">
        <v>88</v>
      </c>
      <c r="D346" s="54">
        <v>27535.89</v>
      </c>
      <c r="E346" s="54">
        <v>27335.29</v>
      </c>
      <c r="F346" s="54">
        <v>27398.85</v>
      </c>
      <c r="G346" s="54">
        <v>27295.97</v>
      </c>
      <c r="H346" s="54">
        <v>27501.13</v>
      </c>
      <c r="I346" s="54">
        <v>27388.91</v>
      </c>
      <c r="J346" s="54">
        <v>27332.5</v>
      </c>
      <c r="K346" s="54">
        <v>27269.72</v>
      </c>
      <c r="L346" s="54">
        <v>27535.37</v>
      </c>
      <c r="M346" s="72"/>
      <c r="N346" s="72"/>
      <c r="O346" s="72"/>
      <c r="P346" s="72"/>
      <c r="Q346" s="72"/>
      <c r="R346" s="124"/>
      <c r="S346" s="72"/>
      <c r="T346" s="72"/>
      <c r="U346" s="131"/>
      <c r="V346" s="221"/>
      <c r="W346" s="221"/>
    </row>
    <row r="347" spans="1:26" ht="38.25">
      <c r="A347"/>
      <c r="B347" s="141"/>
      <c r="C347" s="68" t="s">
        <v>122</v>
      </c>
      <c r="D347" s="38">
        <f t="shared" ref="D347:L347" si="111">IF(((D345="")*AND(D346="")),"",(D345-D346)*1)</f>
        <v>1825.6599999999999</v>
      </c>
      <c r="E347" s="38">
        <f t="shared" si="111"/>
        <v>1880.5</v>
      </c>
      <c r="F347" s="38">
        <f t="shared" si="111"/>
        <v>1694.8400000000001</v>
      </c>
      <c r="G347" s="38">
        <f t="shared" si="111"/>
        <v>1875.0099999999984</v>
      </c>
      <c r="H347" s="38">
        <f t="shared" si="111"/>
        <v>1857.2000000000007</v>
      </c>
      <c r="I347" s="38">
        <f t="shared" si="111"/>
        <v>1929.9099999999999</v>
      </c>
      <c r="J347" s="38">
        <f t="shared" si="111"/>
        <v>1867.2400000000016</v>
      </c>
      <c r="K347" s="38">
        <f t="shared" si="111"/>
        <v>1861.6399999999994</v>
      </c>
      <c r="L347" s="38">
        <f t="shared" si="111"/>
        <v>1825.5699999999997</v>
      </c>
      <c r="M347" s="127"/>
      <c r="N347" s="127"/>
      <c r="O347" s="127"/>
      <c r="P347" s="127"/>
      <c r="Q347" s="127"/>
      <c r="R347" s="128"/>
      <c r="S347" s="127"/>
      <c r="T347" s="127"/>
      <c r="U347" s="132"/>
      <c r="V347" s="222"/>
      <c r="W347" s="222"/>
    </row>
    <row r="348" spans="1:26">
      <c r="A348" s="120">
        <v>42997</v>
      </c>
      <c r="B348" s="121" t="s">
        <v>123</v>
      </c>
      <c r="C348" s="68" t="s">
        <v>87</v>
      </c>
      <c r="D348" s="54">
        <v>29399.67</v>
      </c>
      <c r="E348" s="54">
        <v>29285.68</v>
      </c>
      <c r="F348" s="54">
        <v>29222.76</v>
      </c>
      <c r="G348" s="54">
        <v>29139.96</v>
      </c>
      <c r="H348" s="54">
        <v>29355.94</v>
      </c>
      <c r="I348" s="54">
        <v>29368.76</v>
      </c>
      <c r="J348" s="54">
        <v>29213.119999999999</v>
      </c>
      <c r="K348" s="54">
        <v>29210.47</v>
      </c>
      <c r="L348" s="54">
        <v>29374.77</v>
      </c>
      <c r="M348" s="66">
        <f>IF((L349=""),"",MAX(D350:L350))</f>
        <v>2020.4599999999991</v>
      </c>
      <c r="N348" s="66">
        <f>IF(L349="","",MIN(D350:L350))</f>
        <v>1811.119999999999</v>
      </c>
      <c r="O348" s="66">
        <f>IF((L350=""),"",AVERAGE(D350:L350))</f>
        <v>1918.2733333333319</v>
      </c>
      <c r="P348" s="66">
        <f>IF((L349=""),"",((M348-N348)/(M348+N348))*100)</f>
        <v>5.463542455070761</v>
      </c>
      <c r="Q348" s="66">
        <v>23</v>
      </c>
      <c r="R348" s="122" t="str">
        <f>IF(L349="","",IF(P349&lt;20,(IF(O348&gt;1730,IF(O348&lt;1970,"Pass","Fail"),"Fail"))))</f>
        <v>Pass</v>
      </c>
      <c r="S348" s="66">
        <v>1428</v>
      </c>
      <c r="T348" s="66"/>
      <c r="U348" s="130"/>
      <c r="V348" s="220">
        <v>1600</v>
      </c>
      <c r="W348" s="220">
        <v>2000</v>
      </c>
      <c r="X348" s="224">
        <v>1730</v>
      </c>
      <c r="Y348" s="224">
        <v>1970</v>
      </c>
      <c r="Z348" s="224">
        <v>6.2</v>
      </c>
    </row>
    <row r="349" spans="1:26" ht="15.75">
      <c r="A349"/>
      <c r="B349" s="139"/>
      <c r="C349" s="68" t="s">
        <v>88</v>
      </c>
      <c r="D349" s="54">
        <v>27503.22</v>
      </c>
      <c r="E349" s="54">
        <v>27337.9</v>
      </c>
      <c r="F349" s="54">
        <v>27313.83</v>
      </c>
      <c r="G349" s="54">
        <v>27279.25</v>
      </c>
      <c r="H349" s="54">
        <v>27335.48</v>
      </c>
      <c r="I349" s="54">
        <v>27392</v>
      </c>
      <c r="J349" s="54">
        <v>27402</v>
      </c>
      <c r="K349" s="54">
        <v>27285.7</v>
      </c>
      <c r="L349" s="54">
        <v>27457.29</v>
      </c>
      <c r="M349" s="72"/>
      <c r="N349" s="72"/>
      <c r="O349" s="72"/>
      <c r="P349" s="72"/>
      <c r="Q349" s="72"/>
      <c r="R349" s="124"/>
      <c r="S349" s="72"/>
      <c r="T349" s="72"/>
      <c r="U349" s="131"/>
      <c r="V349" s="221"/>
      <c r="W349" s="221"/>
    </row>
    <row r="350" spans="1:26" ht="38.25">
      <c r="A350"/>
      <c r="B350" s="141"/>
      <c r="C350" s="68" t="s">
        <v>122</v>
      </c>
      <c r="D350" s="38">
        <f t="shared" ref="D350:L350" si="112">IF(((D348="")*AND(D349="")),"",(D348-D349)*1)</f>
        <v>1896.4499999999971</v>
      </c>
      <c r="E350" s="38">
        <f t="shared" si="112"/>
        <v>1947.7799999999988</v>
      </c>
      <c r="F350" s="38">
        <f t="shared" si="112"/>
        <v>1908.9299999999967</v>
      </c>
      <c r="G350" s="38">
        <f t="shared" si="112"/>
        <v>1860.7099999999991</v>
      </c>
      <c r="H350" s="38">
        <f t="shared" si="112"/>
        <v>2020.4599999999991</v>
      </c>
      <c r="I350" s="38">
        <f t="shared" si="112"/>
        <v>1976.7599999999984</v>
      </c>
      <c r="J350" s="38">
        <f t="shared" si="112"/>
        <v>1811.119999999999</v>
      </c>
      <c r="K350" s="38">
        <f t="shared" si="112"/>
        <v>1924.7700000000004</v>
      </c>
      <c r="L350" s="38">
        <f t="shared" si="112"/>
        <v>1917.4799999999996</v>
      </c>
      <c r="M350" s="127"/>
      <c r="N350" s="127"/>
      <c r="O350" s="127"/>
      <c r="P350" s="127"/>
      <c r="Q350" s="127"/>
      <c r="R350" s="128"/>
      <c r="S350" s="127"/>
      <c r="T350" s="127"/>
      <c r="U350" s="132"/>
      <c r="V350" s="222"/>
      <c r="W350" s="222"/>
    </row>
    <row r="351" spans="1:26">
      <c r="A351" s="120">
        <v>43000</v>
      </c>
      <c r="B351" s="121" t="s">
        <v>123</v>
      </c>
      <c r="C351" s="68" t="s">
        <v>87</v>
      </c>
      <c r="D351" s="54">
        <v>29221.98</v>
      </c>
      <c r="E351" s="54">
        <v>29061.83</v>
      </c>
      <c r="F351" s="54">
        <v>29048.51</v>
      </c>
      <c r="G351" s="54">
        <v>29071.9</v>
      </c>
      <c r="H351" s="54">
        <v>29316.28</v>
      </c>
      <c r="I351" s="54">
        <v>29260.43</v>
      </c>
      <c r="J351" s="54">
        <v>29063.46</v>
      </c>
      <c r="K351" s="54">
        <v>29078.78</v>
      </c>
      <c r="L351" s="54">
        <v>29330.45</v>
      </c>
      <c r="M351" s="66">
        <f>IF((L352=""),"",MAX(D353:L353))</f>
        <v>1963.2700000000004</v>
      </c>
      <c r="N351" s="66">
        <f>IF(L352="","",MIN(D353:L353))</f>
        <v>1811.4199999999983</v>
      </c>
      <c r="O351" s="66">
        <f>IF((L353=""),"",AVERAGE(D353:L353))</f>
        <v>1880.9144444444444</v>
      </c>
      <c r="P351" s="66">
        <f>IF((L352=""),"",((M351-N351)/(M351+N351))*100)</f>
        <v>4.0228469092826753</v>
      </c>
      <c r="Q351" s="66">
        <v>23</v>
      </c>
      <c r="R351" s="122" t="str">
        <f>IF(L352="","",IF(P352&lt;20,(IF(O351&gt;1730,IF(O351&lt;1970,"Pass","Fail"),"Fail"))))</f>
        <v>Pass</v>
      </c>
      <c r="S351" s="66">
        <v>1428</v>
      </c>
      <c r="T351" s="66"/>
      <c r="U351" s="130"/>
      <c r="V351" s="220">
        <v>1600</v>
      </c>
      <c r="W351" s="220">
        <v>2000</v>
      </c>
      <c r="X351" s="224">
        <v>1730</v>
      </c>
      <c r="Y351" s="224">
        <v>1970</v>
      </c>
      <c r="Z351" s="224">
        <v>6.2</v>
      </c>
    </row>
    <row r="352" spans="1:26" ht="15.75">
      <c r="A352"/>
      <c r="B352" s="139"/>
      <c r="C352" s="68" t="s">
        <v>88</v>
      </c>
      <c r="D352" s="54">
        <v>27359.08</v>
      </c>
      <c r="E352" s="54">
        <v>27237.23</v>
      </c>
      <c r="F352" s="54">
        <v>27237.09</v>
      </c>
      <c r="G352" s="54">
        <v>27189.7</v>
      </c>
      <c r="H352" s="54">
        <v>27353.01</v>
      </c>
      <c r="I352" s="54">
        <v>27302.29</v>
      </c>
      <c r="J352" s="54">
        <v>27196.36</v>
      </c>
      <c r="K352" s="54">
        <v>27217.96</v>
      </c>
      <c r="L352" s="54">
        <v>27432.67</v>
      </c>
      <c r="M352" s="72"/>
      <c r="N352" s="72"/>
      <c r="O352" s="72"/>
      <c r="P352" s="72"/>
      <c r="Q352" s="72"/>
      <c r="R352" s="124"/>
      <c r="S352" s="72"/>
      <c r="T352" s="72"/>
      <c r="U352" s="131"/>
      <c r="V352" s="221"/>
      <c r="W352" s="221"/>
    </row>
    <row r="353" spans="1:26" ht="38.25">
      <c r="A353"/>
      <c r="B353" s="141"/>
      <c r="C353" s="68" t="s">
        <v>122</v>
      </c>
      <c r="D353" s="38">
        <f t="shared" ref="D353:L353" si="113">IF(((D351="")*AND(D352="")),"",(D351-D352)*1)</f>
        <v>1862.8999999999978</v>
      </c>
      <c r="E353" s="38">
        <f t="shared" si="113"/>
        <v>1824.6000000000022</v>
      </c>
      <c r="F353" s="38">
        <f t="shared" si="113"/>
        <v>1811.4199999999983</v>
      </c>
      <c r="G353" s="38">
        <f t="shared" si="113"/>
        <v>1882.2000000000007</v>
      </c>
      <c r="H353" s="38">
        <f t="shared" si="113"/>
        <v>1963.2700000000004</v>
      </c>
      <c r="I353" s="38">
        <f t="shared" si="113"/>
        <v>1958.1399999999994</v>
      </c>
      <c r="J353" s="38">
        <f t="shared" si="113"/>
        <v>1867.0999999999985</v>
      </c>
      <c r="K353" s="38">
        <f t="shared" si="113"/>
        <v>1860.8199999999997</v>
      </c>
      <c r="L353" s="38">
        <f t="shared" si="113"/>
        <v>1897.7800000000025</v>
      </c>
      <c r="M353" s="127"/>
      <c r="N353" s="127"/>
      <c r="O353" s="127"/>
      <c r="P353" s="127"/>
      <c r="Q353" s="127"/>
      <c r="R353" s="128"/>
      <c r="S353" s="127"/>
      <c r="T353" s="127"/>
      <c r="U353" s="132"/>
      <c r="V353" s="222"/>
      <c r="W353" s="222"/>
    </row>
    <row r="354" spans="1:26">
      <c r="A354" s="120">
        <v>43003</v>
      </c>
      <c r="B354" s="121" t="s">
        <v>123</v>
      </c>
      <c r="C354" s="68" t="s">
        <v>87</v>
      </c>
      <c r="D354" s="54">
        <v>29439.25</v>
      </c>
      <c r="E354" s="54">
        <v>29268.52</v>
      </c>
      <c r="F354" s="54">
        <v>29271.84</v>
      </c>
      <c r="G354" s="54">
        <v>29245.919999999998</v>
      </c>
      <c r="H354" s="54">
        <v>29516.44</v>
      </c>
      <c r="I354" s="54">
        <v>29459.05</v>
      </c>
      <c r="J354" s="54">
        <v>29255.48</v>
      </c>
      <c r="K354" s="54">
        <v>29314.74</v>
      </c>
      <c r="L354" s="54">
        <v>29494.99</v>
      </c>
      <c r="M354" s="66">
        <f>IF((L355=""),"",MAX(D356:L356))</f>
        <v>1998.6899999999987</v>
      </c>
      <c r="N354" s="66">
        <f>IF(L355="","",MIN(D356:L356))</f>
        <v>1827.1800000000003</v>
      </c>
      <c r="O354" s="66">
        <f>IF((L356=""),"",AVERAGE(D356:L356))</f>
        <v>1897.5611111111111</v>
      </c>
      <c r="P354" s="66">
        <f>IF((L355=""),"",((M354-N354)/(M354+N354))*100)</f>
        <v>4.4829019281888423</v>
      </c>
      <c r="Q354" s="66">
        <v>23</v>
      </c>
      <c r="R354" s="122" t="str">
        <f>IF(L355="","",IF(P355&lt;20,(IF(O354&gt;1730,IF(O354&lt;1970,"Pass","Fail"),"Fail"))))</f>
        <v>Pass</v>
      </c>
      <c r="S354" s="66">
        <v>1159</v>
      </c>
      <c r="T354" s="66"/>
      <c r="U354" s="130"/>
      <c r="V354" s="220">
        <v>1600</v>
      </c>
      <c r="W354" s="220">
        <v>2000</v>
      </c>
      <c r="X354" s="224">
        <v>1730</v>
      </c>
      <c r="Y354" s="224">
        <v>1970</v>
      </c>
      <c r="Z354" s="224">
        <v>6.2</v>
      </c>
    </row>
    <row r="355" spans="1:26" ht="15.75">
      <c r="A355"/>
      <c r="B355" s="139"/>
      <c r="C355" s="68" t="s">
        <v>88</v>
      </c>
      <c r="D355" s="54">
        <v>27612.07</v>
      </c>
      <c r="E355" s="54">
        <v>27421.439999999999</v>
      </c>
      <c r="F355" s="54">
        <v>27391.87</v>
      </c>
      <c r="G355" s="54">
        <v>27367.06</v>
      </c>
      <c r="H355" s="54">
        <v>27541.86</v>
      </c>
      <c r="I355" s="54">
        <v>27460.36</v>
      </c>
      <c r="J355" s="54">
        <v>27391.61</v>
      </c>
      <c r="K355" s="54">
        <v>27391.03</v>
      </c>
      <c r="L355" s="54">
        <v>27610.880000000001</v>
      </c>
      <c r="M355" s="72"/>
      <c r="N355" s="72"/>
      <c r="O355" s="72"/>
      <c r="P355" s="72"/>
      <c r="Q355" s="72"/>
      <c r="R355" s="124"/>
      <c r="S355" s="72"/>
      <c r="T355" s="72"/>
      <c r="U355" s="131"/>
      <c r="V355" s="221"/>
      <c r="W355" s="221"/>
    </row>
    <row r="356" spans="1:26" ht="38.25">
      <c r="A356"/>
      <c r="B356" s="141"/>
      <c r="C356" s="68" t="s">
        <v>122</v>
      </c>
      <c r="D356" s="38">
        <f t="shared" ref="D356:L356" si="114">IF(((D354="")*AND(D355="")),"",(D354-D355)*1)</f>
        <v>1827.1800000000003</v>
      </c>
      <c r="E356" s="38">
        <f t="shared" si="114"/>
        <v>1847.0800000000017</v>
      </c>
      <c r="F356" s="38">
        <f t="shared" si="114"/>
        <v>1879.9700000000012</v>
      </c>
      <c r="G356" s="38">
        <f t="shared" si="114"/>
        <v>1878.8599999999969</v>
      </c>
      <c r="H356" s="38">
        <f t="shared" si="114"/>
        <v>1974.5799999999981</v>
      </c>
      <c r="I356" s="38">
        <f t="shared" si="114"/>
        <v>1998.6899999999987</v>
      </c>
      <c r="J356" s="38">
        <f t="shared" si="114"/>
        <v>1863.869999999999</v>
      </c>
      <c r="K356" s="38">
        <f t="shared" si="114"/>
        <v>1923.7100000000028</v>
      </c>
      <c r="L356" s="38">
        <f t="shared" si="114"/>
        <v>1884.1100000000006</v>
      </c>
      <c r="M356" s="127"/>
      <c r="N356" s="127"/>
      <c r="O356" s="127"/>
      <c r="P356" s="127"/>
      <c r="Q356" s="127"/>
      <c r="R356" s="128"/>
      <c r="S356" s="127"/>
      <c r="T356" s="127"/>
      <c r="U356" s="132"/>
      <c r="V356" s="222"/>
      <c r="W356" s="222"/>
    </row>
    <row r="357" spans="1:26">
      <c r="A357" s="120">
        <v>43007</v>
      </c>
      <c r="B357" s="121" t="s">
        <v>123</v>
      </c>
      <c r="C357" s="68" t="s">
        <v>87</v>
      </c>
      <c r="D357" s="54">
        <v>29510.29</v>
      </c>
      <c r="E357" s="54">
        <v>29342.92</v>
      </c>
      <c r="F357" s="54">
        <v>29438</v>
      </c>
      <c r="G357" s="54">
        <v>29340.27</v>
      </c>
      <c r="H357" s="54">
        <v>29578.9</v>
      </c>
      <c r="I357" s="54">
        <v>29488.48</v>
      </c>
      <c r="J357" s="54">
        <v>29343.91</v>
      </c>
      <c r="K357" s="54">
        <v>29358.6</v>
      </c>
      <c r="L357" s="54">
        <v>29577.8</v>
      </c>
      <c r="M357" s="66">
        <f>IF((L358=""),"",MAX(D359:L359))</f>
        <v>1938.3000000000029</v>
      </c>
      <c r="N357" s="66">
        <f>IF(L358="","",MIN(D359:L359))</f>
        <v>1773.4000000000015</v>
      </c>
      <c r="O357" s="66">
        <f>IF((L359=""),"",AVERAGE(D359:L359))</f>
        <v>1846.4433333333336</v>
      </c>
      <c r="P357" s="66">
        <f>IF((L358=""),"",((M357-N357)/(M357+N357))*100)</f>
        <v>4.4427081930113221</v>
      </c>
      <c r="Q357" s="66">
        <v>23</v>
      </c>
      <c r="R357" s="122" t="str">
        <f>IF(L358="","",IF(P358&lt;20,(IF(O357&gt;1730,IF(O357&lt;1970,"Pass","Fail"),"Fail"))))</f>
        <v>Pass</v>
      </c>
      <c r="S357" s="66">
        <v>1428</v>
      </c>
      <c r="T357" s="66"/>
      <c r="U357" s="130"/>
      <c r="V357" s="220">
        <v>1600</v>
      </c>
      <c r="W357" s="220">
        <v>2000</v>
      </c>
      <c r="X357" s="224">
        <v>1730</v>
      </c>
      <c r="Y357" s="224">
        <v>1970</v>
      </c>
      <c r="Z357" s="224">
        <v>6.2</v>
      </c>
    </row>
    <row r="358" spans="1:26" ht="15.75">
      <c r="A358"/>
      <c r="B358" s="139"/>
      <c r="C358" s="68" t="s">
        <v>88</v>
      </c>
      <c r="D358" s="54">
        <v>27686.28</v>
      </c>
      <c r="E358" s="54">
        <v>27562.25</v>
      </c>
      <c r="F358" s="54">
        <v>27664.6</v>
      </c>
      <c r="G358" s="54">
        <v>27457.4</v>
      </c>
      <c r="H358" s="54">
        <v>27640.6</v>
      </c>
      <c r="I358" s="54">
        <v>27597.360000000001</v>
      </c>
      <c r="J358" s="54">
        <v>27500.38</v>
      </c>
      <c r="K358" s="54">
        <v>27500.89</v>
      </c>
      <c r="L358" s="54">
        <v>27751.42</v>
      </c>
      <c r="M358" s="72"/>
      <c r="N358" s="72"/>
      <c r="O358" s="72"/>
      <c r="P358" s="72"/>
      <c r="Q358" s="72"/>
      <c r="R358" s="124"/>
      <c r="S358" s="72"/>
      <c r="T358" s="72"/>
      <c r="U358" s="131"/>
      <c r="V358" s="221"/>
      <c r="W358" s="221"/>
    </row>
    <row r="359" spans="1:26" ht="38.25">
      <c r="A359"/>
      <c r="B359" s="141"/>
      <c r="C359" s="68" t="s">
        <v>122</v>
      </c>
      <c r="D359" s="38">
        <f t="shared" ref="D359:L359" si="115">IF(((D357="")*AND(D358="")),"",(D357-D358)*1)</f>
        <v>1824.010000000002</v>
      </c>
      <c r="E359" s="38">
        <f t="shared" si="115"/>
        <v>1780.6699999999983</v>
      </c>
      <c r="F359" s="38">
        <f t="shared" si="115"/>
        <v>1773.4000000000015</v>
      </c>
      <c r="G359" s="38">
        <f t="shared" si="115"/>
        <v>1882.869999999999</v>
      </c>
      <c r="H359" s="38">
        <f t="shared" si="115"/>
        <v>1938.3000000000029</v>
      </c>
      <c r="I359" s="38">
        <f t="shared" si="115"/>
        <v>1891.119999999999</v>
      </c>
      <c r="J359" s="38">
        <f t="shared" si="115"/>
        <v>1843.5299999999988</v>
      </c>
      <c r="K359" s="38">
        <f t="shared" si="115"/>
        <v>1857.7099999999991</v>
      </c>
      <c r="L359" s="38">
        <f t="shared" si="115"/>
        <v>1826.380000000001</v>
      </c>
      <c r="M359" s="127"/>
      <c r="N359" s="127"/>
      <c r="O359" s="127"/>
      <c r="P359" s="127"/>
      <c r="Q359" s="127"/>
      <c r="R359" s="128"/>
      <c r="S359" s="127"/>
      <c r="T359" s="127"/>
      <c r="U359" s="132"/>
      <c r="V359" s="222"/>
      <c r="W359" s="222"/>
    </row>
    <row r="360" spans="1:26">
      <c r="A360" s="120">
        <v>43011</v>
      </c>
      <c r="B360" s="121" t="s">
        <v>123</v>
      </c>
      <c r="C360" s="68" t="s">
        <v>87</v>
      </c>
      <c r="D360" s="54">
        <v>29420.799999999999</v>
      </c>
      <c r="E360" s="54">
        <v>29238.39</v>
      </c>
      <c r="F360" s="54">
        <v>29254.67</v>
      </c>
      <c r="G360" s="54">
        <v>29248.9</v>
      </c>
      <c r="H360" s="54">
        <v>29446.71</v>
      </c>
      <c r="I360" s="54">
        <v>29446.51</v>
      </c>
      <c r="J360" s="54">
        <v>29249.91</v>
      </c>
      <c r="K360" s="54">
        <v>29249.85</v>
      </c>
      <c r="L360" s="54">
        <v>29471.85</v>
      </c>
      <c r="M360" s="66">
        <f>IF((L361=""),"",MAX(D362:L362))</f>
        <v>1955.5599999999977</v>
      </c>
      <c r="N360" s="66">
        <f>IF(L361="","",MIN(D362:L362))</f>
        <v>1803.5</v>
      </c>
      <c r="O360" s="66">
        <f>IF((L362=""),"",AVERAGE(D362:L362))</f>
        <v>1870.8111111111107</v>
      </c>
      <c r="P360" s="66">
        <f>IF((L361=""),"",((M360-N360)/(M360+N360))*100)</f>
        <v>4.0451602262267103</v>
      </c>
      <c r="Q360" s="66">
        <v>23</v>
      </c>
      <c r="R360" s="122" t="str">
        <f>IF(L361="","",IF(P361&lt;20,(IF(O360&gt;1730,IF(O360&lt;1970,"Pass","Fail"),"Fail"))))</f>
        <v>Pass</v>
      </c>
      <c r="S360" s="66">
        <v>1159</v>
      </c>
      <c r="T360" s="66"/>
      <c r="U360" s="130"/>
      <c r="V360" s="220">
        <v>1600</v>
      </c>
      <c r="W360" s="220">
        <v>2000</v>
      </c>
      <c r="X360" s="224">
        <v>1730</v>
      </c>
      <c r="Y360" s="224">
        <v>1970</v>
      </c>
      <c r="Z360" s="224">
        <v>6.2</v>
      </c>
    </row>
    <row r="361" spans="1:26" ht="15.75">
      <c r="A361"/>
      <c r="B361" s="139"/>
      <c r="C361" s="68" t="s">
        <v>88</v>
      </c>
      <c r="D361" s="54">
        <v>27566.639999999999</v>
      </c>
      <c r="E361" s="54">
        <v>27427.63</v>
      </c>
      <c r="F361" s="54">
        <v>27451.17</v>
      </c>
      <c r="G361" s="54">
        <v>27365.03</v>
      </c>
      <c r="H361" s="54">
        <v>27491.15</v>
      </c>
      <c r="I361" s="54">
        <v>27500.13</v>
      </c>
      <c r="J361" s="54">
        <v>27389.53</v>
      </c>
      <c r="K361" s="54">
        <v>27396.05</v>
      </c>
      <c r="L361" s="54">
        <v>27602.959999999999</v>
      </c>
      <c r="M361" s="72"/>
      <c r="N361" s="72"/>
      <c r="O361" s="72"/>
      <c r="P361" s="72"/>
      <c r="Q361" s="72"/>
      <c r="R361" s="124"/>
      <c r="S361" s="72"/>
      <c r="T361" s="72"/>
      <c r="U361" s="131"/>
      <c r="V361" s="221"/>
      <c r="W361" s="221"/>
    </row>
    <row r="362" spans="1:26" ht="38.25">
      <c r="A362"/>
      <c r="B362" s="141"/>
      <c r="C362" s="68" t="s">
        <v>122</v>
      </c>
      <c r="D362" s="38">
        <f t="shared" ref="D362:L362" si="116">IF(((D360="")*AND(D361="")),"",(D360-D361)*1)</f>
        <v>1854.1599999999999</v>
      </c>
      <c r="E362" s="38">
        <f t="shared" si="116"/>
        <v>1810.7599999999984</v>
      </c>
      <c r="F362" s="38">
        <f t="shared" si="116"/>
        <v>1803.5</v>
      </c>
      <c r="G362" s="38">
        <f t="shared" si="116"/>
        <v>1883.8700000000026</v>
      </c>
      <c r="H362" s="38">
        <f t="shared" si="116"/>
        <v>1955.5599999999977</v>
      </c>
      <c r="I362" s="38">
        <f t="shared" si="116"/>
        <v>1946.3799999999974</v>
      </c>
      <c r="J362" s="38">
        <f t="shared" si="116"/>
        <v>1860.380000000001</v>
      </c>
      <c r="K362" s="38">
        <f t="shared" si="116"/>
        <v>1853.7999999999993</v>
      </c>
      <c r="L362" s="38">
        <f t="shared" si="116"/>
        <v>1868.8899999999994</v>
      </c>
      <c r="M362" s="127"/>
      <c r="N362" s="127"/>
      <c r="O362" s="127"/>
      <c r="P362" s="127"/>
      <c r="Q362" s="127"/>
      <c r="R362" s="128"/>
      <c r="S362" s="127"/>
      <c r="T362" s="127"/>
      <c r="U362" s="132"/>
      <c r="V362" s="222"/>
      <c r="W362" s="222"/>
    </row>
    <row r="363" spans="1:26">
      <c r="A363" s="120">
        <v>43017</v>
      </c>
      <c r="B363" s="121" t="s">
        <v>123</v>
      </c>
      <c r="C363" s="68" t="s">
        <v>87</v>
      </c>
      <c r="D363" s="54">
        <v>29360.06</v>
      </c>
      <c r="E363" s="54">
        <v>29206.5</v>
      </c>
      <c r="F363" s="54">
        <v>29254.959999999999</v>
      </c>
      <c r="G363" s="54">
        <v>29204.77</v>
      </c>
      <c r="H363" s="54">
        <v>29443.119999999999</v>
      </c>
      <c r="I363" s="54">
        <v>29356.52</v>
      </c>
      <c r="J363" s="54">
        <v>29196.53</v>
      </c>
      <c r="K363" s="54">
        <v>29200.17</v>
      </c>
      <c r="L363" s="54">
        <v>29409.56</v>
      </c>
      <c r="M363" s="66">
        <f>IF((L364=""),"",MAX(D365:L365))</f>
        <v>1978.1299999999974</v>
      </c>
      <c r="N363" s="66">
        <f>IF(L364="","",MIN(D365:L365))</f>
        <v>1813.5999999999985</v>
      </c>
      <c r="O363" s="66">
        <f>IF((L365=""),"",AVERAGE(D365:L365))</f>
        <v>1882.7822222222214</v>
      </c>
      <c r="P363" s="66">
        <f>IF((L364=""),"",((M363-N363)/(M363+N363))*100)</f>
        <v>4.3391802686372456</v>
      </c>
      <c r="Q363" s="66">
        <v>23</v>
      </c>
      <c r="R363" s="122" t="str">
        <f>IF(L364="","",IF(P364&lt;20,(IF(O363&gt;1730,IF(O363&lt;1970,"Pass","Fail"),"Fail"))))</f>
        <v>Pass</v>
      </c>
      <c r="S363" s="66">
        <v>1428</v>
      </c>
      <c r="T363" s="66"/>
      <c r="U363" s="130"/>
      <c r="V363" s="220">
        <v>1600</v>
      </c>
      <c r="W363" s="220">
        <v>2000</v>
      </c>
      <c r="X363" s="224">
        <v>1730</v>
      </c>
      <c r="Y363" s="224">
        <v>1970</v>
      </c>
      <c r="Z363" s="224">
        <v>6.2</v>
      </c>
    </row>
    <row r="364" spans="1:26" ht="15.75">
      <c r="A364"/>
      <c r="B364" s="139"/>
      <c r="C364" s="68" t="s">
        <v>88</v>
      </c>
      <c r="D364" s="54">
        <v>27490.59</v>
      </c>
      <c r="E364" s="54">
        <v>27374.28</v>
      </c>
      <c r="F364" s="54">
        <v>27441.360000000001</v>
      </c>
      <c r="G364" s="54">
        <v>27310.560000000001</v>
      </c>
      <c r="H364" s="54">
        <v>27464.99</v>
      </c>
      <c r="I364" s="54">
        <v>27401.200000000001</v>
      </c>
      <c r="J364" s="54">
        <v>27322.560000000001</v>
      </c>
      <c r="K364" s="54">
        <v>27344.57</v>
      </c>
      <c r="L364" s="54">
        <v>27537.040000000001</v>
      </c>
      <c r="M364" s="72"/>
      <c r="N364" s="72"/>
      <c r="O364" s="72"/>
      <c r="P364" s="72"/>
      <c r="Q364" s="72"/>
      <c r="R364" s="124"/>
      <c r="S364" s="72"/>
      <c r="T364" s="72"/>
      <c r="U364" s="131"/>
      <c r="V364" s="221"/>
      <c r="W364" s="221"/>
    </row>
    <row r="365" spans="1:26" ht="38.25">
      <c r="A365"/>
      <c r="B365" s="141"/>
      <c r="C365" s="68" t="s">
        <v>122</v>
      </c>
      <c r="D365" s="38">
        <f t="shared" ref="D365:L365" si="117">IF(((D363="")*AND(D364="")),"",(D363-D364)*1)</f>
        <v>1869.4700000000012</v>
      </c>
      <c r="E365" s="38">
        <f t="shared" si="117"/>
        <v>1832.2200000000012</v>
      </c>
      <c r="F365" s="38">
        <f t="shared" si="117"/>
        <v>1813.5999999999985</v>
      </c>
      <c r="G365" s="38">
        <f t="shared" si="117"/>
        <v>1894.2099999999991</v>
      </c>
      <c r="H365" s="38">
        <f t="shared" si="117"/>
        <v>1978.1299999999974</v>
      </c>
      <c r="I365" s="38">
        <f t="shared" si="117"/>
        <v>1955.3199999999997</v>
      </c>
      <c r="J365" s="38">
        <f t="shared" si="117"/>
        <v>1873.9699999999975</v>
      </c>
      <c r="K365" s="38">
        <f t="shared" si="117"/>
        <v>1855.5999999999985</v>
      </c>
      <c r="L365" s="38">
        <f t="shared" si="117"/>
        <v>1872.5200000000004</v>
      </c>
      <c r="M365" s="127"/>
      <c r="N365" s="127"/>
      <c r="O365" s="127"/>
      <c r="P365" s="127"/>
      <c r="Q365" s="127"/>
      <c r="R365" s="128"/>
      <c r="S365" s="127"/>
      <c r="T365" s="127"/>
      <c r="U365" s="132"/>
      <c r="V365" s="222"/>
      <c r="W365" s="222"/>
    </row>
    <row r="366" spans="1:26">
      <c r="A366" s="120">
        <v>43020</v>
      </c>
      <c r="B366" s="121" t="s">
        <v>123</v>
      </c>
      <c r="C366" s="68" t="s">
        <v>87</v>
      </c>
      <c r="D366" s="54">
        <v>29369.24</v>
      </c>
      <c r="E366" s="54">
        <v>29211.87</v>
      </c>
      <c r="F366" s="54">
        <v>27017.51</v>
      </c>
      <c r="G366" s="54">
        <v>29195.39</v>
      </c>
      <c r="H366" s="54">
        <v>29347.78</v>
      </c>
      <c r="I366" s="54">
        <v>29347.06</v>
      </c>
      <c r="J366" s="54">
        <v>29233.919999999998</v>
      </c>
      <c r="K366" s="54">
        <v>29172.1</v>
      </c>
      <c r="L366" s="54">
        <v>29423.02</v>
      </c>
      <c r="M366" s="66">
        <f>IF((L367=""),"",MAX(D368:L368))</f>
        <v>4123.2700000000004</v>
      </c>
      <c r="N366" s="66">
        <f>IF(L367="","",MIN(D368:L368))</f>
        <v>-352.7400000000016</v>
      </c>
      <c r="O366" s="66">
        <f>IF((L368=""),"",AVERAGE(D368:L368))</f>
        <v>1902.1344444444439</v>
      </c>
      <c r="P366" s="66">
        <f>IF((L367=""),"",((M366-N366)/(M366+N366))*100)</f>
        <v>118.71036697758679</v>
      </c>
      <c r="Q366" s="66">
        <v>23</v>
      </c>
      <c r="R366" s="122" t="str">
        <f>IF(L367="","",IF(P367&lt;20,(IF(O366&gt;1730,IF(O366&lt;1970,"Pass","Fail"),"Fail"))))</f>
        <v>Pass</v>
      </c>
      <c r="S366" s="66">
        <v>1428</v>
      </c>
      <c r="T366" s="66"/>
      <c r="U366" s="130"/>
      <c r="V366" s="220">
        <v>1600</v>
      </c>
      <c r="W366" s="220">
        <v>2000</v>
      </c>
      <c r="X366" s="224">
        <v>1730</v>
      </c>
      <c r="Y366" s="224">
        <v>1970</v>
      </c>
      <c r="Z366" s="224">
        <v>6.2</v>
      </c>
    </row>
    <row r="367" spans="1:26" ht="15.75">
      <c r="A367"/>
      <c r="B367" s="139"/>
      <c r="C367" s="68" t="s">
        <v>88</v>
      </c>
      <c r="D367" s="54">
        <v>27525.65</v>
      </c>
      <c r="E367" s="54">
        <v>25088.6</v>
      </c>
      <c r="F367" s="54">
        <v>27370.25</v>
      </c>
      <c r="G367" s="54">
        <v>27273.16</v>
      </c>
      <c r="H367" s="54">
        <v>27378.639999999999</v>
      </c>
      <c r="I367" s="54">
        <v>27336.07</v>
      </c>
      <c r="J367" s="54">
        <v>27287.63</v>
      </c>
      <c r="K367" s="54">
        <v>27327.34</v>
      </c>
      <c r="L367" s="54">
        <v>27611.34</v>
      </c>
      <c r="M367" s="72"/>
      <c r="N367" s="72"/>
      <c r="O367" s="72"/>
      <c r="P367" s="72"/>
      <c r="Q367" s="72"/>
      <c r="R367" s="124"/>
      <c r="S367" s="72"/>
      <c r="T367" s="72"/>
      <c r="U367" s="131"/>
      <c r="V367" s="221"/>
      <c r="W367" s="221"/>
    </row>
    <row r="368" spans="1:26" ht="38.25">
      <c r="A368"/>
      <c r="B368" s="141"/>
      <c r="C368" s="68" t="s">
        <v>122</v>
      </c>
      <c r="D368" s="38">
        <f t="shared" ref="D368:L368" si="118">IF(((D366="")*AND(D367="")),"",(D366-D367)*1)</f>
        <v>1843.5900000000001</v>
      </c>
      <c r="E368" s="38">
        <f t="shared" si="118"/>
        <v>4123.2700000000004</v>
      </c>
      <c r="F368" s="38">
        <f t="shared" si="118"/>
        <v>-352.7400000000016</v>
      </c>
      <c r="G368" s="38">
        <f t="shared" si="118"/>
        <v>1922.2299999999996</v>
      </c>
      <c r="H368" s="38">
        <f t="shared" si="118"/>
        <v>1969.1399999999994</v>
      </c>
      <c r="I368" s="38">
        <f t="shared" si="118"/>
        <v>2010.9900000000016</v>
      </c>
      <c r="J368" s="38">
        <f t="shared" si="118"/>
        <v>1946.2899999999972</v>
      </c>
      <c r="K368" s="38">
        <f t="shared" si="118"/>
        <v>1844.7599999999984</v>
      </c>
      <c r="L368" s="38">
        <f t="shared" si="118"/>
        <v>1811.6800000000003</v>
      </c>
      <c r="M368" s="127"/>
      <c r="N368" s="127"/>
      <c r="O368" s="127"/>
      <c r="P368" s="127"/>
      <c r="Q368" s="127"/>
      <c r="R368" s="128"/>
      <c r="S368" s="127"/>
      <c r="T368" s="127"/>
      <c r="U368" s="132"/>
      <c r="V368" s="222"/>
      <c r="W368" s="222"/>
    </row>
    <row r="369" spans="1:26">
      <c r="A369" s="120">
        <v>43024</v>
      </c>
      <c r="B369" s="121" t="s">
        <v>123</v>
      </c>
      <c r="C369" s="68" t="s">
        <v>87</v>
      </c>
      <c r="D369" s="54">
        <v>29263.21</v>
      </c>
      <c r="E369" s="54">
        <v>29083.599999999999</v>
      </c>
      <c r="F369" s="54">
        <v>29130.79</v>
      </c>
      <c r="G369" s="54">
        <v>29164.59</v>
      </c>
      <c r="H369" s="54">
        <v>29355.13</v>
      </c>
      <c r="I369" s="54">
        <v>29284.78</v>
      </c>
      <c r="J369" s="54">
        <v>29114.52</v>
      </c>
      <c r="K369" s="54">
        <v>29110.62</v>
      </c>
      <c r="L369" s="54">
        <v>29381.06</v>
      </c>
      <c r="M369" s="66">
        <f>IF((L370=""),"",MAX(D371:L371))</f>
        <v>2018.8400000000001</v>
      </c>
      <c r="N369" s="66">
        <f>IF(L370="","",MIN(D371:L371))</f>
        <v>1704.5600000000013</v>
      </c>
      <c r="O369" s="66">
        <f>IF((L371=""),"",AVERAGE(D371:L371))</f>
        <v>1877.8711111111115</v>
      </c>
      <c r="P369" s="66">
        <f>IF((L370=""),"",((M369-N369)/(M369+N369))*100)</f>
        <v>8.4406725036256827</v>
      </c>
      <c r="Q369" s="66">
        <v>23</v>
      </c>
      <c r="R369" s="122" t="str">
        <f>IF(L370="","",IF(P370&lt;20,(IF(O369&gt;1730,IF(O369&lt;1970,"Pass","Fail"),"Fail"))))</f>
        <v>Pass</v>
      </c>
      <c r="S369" s="66"/>
      <c r="T369" s="66"/>
      <c r="U369" s="130"/>
      <c r="V369" s="220">
        <v>1600</v>
      </c>
      <c r="W369" s="220">
        <v>2000</v>
      </c>
      <c r="X369" s="224">
        <v>1730</v>
      </c>
      <c r="Y369" s="224">
        <v>1970</v>
      </c>
      <c r="Z369" s="224">
        <v>6.2</v>
      </c>
    </row>
    <row r="370" spans="1:26" ht="15.75">
      <c r="A370"/>
      <c r="B370" s="139"/>
      <c r="C370" s="68" t="s">
        <v>88</v>
      </c>
      <c r="D370" s="54">
        <v>27405.91</v>
      </c>
      <c r="E370" s="54">
        <v>27284.639999999999</v>
      </c>
      <c r="F370" s="54">
        <v>27426.23</v>
      </c>
      <c r="G370" s="54">
        <v>27224.05</v>
      </c>
      <c r="H370" s="54">
        <v>27388.7</v>
      </c>
      <c r="I370" s="54">
        <v>27265.94</v>
      </c>
      <c r="J370" s="54">
        <v>27223.42</v>
      </c>
      <c r="K370" s="54">
        <v>27251.78</v>
      </c>
      <c r="L370" s="54">
        <v>27516.79</v>
      </c>
      <c r="M370" s="72"/>
      <c r="N370" s="72"/>
      <c r="O370" s="72"/>
      <c r="P370" s="72"/>
      <c r="Q370" s="72"/>
      <c r="R370" s="124"/>
      <c r="S370" s="72">
        <v>1335</v>
      </c>
      <c r="T370" s="72"/>
      <c r="U370" s="131"/>
      <c r="V370" s="221"/>
      <c r="W370" s="221"/>
    </row>
    <row r="371" spans="1:26" ht="38.25">
      <c r="A371"/>
      <c r="B371" s="141"/>
      <c r="C371" s="68" t="s">
        <v>122</v>
      </c>
      <c r="D371" s="38">
        <f t="shared" ref="D371:L371" si="119">IF(((D369="")*AND(D370="")),"",(D369-D370)*1)</f>
        <v>1857.2999999999993</v>
      </c>
      <c r="E371" s="38">
        <f t="shared" si="119"/>
        <v>1798.9599999999991</v>
      </c>
      <c r="F371" s="38">
        <f t="shared" si="119"/>
        <v>1704.5600000000013</v>
      </c>
      <c r="G371" s="38">
        <f t="shared" si="119"/>
        <v>1940.5400000000009</v>
      </c>
      <c r="H371" s="38">
        <f t="shared" si="119"/>
        <v>1966.4300000000003</v>
      </c>
      <c r="I371" s="38">
        <f t="shared" si="119"/>
        <v>2018.8400000000001</v>
      </c>
      <c r="J371" s="38">
        <f t="shared" si="119"/>
        <v>1891.1000000000022</v>
      </c>
      <c r="K371" s="38">
        <f t="shared" si="119"/>
        <v>1858.8400000000001</v>
      </c>
      <c r="L371" s="38">
        <f t="shared" si="119"/>
        <v>1864.2700000000004</v>
      </c>
      <c r="M371" s="127"/>
      <c r="N371" s="127"/>
      <c r="O371" s="127"/>
      <c r="P371" s="127"/>
      <c r="Q371" s="127"/>
      <c r="R371" s="128"/>
      <c r="S371" s="127"/>
      <c r="T371" s="127"/>
      <c r="U371" s="132"/>
      <c r="V371" s="222"/>
      <c r="W371" s="222"/>
    </row>
    <row r="372" spans="1:26">
      <c r="A372" s="120">
        <v>43028</v>
      </c>
      <c r="B372" s="121" t="s">
        <v>123</v>
      </c>
      <c r="C372" s="68" t="s">
        <v>87</v>
      </c>
      <c r="D372" s="54">
        <v>29326.04</v>
      </c>
      <c r="E372" s="54">
        <v>29157.1</v>
      </c>
      <c r="F372" s="54">
        <v>29167.62</v>
      </c>
      <c r="G372" s="54">
        <v>29149.55</v>
      </c>
      <c r="H372" s="54">
        <v>29381.71</v>
      </c>
      <c r="I372" s="54">
        <v>29340.73</v>
      </c>
      <c r="J372" s="54">
        <v>29144.06</v>
      </c>
      <c r="K372" s="54">
        <v>29145.26</v>
      </c>
      <c r="L372" s="54">
        <v>29393.47</v>
      </c>
      <c r="M372" s="66">
        <f>IF((L373=""),"",MAX(D374:L374))</f>
        <v>2014.8199999999997</v>
      </c>
      <c r="N372" s="66">
        <f>IF(L373="","",MIN(D374:L374))</f>
        <v>1791.4799999999996</v>
      </c>
      <c r="O372" s="66">
        <f>IF((L374=""),"",AVERAGE(D374:L374))</f>
        <v>1901.1122222222216</v>
      </c>
      <c r="P372" s="66">
        <f>IF((L373=""),"",((M372-N372)/(M372+N372))*100)</f>
        <v>5.8676404907653152</v>
      </c>
      <c r="Q372" s="66">
        <v>23</v>
      </c>
      <c r="R372" s="122" t="str">
        <f>IF(L373="","",IF(P373&lt;20,(IF(O372&gt;1730,IF(O372&lt;1970,"Pass","Fail"),"Fail"))))</f>
        <v>Pass</v>
      </c>
      <c r="S372" s="66">
        <v>1335</v>
      </c>
      <c r="T372" s="66"/>
      <c r="U372" s="130"/>
      <c r="V372" s="220">
        <v>1600</v>
      </c>
      <c r="W372" s="220">
        <v>2000</v>
      </c>
      <c r="X372" s="224">
        <v>1730</v>
      </c>
      <c r="Y372" s="224">
        <v>1970</v>
      </c>
      <c r="Z372" s="224">
        <v>6.2</v>
      </c>
    </row>
    <row r="373" spans="1:26" ht="15.75">
      <c r="A373"/>
      <c r="B373" s="139"/>
      <c r="C373" s="68" t="s">
        <v>88</v>
      </c>
      <c r="D373" s="54">
        <v>27465.06</v>
      </c>
      <c r="E373" s="54">
        <v>27307.63</v>
      </c>
      <c r="F373" s="54">
        <v>27376.14</v>
      </c>
      <c r="G373" s="54">
        <v>27225.4</v>
      </c>
      <c r="H373" s="54">
        <v>27366.89</v>
      </c>
      <c r="I373" s="54">
        <v>27336.93</v>
      </c>
      <c r="J373" s="54">
        <v>27236.68</v>
      </c>
      <c r="K373" s="54">
        <v>27256.38</v>
      </c>
      <c r="L373" s="54">
        <v>27524.42</v>
      </c>
      <c r="M373" s="72"/>
      <c r="N373" s="72"/>
      <c r="O373" s="72"/>
      <c r="P373" s="72"/>
      <c r="Q373" s="72"/>
      <c r="R373" s="124"/>
      <c r="S373" s="72"/>
      <c r="T373" s="72"/>
      <c r="U373" s="131"/>
      <c r="V373" s="221"/>
      <c r="W373" s="221"/>
    </row>
    <row r="374" spans="1:26" ht="38.25">
      <c r="A374"/>
      <c r="B374" s="141"/>
      <c r="C374" s="68" t="s">
        <v>122</v>
      </c>
      <c r="D374" s="38">
        <f t="shared" ref="D374:L374" si="120">IF(((D372="")*AND(D373="")),"",(D372-D373)*1)</f>
        <v>1860.9799999999996</v>
      </c>
      <c r="E374" s="38">
        <f t="shared" si="120"/>
        <v>1849.4699999999975</v>
      </c>
      <c r="F374" s="38">
        <f t="shared" si="120"/>
        <v>1791.4799999999996</v>
      </c>
      <c r="G374" s="38">
        <f t="shared" si="120"/>
        <v>1924.1499999999978</v>
      </c>
      <c r="H374" s="38">
        <f t="shared" si="120"/>
        <v>2014.8199999999997</v>
      </c>
      <c r="I374" s="38">
        <f t="shared" si="120"/>
        <v>2003.7999999999993</v>
      </c>
      <c r="J374" s="38">
        <f t="shared" si="120"/>
        <v>1907.380000000001</v>
      </c>
      <c r="K374" s="38">
        <f t="shared" si="120"/>
        <v>1888.8799999999974</v>
      </c>
      <c r="L374" s="38">
        <f t="shared" si="120"/>
        <v>1869.0500000000029</v>
      </c>
      <c r="M374" s="127"/>
      <c r="N374" s="127"/>
      <c r="O374" s="127"/>
      <c r="P374" s="127"/>
      <c r="Q374" s="127"/>
      <c r="R374" s="128"/>
      <c r="S374" s="127"/>
      <c r="T374" s="127"/>
      <c r="U374" s="132"/>
      <c r="V374" s="222"/>
      <c r="W374" s="222"/>
    </row>
    <row r="375" spans="1:26">
      <c r="A375" s="120">
        <v>43032</v>
      </c>
      <c r="B375" s="121" t="s">
        <v>123</v>
      </c>
      <c r="C375" s="68" t="s">
        <v>87</v>
      </c>
      <c r="D375" s="54">
        <v>29361.35</v>
      </c>
      <c r="E375" s="54">
        <v>29156.57</v>
      </c>
      <c r="F375" s="54">
        <v>29184.41</v>
      </c>
      <c r="G375" s="54">
        <v>29178.07</v>
      </c>
      <c r="H375" s="54">
        <v>29413.42</v>
      </c>
      <c r="I375" s="54">
        <v>29289.16</v>
      </c>
      <c r="J375" s="54">
        <v>29143.59</v>
      </c>
      <c r="K375" s="54">
        <v>29180.44</v>
      </c>
      <c r="L375" s="54">
        <v>29416.65</v>
      </c>
      <c r="M375" s="66">
        <f>IF((L376=""),"",MAX(D377:L377))</f>
        <v>1920.3899999999994</v>
      </c>
      <c r="N375" s="66">
        <f>IF(L376="","",MIN(D377:L377))</f>
        <v>1841.9200000000019</v>
      </c>
      <c r="O375" s="66">
        <f>IF((L377=""),"",AVERAGE(D377:L377))</f>
        <v>1884.6955555555551</v>
      </c>
      <c r="P375" s="66">
        <f>IF((L376=""),"",((M375-N375)/(M375+N375))*100)</f>
        <v>2.0856867190634878</v>
      </c>
      <c r="Q375" s="66">
        <v>23</v>
      </c>
      <c r="R375" s="122" t="str">
        <f>IF(L376="","",IF(P376&lt;20,(IF(O375&gt;1730,IF(O375&lt;1970,"Pass","Fail"),"Fail"))))</f>
        <v>Pass</v>
      </c>
      <c r="S375" s="66">
        <v>1159</v>
      </c>
      <c r="T375" s="66"/>
      <c r="U375" s="130"/>
      <c r="V375" s="220">
        <v>1600</v>
      </c>
      <c r="W375" s="220">
        <v>2000</v>
      </c>
      <c r="X375" s="224">
        <v>1730</v>
      </c>
      <c r="Y375" s="224">
        <v>1970</v>
      </c>
      <c r="Z375" s="224">
        <v>6.2</v>
      </c>
    </row>
    <row r="376" spans="1:26" ht="15.75">
      <c r="A376"/>
      <c r="B376" s="139"/>
      <c r="C376" s="68" t="s">
        <v>88</v>
      </c>
      <c r="D376" s="54">
        <v>27441.43</v>
      </c>
      <c r="E376" s="54">
        <v>27310.77</v>
      </c>
      <c r="F376" s="54">
        <v>27336.86</v>
      </c>
      <c r="G376" s="54">
        <v>27264.86</v>
      </c>
      <c r="H376" s="54">
        <v>27517.86</v>
      </c>
      <c r="I376" s="54">
        <v>27391.47</v>
      </c>
      <c r="J376" s="54">
        <v>27263.37</v>
      </c>
      <c r="K376" s="54">
        <v>27260.05</v>
      </c>
      <c r="L376" s="54">
        <v>27574.73</v>
      </c>
      <c r="M376" s="72"/>
      <c r="N376" s="72"/>
      <c r="O376" s="72"/>
      <c r="P376" s="72"/>
      <c r="Q376" s="72"/>
      <c r="R376" s="124"/>
      <c r="S376" s="72"/>
      <c r="T376" s="72"/>
      <c r="U376" s="131"/>
      <c r="V376" s="221"/>
      <c r="W376" s="221"/>
    </row>
    <row r="377" spans="1:26" ht="38.25">
      <c r="A377"/>
      <c r="B377" s="141"/>
      <c r="C377" s="68" t="s">
        <v>122</v>
      </c>
      <c r="D377" s="38">
        <f t="shared" ref="D377:L377" si="121">IF(((D375="")*AND(D376="")),"",(D375-D376)*1)</f>
        <v>1919.9199999999983</v>
      </c>
      <c r="E377" s="38">
        <f t="shared" si="121"/>
        <v>1845.7999999999993</v>
      </c>
      <c r="F377" s="38">
        <f t="shared" si="121"/>
        <v>1847.5499999999993</v>
      </c>
      <c r="G377" s="38">
        <f t="shared" si="121"/>
        <v>1913.2099999999991</v>
      </c>
      <c r="H377" s="38">
        <f t="shared" si="121"/>
        <v>1895.5599999999977</v>
      </c>
      <c r="I377" s="38">
        <f t="shared" si="121"/>
        <v>1897.6899999999987</v>
      </c>
      <c r="J377" s="38">
        <f t="shared" si="121"/>
        <v>1880.2200000000012</v>
      </c>
      <c r="K377" s="38">
        <f t="shared" si="121"/>
        <v>1920.3899999999994</v>
      </c>
      <c r="L377" s="38">
        <f t="shared" si="121"/>
        <v>1841.9200000000019</v>
      </c>
      <c r="M377" s="127"/>
      <c r="N377" s="127"/>
      <c r="O377" s="127"/>
      <c r="P377" s="127"/>
      <c r="Q377" s="127"/>
      <c r="R377" s="128"/>
      <c r="S377" s="127"/>
      <c r="T377" s="127"/>
      <c r="U377" s="132"/>
      <c r="V377" s="222"/>
      <c r="W377" s="222"/>
    </row>
    <row r="378" spans="1:26">
      <c r="A378" s="120">
        <v>43035</v>
      </c>
      <c r="B378" s="121" t="s">
        <v>123</v>
      </c>
      <c r="C378" s="68" t="s">
        <v>87</v>
      </c>
      <c r="D378" s="54">
        <v>29243.22</v>
      </c>
      <c r="E378" s="54">
        <v>29070.95</v>
      </c>
      <c r="F378" s="54">
        <v>29079.84</v>
      </c>
      <c r="G378" s="54">
        <v>29070.32</v>
      </c>
      <c r="H378" s="54">
        <v>29308.35</v>
      </c>
      <c r="I378" s="54">
        <v>29249.72</v>
      </c>
      <c r="J378" s="54">
        <v>29077.95</v>
      </c>
      <c r="K378" s="54">
        <v>29056.11</v>
      </c>
      <c r="L378" s="54">
        <v>29301.83</v>
      </c>
      <c r="M378" s="66">
        <f>IF((L379=""),"",MAX(D380:L380))</f>
        <v>2002.0400000000009</v>
      </c>
      <c r="N378" s="66">
        <f>IF(L379="","",MIN(D380:L380))</f>
        <v>1798.130000000001</v>
      </c>
      <c r="O378" s="66">
        <f>IF((L380=""),"",AVERAGE(D380:L380))</f>
        <v>1932.1144444444444</v>
      </c>
      <c r="P378" s="66">
        <f>IF((L379=""),"",((M378-N378)/(M378+N378))*100)</f>
        <v>5.3658125820686902</v>
      </c>
      <c r="Q378" s="66">
        <v>23</v>
      </c>
      <c r="R378" s="122" t="str">
        <f>IF(L379="","",IF(P379&lt;20,(IF(O378&gt;1730,IF(O378&lt;1970,"Pass","Fail"),"Fail"))))</f>
        <v>Pass</v>
      </c>
      <c r="S378" s="66">
        <v>102</v>
      </c>
      <c r="T378" s="66"/>
      <c r="U378" s="130"/>
      <c r="V378" s="220">
        <v>1600</v>
      </c>
      <c r="W378" s="220">
        <v>2000</v>
      </c>
      <c r="X378" s="224">
        <v>1730</v>
      </c>
      <c r="Y378" s="224">
        <v>1970</v>
      </c>
      <c r="Z378" s="224">
        <v>6.2</v>
      </c>
    </row>
    <row r="379" spans="1:26" ht="15.75">
      <c r="A379"/>
      <c r="B379" s="139"/>
      <c r="C379" s="68" t="s">
        <v>88</v>
      </c>
      <c r="D379" s="54">
        <v>27278.58</v>
      </c>
      <c r="E379" s="54">
        <v>27138.36</v>
      </c>
      <c r="F379" s="54">
        <v>27281.71</v>
      </c>
      <c r="G379" s="54">
        <v>27103.65</v>
      </c>
      <c r="H379" s="54">
        <v>27382.47</v>
      </c>
      <c r="I379" s="54">
        <v>27247.68</v>
      </c>
      <c r="J379" s="54">
        <v>27118.84</v>
      </c>
      <c r="K379" s="54">
        <v>27101.98</v>
      </c>
      <c r="L379" s="54">
        <v>27415.99</v>
      </c>
      <c r="M379" s="72"/>
      <c r="N379" s="72"/>
      <c r="O379" s="72"/>
      <c r="P379" s="72"/>
      <c r="Q379" s="72"/>
      <c r="R379" s="124"/>
      <c r="S379" s="72"/>
      <c r="T379" s="72"/>
      <c r="U379" s="131"/>
      <c r="V379" s="221"/>
      <c r="W379" s="221"/>
    </row>
    <row r="380" spans="1:26" ht="38.25">
      <c r="A380"/>
      <c r="B380" s="141"/>
      <c r="C380" s="68" t="s">
        <v>122</v>
      </c>
      <c r="D380" s="38">
        <f t="shared" ref="D380:L380" si="122">IF(((D378="")*AND(D379="")),"",(D378-D379)*1)</f>
        <v>1964.6399999999994</v>
      </c>
      <c r="E380" s="38">
        <f t="shared" si="122"/>
        <v>1932.5900000000001</v>
      </c>
      <c r="F380" s="38">
        <f t="shared" si="122"/>
        <v>1798.130000000001</v>
      </c>
      <c r="G380" s="38">
        <f t="shared" si="122"/>
        <v>1966.6699999999983</v>
      </c>
      <c r="H380" s="38">
        <f t="shared" si="122"/>
        <v>1925.8799999999974</v>
      </c>
      <c r="I380" s="38">
        <f t="shared" si="122"/>
        <v>2002.0400000000009</v>
      </c>
      <c r="J380" s="38">
        <f t="shared" si="122"/>
        <v>1959.1100000000006</v>
      </c>
      <c r="K380" s="38">
        <f t="shared" si="122"/>
        <v>1954.130000000001</v>
      </c>
      <c r="L380" s="38">
        <f t="shared" si="122"/>
        <v>1885.8400000000001</v>
      </c>
      <c r="M380" s="127"/>
      <c r="N380" s="127"/>
      <c r="O380" s="127"/>
      <c r="P380" s="127"/>
      <c r="Q380" s="127"/>
      <c r="R380" s="128"/>
      <c r="S380" s="127"/>
      <c r="T380" s="127"/>
      <c r="U380" s="132"/>
      <c r="V380" s="222"/>
      <c r="W380" s="222"/>
    </row>
    <row r="381" spans="1:26">
      <c r="A381" s="193">
        <v>43038</v>
      </c>
      <c r="B381" s="121" t="s">
        <v>123</v>
      </c>
      <c r="C381" s="68" t="s">
        <v>87</v>
      </c>
      <c r="D381" s="54">
        <v>29408.28</v>
      </c>
      <c r="E381" s="54">
        <v>29231.07</v>
      </c>
      <c r="F381" s="54">
        <v>29156.69</v>
      </c>
      <c r="G381" s="54">
        <v>29182.080000000002</v>
      </c>
      <c r="H381" s="54">
        <v>29437.56</v>
      </c>
      <c r="I381" s="54">
        <v>29344.87</v>
      </c>
      <c r="J381" s="54">
        <v>29166.86</v>
      </c>
      <c r="K381" s="54">
        <v>29227.439999999999</v>
      </c>
      <c r="L381" s="54">
        <v>29460.77</v>
      </c>
      <c r="M381" s="66">
        <f>IF((L382=""),"",MAX(D383:L383))</f>
        <v>1867.7300000000032</v>
      </c>
      <c r="N381" s="66">
        <f>IF(L382="","",MIN(D383:L383))</f>
        <v>1627.8499999999985</v>
      </c>
      <c r="O381" s="66">
        <f>IF((L383=""),"",AVERAGE(D383:L383))</f>
        <v>1823.0955555555552</v>
      </c>
      <c r="P381" s="66">
        <f>IF((L382=""),"",((M381-N381)/(M381+N381))*100)</f>
        <v>6.8623804919356601</v>
      </c>
      <c r="Q381" s="66">
        <v>23</v>
      </c>
      <c r="R381" s="122" t="str">
        <f>IF(L382="","",IF(P382&lt;20,(IF(O381&gt;1730,IF(O381&lt;1970,"Pass","Fail"),"Fail"))))</f>
        <v>Pass</v>
      </c>
      <c r="S381" s="66">
        <v>102</v>
      </c>
      <c r="T381" s="130" t="s">
        <v>125</v>
      </c>
      <c r="V381" s="220">
        <v>1600</v>
      </c>
      <c r="W381" s="220">
        <v>2000</v>
      </c>
      <c r="X381" s="224">
        <v>1730</v>
      </c>
      <c r="Y381" s="224">
        <v>1970</v>
      </c>
      <c r="Z381" s="224">
        <v>6.2</v>
      </c>
    </row>
    <row r="382" spans="1:26" ht="15.75">
      <c r="A382"/>
      <c r="B382" s="139"/>
      <c r="C382" s="68" t="s">
        <v>88</v>
      </c>
      <c r="D382" s="54">
        <v>27578.98</v>
      </c>
      <c r="E382" s="54">
        <v>27416.14</v>
      </c>
      <c r="F382" s="54">
        <v>27528.84</v>
      </c>
      <c r="G382" s="54">
        <v>27314.35</v>
      </c>
      <c r="H382" s="54">
        <v>27572.11</v>
      </c>
      <c r="I382" s="54">
        <v>27498.77</v>
      </c>
      <c r="J382" s="54">
        <v>27306.720000000001</v>
      </c>
      <c r="K382" s="54">
        <v>27360.31</v>
      </c>
      <c r="L382" s="54">
        <v>27631.54</v>
      </c>
      <c r="M382" s="72"/>
      <c r="N382" s="72"/>
      <c r="O382" s="72"/>
      <c r="P382" s="72"/>
      <c r="Q382" s="72"/>
      <c r="R382" s="124"/>
      <c r="S382" s="72"/>
      <c r="T382" s="72"/>
      <c r="U382" s="131"/>
      <c r="V382" s="221"/>
      <c r="W382" s="221"/>
    </row>
    <row r="383" spans="1:26" ht="38.25">
      <c r="A383"/>
      <c r="B383" s="141"/>
      <c r="C383" s="68" t="s">
        <v>122</v>
      </c>
      <c r="D383" s="38">
        <f t="shared" ref="D383:L383" si="123">IF(((D381="")*AND(D382="")),"",(D381-D382)*1)</f>
        <v>1829.2999999999993</v>
      </c>
      <c r="E383" s="38">
        <f t="shared" si="123"/>
        <v>1814.9300000000003</v>
      </c>
      <c r="F383" s="38">
        <f t="shared" si="123"/>
        <v>1627.8499999999985</v>
      </c>
      <c r="G383" s="38">
        <f t="shared" si="123"/>
        <v>1867.7300000000032</v>
      </c>
      <c r="H383" s="38">
        <f t="shared" si="123"/>
        <v>1865.4500000000007</v>
      </c>
      <c r="I383" s="38">
        <f t="shared" si="123"/>
        <v>1846.0999999999985</v>
      </c>
      <c r="J383" s="38">
        <f t="shared" si="123"/>
        <v>1860.1399999999994</v>
      </c>
      <c r="K383" s="38">
        <f t="shared" si="123"/>
        <v>1867.1299999999974</v>
      </c>
      <c r="L383" s="38">
        <f t="shared" si="123"/>
        <v>1829.2299999999996</v>
      </c>
      <c r="M383" s="127"/>
      <c r="N383" s="127"/>
      <c r="O383" s="127"/>
      <c r="P383" s="127"/>
      <c r="Q383" s="127"/>
      <c r="R383" s="128"/>
      <c r="S383" s="127"/>
      <c r="T383" s="127"/>
      <c r="U383" s="132"/>
      <c r="V383" s="222"/>
      <c r="W383" s="222"/>
    </row>
    <row r="384" spans="1:26">
      <c r="A384" s="193">
        <v>43041</v>
      </c>
      <c r="B384" s="121" t="s">
        <v>123</v>
      </c>
      <c r="C384" s="68" t="s">
        <v>87</v>
      </c>
      <c r="D384" s="54">
        <v>29387.86</v>
      </c>
      <c r="E384" s="54">
        <v>29180.92</v>
      </c>
      <c r="F384" s="54">
        <v>29188.38</v>
      </c>
      <c r="G384" s="54">
        <v>29177.41</v>
      </c>
      <c r="H384" s="54">
        <v>29417.24</v>
      </c>
      <c r="I384" s="54">
        <v>29333.88</v>
      </c>
      <c r="J384" s="54">
        <v>29170.49</v>
      </c>
      <c r="K384" s="54">
        <v>29169.66</v>
      </c>
      <c r="L384" s="54">
        <v>29416.69</v>
      </c>
      <c r="M384" s="66">
        <f>IF((L385=""),"",MAX(D386:L386))</f>
        <v>1965.9700000000012</v>
      </c>
      <c r="N384" s="66">
        <f>IF(L385="","",MIN(D386:L386))</f>
        <v>1825.1599999999999</v>
      </c>
      <c r="O384" s="66">
        <f>IF((L386=""),"",AVERAGE(D386:L386))</f>
        <v>1881.6877777777784</v>
      </c>
      <c r="P384" s="66">
        <f>IF((L385=""),"",((M384-N384)/(M384+N384))*100)</f>
        <v>3.7141960312624804</v>
      </c>
      <c r="Q384" s="66">
        <v>23</v>
      </c>
      <c r="R384" s="122" t="str">
        <f>IF(L385="","",IF(P385&lt;20,(IF(O384&gt;1730,IF(O384&lt;1970,"Pass","Fail"),"Fail"))))</f>
        <v>Pass</v>
      </c>
      <c r="S384" s="66">
        <v>1428</v>
      </c>
      <c r="T384" s="66"/>
      <c r="U384" s="130"/>
      <c r="V384" s="220">
        <v>1600</v>
      </c>
      <c r="W384" s="220">
        <v>2000</v>
      </c>
      <c r="X384" s="224">
        <v>1730</v>
      </c>
      <c r="Y384" s="224">
        <v>1970</v>
      </c>
      <c r="Z384" s="224">
        <v>6.2</v>
      </c>
    </row>
    <row r="385" spans="1:26" ht="15.75">
      <c r="A385"/>
      <c r="B385" s="139"/>
      <c r="C385" s="68" t="s">
        <v>88</v>
      </c>
      <c r="D385" s="54">
        <v>27507.32</v>
      </c>
      <c r="E385" s="54">
        <v>27320.03</v>
      </c>
      <c r="F385" s="54">
        <v>27346.959999999999</v>
      </c>
      <c r="G385" s="54">
        <v>27285.759999999998</v>
      </c>
      <c r="H385" s="54">
        <v>27513.96</v>
      </c>
      <c r="I385" s="54">
        <v>27367.91</v>
      </c>
      <c r="J385" s="54">
        <v>27282.79</v>
      </c>
      <c r="K385" s="54">
        <v>27291.08</v>
      </c>
      <c r="L385" s="54">
        <v>27591.53</v>
      </c>
      <c r="M385" s="72"/>
      <c r="N385" s="72"/>
      <c r="O385" s="72"/>
      <c r="P385" s="72"/>
      <c r="Q385" s="72"/>
      <c r="R385" s="124"/>
      <c r="S385" s="72"/>
      <c r="T385" s="72"/>
      <c r="U385" s="131"/>
      <c r="V385" s="221"/>
      <c r="W385" s="221"/>
    </row>
    <row r="386" spans="1:26" ht="38.25">
      <c r="A386"/>
      <c r="B386" s="141"/>
      <c r="C386" s="68" t="s">
        <v>122</v>
      </c>
      <c r="D386" s="38">
        <f t="shared" ref="D386:L386" si="124">IF(((D384="")*AND(D385="")),"",(D384-D385)*1)</f>
        <v>1880.5400000000009</v>
      </c>
      <c r="E386" s="38">
        <f t="shared" si="124"/>
        <v>1860.8899999999994</v>
      </c>
      <c r="F386" s="38">
        <f t="shared" si="124"/>
        <v>1841.4200000000019</v>
      </c>
      <c r="G386" s="38">
        <f t="shared" si="124"/>
        <v>1891.6500000000015</v>
      </c>
      <c r="H386" s="38">
        <f t="shared" si="124"/>
        <v>1903.2800000000025</v>
      </c>
      <c r="I386" s="38">
        <f t="shared" si="124"/>
        <v>1965.9700000000012</v>
      </c>
      <c r="J386" s="38">
        <f t="shared" si="124"/>
        <v>1887.7000000000007</v>
      </c>
      <c r="K386" s="38">
        <f t="shared" si="124"/>
        <v>1878.5799999999981</v>
      </c>
      <c r="L386" s="38">
        <f t="shared" si="124"/>
        <v>1825.1599999999999</v>
      </c>
      <c r="M386" s="127"/>
      <c r="N386" s="127"/>
      <c r="O386" s="127"/>
      <c r="P386" s="127"/>
      <c r="Q386" s="127"/>
      <c r="R386" s="128"/>
      <c r="S386" s="127"/>
      <c r="T386" s="127"/>
      <c r="U386" s="132"/>
      <c r="V386" s="222"/>
      <c r="W386" s="222"/>
    </row>
    <row r="387" spans="1:26">
      <c r="A387" s="193">
        <v>43045</v>
      </c>
      <c r="B387" s="121" t="s">
        <v>123</v>
      </c>
      <c r="C387" s="68" t="s">
        <v>87</v>
      </c>
      <c r="D387" s="54">
        <v>29419.599999999999</v>
      </c>
      <c r="E387" s="54">
        <v>29230.39</v>
      </c>
      <c r="F387" s="54">
        <v>29232.85</v>
      </c>
      <c r="G387" s="54">
        <v>29241.52</v>
      </c>
      <c r="H387" s="54">
        <v>29457.78</v>
      </c>
      <c r="I387" s="54">
        <v>29420.6</v>
      </c>
      <c r="J387" s="54">
        <v>29215.89</v>
      </c>
      <c r="K387" s="54">
        <v>29228</v>
      </c>
      <c r="L387" s="54">
        <v>29443.47</v>
      </c>
      <c r="M387" s="66">
        <f>IF((L388=""),"",MAX(D389:L389))</f>
        <v>1950.4300000000003</v>
      </c>
      <c r="N387" s="66">
        <f>IF(L388="","",MIN(D389:L389))</f>
        <v>1825.1200000000026</v>
      </c>
      <c r="O387" s="66">
        <f>IF((L389=""),"",AVERAGE(D389:L389))</f>
        <v>1881.9388888888889</v>
      </c>
      <c r="P387" s="66">
        <f>IF((L388=""),"",((M387-N387)/(M387+N387))*100)</f>
        <v>3.318986637708349</v>
      </c>
      <c r="Q387" s="66">
        <v>23</v>
      </c>
      <c r="R387" s="122" t="str">
        <f>IF(L388="","",IF(P388&lt;20,(IF(O387&gt;1730,IF(O387&lt;1970,"Pass","Fail"),"Fail"))))</f>
        <v>Pass</v>
      </c>
      <c r="S387" s="66">
        <v>102</v>
      </c>
      <c r="T387" s="66"/>
      <c r="U387" s="130"/>
      <c r="V387" s="220">
        <v>1600</v>
      </c>
      <c r="W387" s="220">
        <v>2000</v>
      </c>
      <c r="X387" s="224">
        <v>1730</v>
      </c>
      <c r="Y387" s="224">
        <v>1970</v>
      </c>
      <c r="Z387" s="224">
        <v>6.2</v>
      </c>
    </row>
    <row r="388" spans="1:26" ht="15.75">
      <c r="A388"/>
      <c r="B388" s="139"/>
      <c r="C388" s="68" t="s">
        <v>88</v>
      </c>
      <c r="D388" s="54">
        <v>27515.64</v>
      </c>
      <c r="E388" s="54">
        <v>27361.14</v>
      </c>
      <c r="F388" s="54">
        <v>27397.33</v>
      </c>
      <c r="G388" s="54">
        <v>27349.55</v>
      </c>
      <c r="H388" s="54">
        <v>27548.05</v>
      </c>
      <c r="I388" s="54">
        <v>27470.17</v>
      </c>
      <c r="J388" s="54">
        <v>27338.62</v>
      </c>
      <c r="K388" s="54">
        <v>27353.8</v>
      </c>
      <c r="L388" s="54">
        <v>27618.35</v>
      </c>
      <c r="M388" s="72"/>
      <c r="N388" s="72"/>
      <c r="O388" s="72"/>
      <c r="P388" s="72"/>
      <c r="Q388" s="72"/>
      <c r="R388" s="124"/>
      <c r="S388" s="72"/>
      <c r="T388" s="72"/>
      <c r="U388" s="131"/>
      <c r="V388" s="221"/>
      <c r="W388" s="221"/>
    </row>
    <row r="389" spans="1:26" ht="38.25">
      <c r="A389"/>
      <c r="B389" s="141"/>
      <c r="C389" s="68" t="s">
        <v>122</v>
      </c>
      <c r="D389" s="38">
        <f t="shared" ref="D389:L389" si="125">IF(((D387="")*AND(D388="")),"",(D387-D388)*1)</f>
        <v>1903.9599999999991</v>
      </c>
      <c r="E389" s="38">
        <f t="shared" si="125"/>
        <v>1869.25</v>
      </c>
      <c r="F389" s="38">
        <f t="shared" si="125"/>
        <v>1835.5199999999968</v>
      </c>
      <c r="G389" s="38">
        <f t="shared" si="125"/>
        <v>1891.9700000000012</v>
      </c>
      <c r="H389" s="38">
        <f t="shared" si="125"/>
        <v>1909.7299999999996</v>
      </c>
      <c r="I389" s="38">
        <f t="shared" si="125"/>
        <v>1950.4300000000003</v>
      </c>
      <c r="J389" s="38">
        <f t="shared" si="125"/>
        <v>1877.2700000000004</v>
      </c>
      <c r="K389" s="38">
        <f t="shared" si="125"/>
        <v>1874.2000000000007</v>
      </c>
      <c r="L389" s="38">
        <f t="shared" si="125"/>
        <v>1825.1200000000026</v>
      </c>
      <c r="M389" s="127"/>
      <c r="N389" s="127"/>
      <c r="O389" s="127"/>
      <c r="P389" s="127"/>
      <c r="Q389" s="127"/>
      <c r="R389" s="128"/>
      <c r="S389" s="127"/>
      <c r="T389" s="127"/>
      <c r="U389" s="132"/>
      <c r="V389" s="222"/>
      <c r="W389" s="222"/>
    </row>
    <row r="390" spans="1:26">
      <c r="A390" s="193">
        <v>43048</v>
      </c>
      <c r="B390" s="121" t="s">
        <v>123</v>
      </c>
      <c r="C390" s="68" t="s">
        <v>87</v>
      </c>
      <c r="D390" s="54">
        <v>29355.55</v>
      </c>
      <c r="E390" s="54">
        <v>29164.12</v>
      </c>
      <c r="F390" s="54">
        <v>29162.01</v>
      </c>
      <c r="G390" s="54">
        <v>29195.03</v>
      </c>
      <c r="H390" s="54">
        <v>29439.45</v>
      </c>
      <c r="I390" s="54">
        <v>29354.31</v>
      </c>
      <c r="J390" s="54">
        <v>29199.24</v>
      </c>
      <c r="K390" s="54">
        <v>29162.23</v>
      </c>
      <c r="L390" s="54">
        <v>29413.29</v>
      </c>
      <c r="M390" s="66">
        <f>IF((L391=""),"",MAX(D392:L392))</f>
        <v>1871.8199999999997</v>
      </c>
      <c r="N390" s="66">
        <f>IF(L391="","",MIN(D392:L392))</f>
        <v>1720.4000000000015</v>
      </c>
      <c r="O390" s="66">
        <f>IF((L392=""),"",AVERAGE(D392:L392))</f>
        <v>1805.2222222222226</v>
      </c>
      <c r="P390" s="66">
        <f>IF((L391=""),"",((M390-N390)/(M390+N390))*100)</f>
        <v>4.2152206713396785</v>
      </c>
      <c r="Q390" s="66">
        <v>23</v>
      </c>
      <c r="R390" s="122" t="str">
        <f>IF(L391="","",IF(P391&lt;20,(IF(O390&gt;1730,IF(O390&lt;1970,"Pass","Fail"),"Fail"))))</f>
        <v>Pass</v>
      </c>
      <c r="S390" s="66">
        <v>1159</v>
      </c>
      <c r="T390" s="66"/>
      <c r="U390" s="130"/>
      <c r="V390" s="220">
        <v>1600</v>
      </c>
      <c r="W390" s="220">
        <v>2000</v>
      </c>
      <c r="X390" s="224">
        <v>1730</v>
      </c>
      <c r="Y390" s="224">
        <v>1970</v>
      </c>
      <c r="Z390" s="224">
        <v>6.2</v>
      </c>
    </row>
    <row r="391" spans="1:26" ht="15.75">
      <c r="A391"/>
      <c r="B391" s="139"/>
      <c r="C391" s="68" t="s">
        <v>88</v>
      </c>
      <c r="D391" s="54">
        <v>27483.73</v>
      </c>
      <c r="E391" s="54">
        <v>27364.46</v>
      </c>
      <c r="F391" s="54">
        <v>27425.22</v>
      </c>
      <c r="G391" s="54">
        <v>27368.17</v>
      </c>
      <c r="H391" s="54">
        <v>27603.52</v>
      </c>
      <c r="I391" s="54">
        <v>27498.92</v>
      </c>
      <c r="J391" s="54">
        <v>27372.77</v>
      </c>
      <c r="K391" s="54">
        <v>27388.55</v>
      </c>
      <c r="L391" s="54">
        <v>27692.89</v>
      </c>
      <c r="M391" s="72"/>
      <c r="N391" s="72"/>
      <c r="O391" s="72"/>
      <c r="P391" s="72"/>
      <c r="Q391" s="72"/>
      <c r="R391" s="124"/>
      <c r="S391" s="72"/>
      <c r="T391" s="72"/>
      <c r="U391" s="131"/>
      <c r="V391" s="221"/>
      <c r="W391" s="221"/>
    </row>
    <row r="392" spans="1:26" ht="38.25">
      <c r="A392"/>
      <c r="B392" s="141"/>
      <c r="C392" s="68" t="s">
        <v>122</v>
      </c>
      <c r="D392" s="38">
        <f t="shared" ref="D392:L392" si="126">IF(((D390="")*AND(D391="")),"",(D390-D391)*1)</f>
        <v>1871.8199999999997</v>
      </c>
      <c r="E392" s="38">
        <f t="shared" si="126"/>
        <v>1799.6599999999999</v>
      </c>
      <c r="F392" s="38">
        <f t="shared" si="126"/>
        <v>1736.7899999999972</v>
      </c>
      <c r="G392" s="38">
        <f t="shared" si="126"/>
        <v>1826.8600000000006</v>
      </c>
      <c r="H392" s="38">
        <f t="shared" si="126"/>
        <v>1835.9300000000003</v>
      </c>
      <c r="I392" s="38">
        <f t="shared" si="126"/>
        <v>1855.3900000000031</v>
      </c>
      <c r="J392" s="38">
        <f t="shared" si="126"/>
        <v>1826.4700000000012</v>
      </c>
      <c r="K392" s="38">
        <f t="shared" si="126"/>
        <v>1773.6800000000003</v>
      </c>
      <c r="L392" s="38">
        <f t="shared" si="126"/>
        <v>1720.4000000000015</v>
      </c>
      <c r="M392" s="127"/>
      <c r="N392" s="127"/>
      <c r="O392" s="127"/>
      <c r="P392" s="127"/>
      <c r="Q392" s="127"/>
      <c r="R392" s="128"/>
      <c r="S392" s="127"/>
      <c r="T392" s="127"/>
      <c r="U392" s="132"/>
      <c r="V392" s="222"/>
      <c r="W392" s="222"/>
    </row>
    <row r="393" spans="1:26">
      <c r="A393" s="193">
        <v>43052</v>
      </c>
      <c r="B393" s="121" t="s">
        <v>123</v>
      </c>
      <c r="C393" s="68" t="s">
        <v>87</v>
      </c>
      <c r="D393" s="54">
        <v>29355.55</v>
      </c>
      <c r="E393" s="54">
        <v>29164.12</v>
      </c>
      <c r="F393" s="54">
        <v>29162.01</v>
      </c>
      <c r="G393" s="54">
        <v>29195.03</v>
      </c>
      <c r="H393" s="54">
        <v>29439.45</v>
      </c>
      <c r="I393" s="54">
        <v>29354.31</v>
      </c>
      <c r="J393" s="54">
        <v>29199.24</v>
      </c>
      <c r="K393" s="54">
        <v>29162.23</v>
      </c>
      <c r="L393" s="54">
        <v>29413.29</v>
      </c>
      <c r="M393" s="66">
        <f>IF((L394=""),"",MAX(D395:L395))</f>
        <v>1906.3900000000031</v>
      </c>
      <c r="N393" s="66">
        <f>IF(L394="","",MIN(D395:L395))</f>
        <v>1644.7299999999996</v>
      </c>
      <c r="O393" s="66">
        <f>IF((L395=""),"",AVERAGE(D395:L395))</f>
        <v>1840.0955555555552</v>
      </c>
      <c r="P393" s="66">
        <f>IF((L394=""),"",((M393-N393)/(M393+N393))*100)</f>
        <v>7.3683795534930745</v>
      </c>
      <c r="Q393" s="66">
        <v>23</v>
      </c>
      <c r="R393" s="122" t="str">
        <f>IF(L394="","",IF(P394&lt;20,(IF(O393&gt;1730,IF(O393&lt;1970,"Pass","Fail"),"Fail"))))</f>
        <v>Pass</v>
      </c>
      <c r="S393" s="66">
        <v>1335</v>
      </c>
      <c r="T393" s="66"/>
      <c r="U393" s="130"/>
      <c r="V393" s="220">
        <v>1600</v>
      </c>
      <c r="W393" s="220">
        <v>2000</v>
      </c>
      <c r="X393" s="224">
        <v>1730</v>
      </c>
      <c r="Y393" s="224">
        <v>1970</v>
      </c>
      <c r="Z393" s="224">
        <v>6.2</v>
      </c>
    </row>
    <row r="394" spans="1:26" ht="15.75">
      <c r="A394"/>
      <c r="B394" s="139"/>
      <c r="C394" s="68" t="s">
        <v>88</v>
      </c>
      <c r="D394" s="54">
        <v>27481.72</v>
      </c>
      <c r="E394" s="54">
        <v>27359.86</v>
      </c>
      <c r="F394" s="54">
        <v>27517.279999999999</v>
      </c>
      <c r="G394" s="54">
        <v>27305.58</v>
      </c>
      <c r="H394" s="54">
        <v>27541.79</v>
      </c>
      <c r="I394" s="54">
        <v>27447.919999999998</v>
      </c>
      <c r="J394" s="54">
        <v>27319.97</v>
      </c>
      <c r="K394" s="54">
        <v>27315.74</v>
      </c>
      <c r="L394" s="54">
        <v>27594.51</v>
      </c>
      <c r="M394" s="72"/>
      <c r="N394" s="72"/>
      <c r="O394" s="72"/>
      <c r="P394" s="72"/>
      <c r="Q394" s="72"/>
      <c r="R394" s="124"/>
      <c r="S394" s="72"/>
      <c r="T394" s="72"/>
      <c r="U394" s="131"/>
      <c r="V394" s="221"/>
      <c r="W394" s="221"/>
    </row>
    <row r="395" spans="1:26" ht="38.25">
      <c r="A395"/>
      <c r="B395" s="141"/>
      <c r="C395" s="68" t="s">
        <v>122</v>
      </c>
      <c r="D395" s="38">
        <f t="shared" ref="D395:L395" si="127">IF(((D393="")*AND(D394="")),"",(D393-D394)*1)</f>
        <v>1873.8299999999981</v>
      </c>
      <c r="E395" s="38">
        <f t="shared" si="127"/>
        <v>1804.2599999999984</v>
      </c>
      <c r="F395" s="38">
        <f t="shared" si="127"/>
        <v>1644.7299999999996</v>
      </c>
      <c r="G395" s="38">
        <f t="shared" si="127"/>
        <v>1889.4499999999971</v>
      </c>
      <c r="H395" s="38">
        <f t="shared" si="127"/>
        <v>1897.6599999999999</v>
      </c>
      <c r="I395" s="38">
        <f t="shared" si="127"/>
        <v>1906.3900000000031</v>
      </c>
      <c r="J395" s="38">
        <f t="shared" si="127"/>
        <v>1879.2700000000004</v>
      </c>
      <c r="K395" s="38">
        <f t="shared" si="127"/>
        <v>1846.489999999998</v>
      </c>
      <c r="L395" s="38">
        <f t="shared" si="127"/>
        <v>1818.7800000000025</v>
      </c>
      <c r="M395" s="127"/>
      <c r="N395" s="127"/>
      <c r="O395" s="127"/>
      <c r="P395" s="127"/>
      <c r="Q395" s="127"/>
      <c r="R395" s="128"/>
      <c r="S395" s="127"/>
      <c r="T395" s="127"/>
      <c r="U395" s="132"/>
      <c r="V395" s="222"/>
      <c r="W395" s="222"/>
    </row>
    <row r="396" spans="1:26">
      <c r="A396" s="193">
        <v>43055</v>
      </c>
      <c r="B396" s="121" t="s">
        <v>123</v>
      </c>
      <c r="C396" s="68" t="s">
        <v>87</v>
      </c>
      <c r="D396" s="54">
        <v>29284.03</v>
      </c>
      <c r="E396" s="54">
        <v>29094.63</v>
      </c>
      <c r="F396" s="54">
        <v>29107.5</v>
      </c>
      <c r="G396" s="54">
        <v>29107.43</v>
      </c>
      <c r="H396" s="54">
        <v>29350.43</v>
      </c>
      <c r="I396" s="54">
        <v>29269.87</v>
      </c>
      <c r="J396" s="54">
        <v>29093.37</v>
      </c>
      <c r="K396" s="54">
        <v>29099.4</v>
      </c>
      <c r="L396" s="54">
        <v>29338.03</v>
      </c>
      <c r="M396" s="66">
        <f>IF((L397=""),"",MAX(D398:L398))</f>
        <v>1886.75</v>
      </c>
      <c r="N396" s="66">
        <f>IF(L397="","",MIN(D398:L398))</f>
        <v>1766.1800000000003</v>
      </c>
      <c r="O396" s="66">
        <f>IF((L398=""),"",AVERAGE(D398:L398))</f>
        <v>1810.4822222222222</v>
      </c>
      <c r="P396" s="66">
        <f>IF((L397=""),"",((M396-N396)/(M396+N396))*100)</f>
        <v>3.3006381178943944</v>
      </c>
      <c r="Q396" s="66">
        <v>23</v>
      </c>
      <c r="R396" s="122" t="str">
        <f>IF(L397="","",IF(P397&lt;20,(IF(O396&gt;1730,IF(O396&lt;1970,"Pass","Fail"),"Fail"))))</f>
        <v>Pass</v>
      </c>
      <c r="S396" s="145">
        <v>121</v>
      </c>
      <c r="T396" s="145"/>
      <c r="U396" s="130"/>
      <c r="V396" s="220">
        <v>1600</v>
      </c>
      <c r="W396" s="220">
        <v>2000</v>
      </c>
      <c r="X396" s="224">
        <v>1730</v>
      </c>
      <c r="Y396" s="224">
        <v>1970</v>
      </c>
      <c r="Z396" s="224">
        <v>6.2</v>
      </c>
    </row>
    <row r="397" spans="1:26" ht="15.75">
      <c r="A397"/>
      <c r="B397" s="139"/>
      <c r="C397" s="68" t="s">
        <v>88</v>
      </c>
      <c r="D397" s="54">
        <v>27434.52</v>
      </c>
      <c r="E397" s="54">
        <v>27295.8</v>
      </c>
      <c r="F397" s="54">
        <v>27341.32</v>
      </c>
      <c r="G397" s="54">
        <v>27306.16</v>
      </c>
      <c r="H397" s="54">
        <v>27539.32</v>
      </c>
      <c r="I397" s="54">
        <v>27383.119999999999</v>
      </c>
      <c r="J397" s="54">
        <v>27281.43</v>
      </c>
      <c r="K397" s="54">
        <v>27297.88</v>
      </c>
      <c r="L397" s="54">
        <v>27570.799999999999</v>
      </c>
      <c r="M397" s="72"/>
      <c r="N397" s="72"/>
      <c r="O397" s="72"/>
      <c r="P397" s="72"/>
      <c r="Q397" s="72"/>
      <c r="R397" s="124"/>
      <c r="S397" s="72"/>
      <c r="T397" s="72"/>
      <c r="U397" s="131"/>
      <c r="V397" s="221"/>
      <c r="W397" s="221"/>
    </row>
    <row r="398" spans="1:26" ht="38.25">
      <c r="A398"/>
      <c r="B398" s="141"/>
      <c r="C398" s="68" t="s">
        <v>122</v>
      </c>
      <c r="D398" s="38">
        <f t="shared" ref="D398:L398" si="128">IF(((D396="")*AND(D397="")),"",(D396-D397)*1)</f>
        <v>1849.5099999999984</v>
      </c>
      <c r="E398" s="38">
        <f t="shared" si="128"/>
        <v>1798.8300000000017</v>
      </c>
      <c r="F398" s="38">
        <f t="shared" si="128"/>
        <v>1766.1800000000003</v>
      </c>
      <c r="G398" s="38">
        <f t="shared" si="128"/>
        <v>1801.2700000000004</v>
      </c>
      <c r="H398" s="38">
        <f t="shared" si="128"/>
        <v>1811.1100000000006</v>
      </c>
      <c r="I398" s="38">
        <f t="shared" si="128"/>
        <v>1886.75</v>
      </c>
      <c r="J398" s="38">
        <f t="shared" si="128"/>
        <v>1811.9399999999987</v>
      </c>
      <c r="K398" s="38">
        <f t="shared" si="128"/>
        <v>1801.5200000000004</v>
      </c>
      <c r="L398" s="38">
        <f t="shared" si="128"/>
        <v>1767.2299999999996</v>
      </c>
      <c r="M398" s="127"/>
      <c r="N398" s="127"/>
      <c r="O398" s="127"/>
      <c r="P398" s="127"/>
      <c r="Q398" s="127"/>
      <c r="R398" s="128"/>
      <c r="S398" s="127"/>
      <c r="T398" s="127"/>
      <c r="U398" s="132"/>
      <c r="V398" s="222"/>
      <c r="W398" s="222"/>
    </row>
    <row r="399" spans="1:26">
      <c r="A399" s="193">
        <v>43060</v>
      </c>
      <c r="B399" s="121" t="s">
        <v>123</v>
      </c>
      <c r="C399" s="68" t="s">
        <v>87</v>
      </c>
      <c r="D399" s="54">
        <v>29420.7</v>
      </c>
      <c r="E399" s="54">
        <v>29219.51</v>
      </c>
      <c r="F399" s="54">
        <v>29282.45</v>
      </c>
      <c r="G399" s="54">
        <v>29209.91</v>
      </c>
      <c r="H399" s="54">
        <v>29406.46</v>
      </c>
      <c r="I399" s="54">
        <v>29411.040000000001</v>
      </c>
      <c r="J399" s="54">
        <v>29213.79</v>
      </c>
      <c r="K399" s="54">
        <v>29218.43</v>
      </c>
      <c r="L399" s="54">
        <v>29426.39</v>
      </c>
      <c r="M399" s="66">
        <f>IF((L400=""),"",MAX(D401:L401))</f>
        <v>1900.1100000000006</v>
      </c>
      <c r="N399" s="66">
        <f>IF(L400="","",MIN(D401:L401))</f>
        <v>1795.5800000000017</v>
      </c>
      <c r="O399" s="66">
        <f>IF((L401=""),"",AVERAGE(D401:L401))</f>
        <v>1850.8600000000001</v>
      </c>
      <c r="P399" s="66">
        <f>IF((L400=""),"",((M399-N399)/(M399+N399))*100)</f>
        <v>2.8284298737177296</v>
      </c>
      <c r="Q399" s="66">
        <v>23</v>
      </c>
      <c r="R399" s="122" t="str">
        <f>IF(L400="","",IF(P400&lt;20,(IF(O399&gt;1730,IF(O399&lt;1970,"Pass","Fail"),"Fail"))))</f>
        <v>Pass</v>
      </c>
      <c r="S399" s="145">
        <v>121</v>
      </c>
      <c r="T399" s="145"/>
      <c r="U399" s="130"/>
      <c r="V399" s="220">
        <v>1600</v>
      </c>
      <c r="W399" s="220">
        <v>2000</v>
      </c>
      <c r="X399" s="224">
        <v>1730</v>
      </c>
      <c r="Y399" s="224">
        <v>1970</v>
      </c>
      <c r="Z399" s="224">
        <v>6.2</v>
      </c>
    </row>
    <row r="400" spans="1:26" ht="15.75">
      <c r="A400"/>
      <c r="B400" s="139"/>
      <c r="C400" s="68" t="s">
        <v>88</v>
      </c>
      <c r="D400" s="54">
        <v>27556.58</v>
      </c>
      <c r="E400" s="54">
        <v>27381.29</v>
      </c>
      <c r="F400" s="54">
        <v>27486.87</v>
      </c>
      <c r="G400" s="54">
        <v>27348.59</v>
      </c>
      <c r="H400" s="54">
        <v>27550.41</v>
      </c>
      <c r="I400" s="54">
        <v>27510.93</v>
      </c>
      <c r="J400" s="54">
        <v>27365.46</v>
      </c>
      <c r="K400" s="54">
        <v>27352.799999999999</v>
      </c>
      <c r="L400" s="54">
        <v>27598.01</v>
      </c>
      <c r="M400" s="72"/>
      <c r="N400" s="72"/>
      <c r="O400" s="72"/>
      <c r="P400" s="72"/>
      <c r="Q400" s="72"/>
      <c r="R400" s="124"/>
      <c r="S400" s="72"/>
      <c r="T400" s="72"/>
      <c r="U400" s="131"/>
      <c r="V400" s="221"/>
      <c r="W400" s="221"/>
    </row>
    <row r="401" spans="1:26" ht="38.25">
      <c r="A401"/>
      <c r="B401" s="141"/>
      <c r="C401" s="68" t="s">
        <v>122</v>
      </c>
      <c r="D401" s="38">
        <f t="shared" ref="D401:L401" si="129">IF(((D399="")*AND(D400="")),"",(D399-D400)*1)</f>
        <v>1864.119999999999</v>
      </c>
      <c r="E401" s="38">
        <f t="shared" si="129"/>
        <v>1838.2199999999975</v>
      </c>
      <c r="F401" s="38">
        <f t="shared" si="129"/>
        <v>1795.5800000000017</v>
      </c>
      <c r="G401" s="38">
        <f t="shared" si="129"/>
        <v>1861.3199999999997</v>
      </c>
      <c r="H401" s="38">
        <f t="shared" si="129"/>
        <v>1856.0499999999993</v>
      </c>
      <c r="I401" s="38">
        <f t="shared" si="129"/>
        <v>1900.1100000000006</v>
      </c>
      <c r="J401" s="38">
        <f t="shared" si="129"/>
        <v>1848.3300000000017</v>
      </c>
      <c r="K401" s="38">
        <f t="shared" si="129"/>
        <v>1865.630000000001</v>
      </c>
      <c r="L401" s="38">
        <f t="shared" si="129"/>
        <v>1828.380000000001</v>
      </c>
      <c r="M401" s="127"/>
      <c r="N401" s="127"/>
      <c r="O401" s="127"/>
      <c r="P401" s="127"/>
      <c r="Q401" s="127"/>
      <c r="R401" s="128"/>
      <c r="S401" s="127"/>
      <c r="T401" s="127"/>
      <c r="U401" s="132"/>
      <c r="V401" s="222"/>
      <c r="W401" s="222"/>
    </row>
    <row r="402" spans="1:26">
      <c r="A402" s="193">
        <v>43063</v>
      </c>
      <c r="B402" s="121" t="s">
        <v>123</v>
      </c>
      <c r="C402" s="68" t="s">
        <v>87</v>
      </c>
      <c r="D402" s="54">
        <v>29300.22</v>
      </c>
      <c r="E402" s="54">
        <v>29220.6</v>
      </c>
      <c r="F402" s="54">
        <v>29226.48</v>
      </c>
      <c r="G402" s="54">
        <v>29218.09</v>
      </c>
      <c r="H402" s="54">
        <v>29380.38</v>
      </c>
      <c r="I402" s="54">
        <v>29336.73</v>
      </c>
      <c r="J402" s="54">
        <v>29217.21</v>
      </c>
      <c r="K402" s="54">
        <v>29197.01</v>
      </c>
      <c r="L402" s="54">
        <v>29496.68</v>
      </c>
      <c r="M402" s="66">
        <f>IF((L403=""),"",MAX(D404:L404))</f>
        <v>1929.7799999999988</v>
      </c>
      <c r="N402" s="66">
        <f>IF(L403="","",MIN(D404:L404))</f>
        <v>1804.5400000000009</v>
      </c>
      <c r="O402" s="66">
        <f>IF((L404=""),"",AVERAGE(D404:L404))</f>
        <v>1879.4255555555549</v>
      </c>
      <c r="P402" s="66">
        <f>IF((L403=""),"",((M402-N402)/(M402+N402))*100)</f>
        <v>3.3537565072087547</v>
      </c>
      <c r="Q402" s="66">
        <v>23</v>
      </c>
      <c r="R402" s="122" t="str">
        <f>IF(L403="","",IF(P403&lt;20,(IF(O402&gt;1730,IF(O402&lt;1970,"Pass","Fail"),"Fail"))))</f>
        <v>Pass</v>
      </c>
      <c r="S402" s="145" t="s">
        <v>126</v>
      </c>
      <c r="T402" s="145"/>
      <c r="U402" s="130"/>
      <c r="V402" s="220">
        <v>1600</v>
      </c>
      <c r="W402" s="220">
        <v>2000</v>
      </c>
      <c r="X402" s="224">
        <v>1730</v>
      </c>
      <c r="Y402" s="224">
        <v>1970</v>
      </c>
      <c r="Z402" s="224">
        <v>6.2</v>
      </c>
    </row>
    <row r="403" spans="1:26" ht="15.75">
      <c r="A403"/>
      <c r="B403" s="139"/>
      <c r="C403" s="68" t="s">
        <v>88</v>
      </c>
      <c r="D403" s="54">
        <v>27463.13</v>
      </c>
      <c r="E403" s="54">
        <v>27299.75</v>
      </c>
      <c r="F403" s="54">
        <v>27421.94</v>
      </c>
      <c r="G403" s="54">
        <v>27288.31</v>
      </c>
      <c r="H403" s="54">
        <v>27460.16</v>
      </c>
      <c r="I403" s="54">
        <v>27417.13</v>
      </c>
      <c r="J403" s="54">
        <v>27343.02</v>
      </c>
      <c r="K403" s="54">
        <v>27359.49</v>
      </c>
      <c r="L403" s="54">
        <v>27625.64</v>
      </c>
      <c r="M403" s="72"/>
      <c r="N403" s="72"/>
      <c r="O403" s="72"/>
      <c r="P403" s="72"/>
      <c r="Q403" s="72"/>
      <c r="R403" s="124"/>
      <c r="S403" s="72"/>
      <c r="T403" s="72"/>
      <c r="U403" s="131"/>
      <c r="V403" s="221"/>
      <c r="W403" s="221"/>
    </row>
    <row r="404" spans="1:26" ht="38.25">
      <c r="A404"/>
      <c r="B404" s="141"/>
      <c r="C404" s="68" t="s">
        <v>122</v>
      </c>
      <c r="D404" s="38">
        <f t="shared" ref="D404:L404" si="130">IF(((D402="")*AND(D403="")),"",(D402-D403)*1)</f>
        <v>1837.0900000000001</v>
      </c>
      <c r="E404" s="38">
        <f t="shared" si="130"/>
        <v>1920.8499999999985</v>
      </c>
      <c r="F404" s="38">
        <f t="shared" si="130"/>
        <v>1804.5400000000009</v>
      </c>
      <c r="G404" s="38">
        <f t="shared" si="130"/>
        <v>1929.7799999999988</v>
      </c>
      <c r="H404" s="38">
        <f t="shared" si="130"/>
        <v>1920.2200000000012</v>
      </c>
      <c r="I404" s="38">
        <f t="shared" si="130"/>
        <v>1919.5999999999985</v>
      </c>
      <c r="J404" s="38">
        <f t="shared" si="130"/>
        <v>1874.1899999999987</v>
      </c>
      <c r="K404" s="38">
        <f t="shared" si="130"/>
        <v>1837.5199999999968</v>
      </c>
      <c r="L404" s="38">
        <f t="shared" si="130"/>
        <v>1871.0400000000009</v>
      </c>
      <c r="M404" s="127"/>
      <c r="N404" s="127"/>
      <c r="O404" s="127"/>
      <c r="P404" s="127"/>
      <c r="Q404" s="127"/>
      <c r="R404" s="128"/>
      <c r="S404" s="127"/>
      <c r="T404" s="127"/>
      <c r="U404" s="132"/>
      <c r="V404" s="222"/>
      <c r="W404" s="222"/>
    </row>
    <row r="405" spans="1:26">
      <c r="A405" s="193">
        <v>43069</v>
      </c>
      <c r="B405" s="121" t="s">
        <v>123</v>
      </c>
      <c r="C405" s="68" t="s">
        <v>87</v>
      </c>
      <c r="D405" s="54">
        <v>29408.83</v>
      </c>
      <c r="E405" s="54">
        <v>29192.41</v>
      </c>
      <c r="F405" s="54">
        <v>29195.07</v>
      </c>
      <c r="G405" s="54">
        <v>29214.880000000001</v>
      </c>
      <c r="H405" s="54">
        <v>29494.55</v>
      </c>
      <c r="I405" s="54">
        <v>29362.62</v>
      </c>
      <c r="J405" s="54">
        <v>29211.77</v>
      </c>
      <c r="K405" s="54">
        <v>29203.53</v>
      </c>
      <c r="L405" s="54">
        <v>29441.46</v>
      </c>
      <c r="M405" s="66">
        <f>IF((L406=""),"",MAX(D407:L407))</f>
        <v>1936.0200000000004</v>
      </c>
      <c r="N405" s="66">
        <f>IF(L406="","",MIN(D407:L407))</f>
        <v>1765.9399999999987</v>
      </c>
      <c r="O405" s="66">
        <f>IF((L407=""),"",AVERAGE(D407:L407))</f>
        <v>1868.1944444444443</v>
      </c>
      <c r="P405" s="66">
        <f>IF((L406=""),"",((M405-N405)/(M405+N405))*100)</f>
        <v>4.5943230072718722</v>
      </c>
      <c r="Q405" s="66">
        <v>23</v>
      </c>
      <c r="R405" s="122" t="str">
        <f>IF(L406="","",IF(P406&lt;20,(IF(O405&gt;1730,IF(O405&lt;1970,"Pass","Fail"),"Fail"))))</f>
        <v>Pass</v>
      </c>
      <c r="S405" s="145">
        <v>1159</v>
      </c>
      <c r="T405" s="145"/>
      <c r="U405" s="130"/>
      <c r="V405" s="220">
        <v>1600</v>
      </c>
      <c r="W405" s="220">
        <v>2000</v>
      </c>
      <c r="X405" s="224">
        <v>1730</v>
      </c>
      <c r="Y405" s="224">
        <v>1970</v>
      </c>
      <c r="Z405" s="224">
        <v>6.2</v>
      </c>
    </row>
    <row r="406" spans="1:26" ht="15.75">
      <c r="A406"/>
      <c r="B406" s="139"/>
      <c r="C406" s="68" t="s">
        <v>88</v>
      </c>
      <c r="D406" s="54">
        <v>27490.05</v>
      </c>
      <c r="E406" s="54">
        <v>27360.21</v>
      </c>
      <c r="F406" s="54">
        <v>27429.13</v>
      </c>
      <c r="G406" s="54">
        <v>27336.86</v>
      </c>
      <c r="H406" s="54">
        <v>27583.98</v>
      </c>
      <c r="I406" s="54">
        <v>27426.6</v>
      </c>
      <c r="J406" s="54">
        <v>27311.33</v>
      </c>
      <c r="K406" s="54">
        <v>27323.09</v>
      </c>
      <c r="L406" s="54">
        <v>27650.12</v>
      </c>
      <c r="M406" s="72"/>
      <c r="N406" s="72"/>
      <c r="O406" s="72"/>
      <c r="P406" s="72"/>
      <c r="Q406" s="72"/>
      <c r="R406" s="124"/>
      <c r="S406" s="72"/>
      <c r="T406" s="72"/>
      <c r="U406" s="131"/>
      <c r="V406" s="221"/>
      <c r="W406" s="221"/>
      <c r="X406" s="224" t="s">
        <v>127</v>
      </c>
    </row>
    <row r="407" spans="1:26" ht="38.25">
      <c r="A407"/>
      <c r="B407" s="141"/>
      <c r="C407" s="68" t="s">
        <v>122</v>
      </c>
      <c r="D407" s="38">
        <f t="shared" ref="D407:L407" si="131">IF(((D405="")*AND(D406="")),"",(D405-D406)*1)</f>
        <v>1918.7800000000025</v>
      </c>
      <c r="E407" s="38">
        <f t="shared" si="131"/>
        <v>1832.2000000000007</v>
      </c>
      <c r="F407" s="38">
        <f t="shared" si="131"/>
        <v>1765.9399999999987</v>
      </c>
      <c r="G407" s="38">
        <f t="shared" si="131"/>
        <v>1878.0200000000004</v>
      </c>
      <c r="H407" s="38">
        <f t="shared" si="131"/>
        <v>1910.5699999999997</v>
      </c>
      <c r="I407" s="38">
        <f t="shared" si="131"/>
        <v>1936.0200000000004</v>
      </c>
      <c r="J407" s="38">
        <f t="shared" si="131"/>
        <v>1900.4399999999987</v>
      </c>
      <c r="K407" s="38">
        <f t="shared" si="131"/>
        <v>1880.4399999999987</v>
      </c>
      <c r="L407" s="38">
        <f t="shared" si="131"/>
        <v>1791.3400000000001</v>
      </c>
      <c r="M407" s="127"/>
      <c r="N407" s="127"/>
      <c r="O407" s="127"/>
      <c r="P407" s="127"/>
      <c r="Q407" s="127"/>
      <c r="R407" s="128"/>
      <c r="S407" s="127"/>
      <c r="T407" s="127"/>
      <c r="U407" s="132"/>
      <c r="V407" s="222"/>
      <c r="W407" s="222"/>
    </row>
    <row r="408" spans="1:26">
      <c r="A408" s="193">
        <v>43073</v>
      </c>
      <c r="B408" s="121" t="s">
        <v>123</v>
      </c>
      <c r="C408" s="68" t="s">
        <v>87</v>
      </c>
      <c r="D408" s="54">
        <v>29350.59</v>
      </c>
      <c r="E408" s="54">
        <v>29172.01</v>
      </c>
      <c r="F408" s="54">
        <v>29177.54</v>
      </c>
      <c r="G408" s="54">
        <v>29192.97</v>
      </c>
      <c r="H408" s="54">
        <v>29413.29</v>
      </c>
      <c r="I408" s="54">
        <v>29368.78</v>
      </c>
      <c r="J408" s="54">
        <v>29168.21</v>
      </c>
      <c r="K408" s="54">
        <v>29170.639999999999</v>
      </c>
      <c r="L408" s="54">
        <v>29408.55</v>
      </c>
      <c r="M408" s="66">
        <f>IF((L409=""),"",MAX(D410:L410))</f>
        <v>1950.1399999999994</v>
      </c>
      <c r="N408" s="66">
        <f>IF(L409="","",MIN(D410:L410))</f>
        <v>1748.6399999999994</v>
      </c>
      <c r="O408" s="66">
        <f>IF((L410=""),"",AVERAGE(D410:L410))</f>
        <v>1869.9077777777775</v>
      </c>
      <c r="P408" s="66">
        <f>IF((L409=""),"",((M408-N408)/(M408+N408))*100)</f>
        <v>5.4477422285185941</v>
      </c>
      <c r="Q408" s="66">
        <v>23</v>
      </c>
      <c r="R408" s="122" t="str">
        <f>IF(L409="","",IF(P409&lt;20,(IF(O408&gt;1730,IF(O408&lt;1970,"Pass","Fail"),"Fail"))))</f>
        <v>Pass</v>
      </c>
      <c r="S408" s="145">
        <v>1428</v>
      </c>
      <c r="T408" s="145"/>
      <c r="U408" s="130"/>
      <c r="V408" s="220">
        <v>1600</v>
      </c>
      <c r="W408" s="220">
        <v>2000</v>
      </c>
      <c r="X408" s="224">
        <v>1730</v>
      </c>
      <c r="Y408" s="224">
        <v>1970</v>
      </c>
      <c r="Z408" s="224">
        <v>6.2</v>
      </c>
    </row>
    <row r="409" spans="1:26" ht="15.75">
      <c r="A409"/>
      <c r="B409" s="139"/>
      <c r="C409" s="68" t="s">
        <v>88</v>
      </c>
      <c r="D409" s="54">
        <v>27499.82</v>
      </c>
      <c r="E409" s="54">
        <v>27302.79</v>
      </c>
      <c r="F409" s="54">
        <v>27428.9</v>
      </c>
      <c r="G409" s="54">
        <v>27259.03</v>
      </c>
      <c r="H409" s="54">
        <v>27503.55</v>
      </c>
      <c r="I409" s="54">
        <v>27418.639999999999</v>
      </c>
      <c r="J409" s="54">
        <v>27309.18</v>
      </c>
      <c r="K409" s="54">
        <v>27274.9</v>
      </c>
      <c r="L409" s="54">
        <v>27596.6</v>
      </c>
      <c r="M409" s="72"/>
      <c r="N409" s="72"/>
      <c r="O409" s="72"/>
      <c r="P409" s="72"/>
      <c r="Q409" s="72"/>
      <c r="R409" s="124"/>
      <c r="S409" s="72"/>
      <c r="T409" s="72"/>
      <c r="U409" s="131"/>
      <c r="V409" s="221"/>
      <c r="W409" s="221"/>
    </row>
    <row r="410" spans="1:26" ht="38.25">
      <c r="A410"/>
      <c r="B410" s="141"/>
      <c r="C410" s="68" t="s">
        <v>122</v>
      </c>
      <c r="D410" s="38">
        <f t="shared" ref="D410:L410" si="132">IF(((D408="")*AND(D409="")),"",(D408-D409)*1)</f>
        <v>1850.7700000000004</v>
      </c>
      <c r="E410" s="38">
        <f t="shared" si="132"/>
        <v>1869.2199999999975</v>
      </c>
      <c r="F410" s="38">
        <f t="shared" si="132"/>
        <v>1748.6399999999994</v>
      </c>
      <c r="G410" s="38">
        <f t="shared" si="132"/>
        <v>1933.9400000000023</v>
      </c>
      <c r="H410" s="38">
        <f t="shared" si="132"/>
        <v>1909.7400000000016</v>
      </c>
      <c r="I410" s="38">
        <f t="shared" si="132"/>
        <v>1950.1399999999994</v>
      </c>
      <c r="J410" s="38">
        <f t="shared" si="132"/>
        <v>1859.0299999999988</v>
      </c>
      <c r="K410" s="38">
        <f t="shared" si="132"/>
        <v>1895.739999999998</v>
      </c>
      <c r="L410" s="38">
        <f t="shared" si="132"/>
        <v>1811.9500000000007</v>
      </c>
      <c r="M410" s="127"/>
      <c r="N410" s="127"/>
      <c r="O410" s="127"/>
      <c r="P410" s="127"/>
      <c r="Q410" s="127"/>
      <c r="R410" s="128"/>
      <c r="S410" s="127"/>
      <c r="T410" s="127"/>
      <c r="U410" s="132"/>
      <c r="V410" s="222"/>
      <c r="W410" s="222"/>
    </row>
    <row r="411" spans="1:26">
      <c r="A411" s="193">
        <v>43077</v>
      </c>
      <c r="B411" s="121" t="s">
        <v>123</v>
      </c>
      <c r="C411" s="68" t="s">
        <v>87</v>
      </c>
      <c r="D411" s="54">
        <v>29446.51</v>
      </c>
      <c r="E411" s="54">
        <v>29239.200000000001</v>
      </c>
      <c r="F411" s="54">
        <v>29295.33</v>
      </c>
      <c r="G411" s="54">
        <v>29193.29</v>
      </c>
      <c r="H411" s="54">
        <v>29429.81</v>
      </c>
      <c r="I411" s="54">
        <v>29322.45</v>
      </c>
      <c r="J411" s="54">
        <v>29219.19</v>
      </c>
      <c r="K411" s="54">
        <v>29224.46</v>
      </c>
      <c r="L411" s="54">
        <v>29489.69</v>
      </c>
      <c r="M411" s="66">
        <f>IF((L412=""),"",MAX(D413:L413))</f>
        <v>1884.4799999999996</v>
      </c>
      <c r="N411" s="66">
        <f>IF(L412="","",MIN(D413:L413))</f>
        <v>1696.25</v>
      </c>
      <c r="O411" s="66">
        <f>IF((L413=""),"",AVERAGE(D413:L413))</f>
        <v>1838.0266666666664</v>
      </c>
      <c r="P411" s="66">
        <f>IF((L412=""),"",((M411-N411)/(M411+N411))*100)</f>
        <v>5.256749322065601</v>
      </c>
      <c r="Q411" s="66">
        <v>23</v>
      </c>
      <c r="R411" s="122" t="str">
        <f>IF(L412="","",IF(P412&lt;20,(IF(O411&gt;1730,IF(O411&lt;1970,"Pass","Fail"),"Fail"))))</f>
        <v>Pass</v>
      </c>
      <c r="S411" s="145">
        <v>102</v>
      </c>
      <c r="T411" s="145"/>
      <c r="U411" s="130"/>
      <c r="V411" s="220">
        <v>1600</v>
      </c>
      <c r="W411" s="220">
        <v>2000</v>
      </c>
      <c r="X411" s="224">
        <v>1730</v>
      </c>
      <c r="Y411" s="224">
        <v>1970</v>
      </c>
      <c r="Z411" s="224">
        <v>6.2</v>
      </c>
    </row>
    <row r="412" spans="1:26" ht="15.75">
      <c r="A412"/>
      <c r="B412" s="139"/>
      <c r="C412" s="68" t="s">
        <v>88</v>
      </c>
      <c r="D412" s="54">
        <v>27564.05</v>
      </c>
      <c r="E412" s="54">
        <v>27407.38</v>
      </c>
      <c r="F412" s="54">
        <v>27599.08</v>
      </c>
      <c r="G412" s="54">
        <v>27357.18</v>
      </c>
      <c r="H412" s="54">
        <v>27563.18</v>
      </c>
      <c r="I412" s="54">
        <v>27445.06</v>
      </c>
      <c r="J412" s="54">
        <v>27334.71</v>
      </c>
      <c r="K412" s="54">
        <v>27377.94</v>
      </c>
      <c r="L412" s="54">
        <v>27669.11</v>
      </c>
      <c r="M412" s="72"/>
      <c r="N412" s="72"/>
      <c r="O412" s="72"/>
      <c r="P412" s="72"/>
      <c r="Q412" s="72"/>
      <c r="R412" s="124"/>
      <c r="S412" s="72"/>
      <c r="T412" s="72"/>
      <c r="U412" s="131"/>
      <c r="V412" s="221"/>
      <c r="W412" s="221"/>
    </row>
    <row r="413" spans="1:26" ht="38.25">
      <c r="A413"/>
      <c r="B413" s="141"/>
      <c r="C413" s="68" t="s">
        <v>122</v>
      </c>
      <c r="D413" s="38">
        <f t="shared" ref="D413:L413" si="133">IF(((D411="")*AND(D412="")),"",(D411-D412)*1)</f>
        <v>1882.4599999999991</v>
      </c>
      <c r="E413" s="38">
        <f t="shared" si="133"/>
        <v>1831.8199999999997</v>
      </c>
      <c r="F413" s="38">
        <f t="shared" si="133"/>
        <v>1696.25</v>
      </c>
      <c r="G413" s="38">
        <f t="shared" si="133"/>
        <v>1836.1100000000006</v>
      </c>
      <c r="H413" s="38">
        <f t="shared" si="133"/>
        <v>1866.630000000001</v>
      </c>
      <c r="I413" s="38">
        <f t="shared" si="133"/>
        <v>1877.3899999999994</v>
      </c>
      <c r="J413" s="38">
        <f t="shared" si="133"/>
        <v>1884.4799999999996</v>
      </c>
      <c r="K413" s="38">
        <f t="shared" si="133"/>
        <v>1846.5200000000004</v>
      </c>
      <c r="L413" s="38">
        <f t="shared" si="133"/>
        <v>1820.5799999999981</v>
      </c>
      <c r="M413" s="127"/>
      <c r="N413" s="127"/>
      <c r="O413" s="127"/>
      <c r="P413" s="127"/>
      <c r="Q413" s="127"/>
      <c r="R413" s="128"/>
      <c r="S413" s="127"/>
      <c r="T413" s="127"/>
      <c r="U413" s="132"/>
      <c r="V413" s="222"/>
      <c r="W413" s="222"/>
    </row>
    <row r="414" spans="1:26">
      <c r="A414" s="193">
        <v>43080</v>
      </c>
      <c r="B414" s="121" t="s">
        <v>123</v>
      </c>
      <c r="C414" s="68" t="s">
        <v>87</v>
      </c>
      <c r="D414" s="54">
        <v>29352.63</v>
      </c>
      <c r="E414" s="54">
        <v>29158.58</v>
      </c>
      <c r="F414" s="54">
        <v>29199.07</v>
      </c>
      <c r="G414" s="54">
        <v>29198.15</v>
      </c>
      <c r="H414" s="54">
        <v>29450.61</v>
      </c>
      <c r="I414" s="54">
        <v>29320.03</v>
      </c>
      <c r="J414" s="54">
        <v>29163.79</v>
      </c>
      <c r="K414" s="54">
        <v>29177.11</v>
      </c>
      <c r="L414" s="54">
        <v>29424.54</v>
      </c>
      <c r="M414" s="66">
        <f>IF((L415=""),"",MAX(D416:L416))</f>
        <v>1914.239999999998</v>
      </c>
      <c r="N414" s="66">
        <f>IF(L415="","",MIN(D416:L416))</f>
        <v>1759.9900000000016</v>
      </c>
      <c r="O414" s="66">
        <f>IF((L416=""),"",AVERAGE(D416:L416))</f>
        <v>1839.2600000000004</v>
      </c>
      <c r="P414" s="66">
        <f>IF((L415=""),"",((M414-N414)/(M414+N414))*100)</f>
        <v>4.1981585257318237</v>
      </c>
      <c r="Q414" s="66">
        <v>23</v>
      </c>
      <c r="R414" s="122" t="str">
        <f>IF(L415="","",IF(P415&lt;20,(IF(O414&gt;1730,IF(O414&lt;1970,"Pass","Fail"),"Fail"))))</f>
        <v>Pass</v>
      </c>
      <c r="S414" s="145">
        <v>1335</v>
      </c>
      <c r="T414" s="145"/>
      <c r="U414" s="130"/>
      <c r="V414" s="220">
        <v>1600</v>
      </c>
      <c r="W414" s="220">
        <v>2000</v>
      </c>
      <c r="X414" s="224">
        <v>1730</v>
      </c>
      <c r="Y414" s="224">
        <v>1970</v>
      </c>
      <c r="Z414" s="224">
        <v>6.2</v>
      </c>
    </row>
    <row r="415" spans="1:26" ht="15.75">
      <c r="A415"/>
      <c r="B415" s="139"/>
      <c r="C415" s="68" t="s">
        <v>88</v>
      </c>
      <c r="D415" s="54">
        <v>27487.56</v>
      </c>
      <c r="E415" s="54">
        <v>27325.61</v>
      </c>
      <c r="F415" s="54">
        <v>27399.82</v>
      </c>
      <c r="G415" s="54">
        <v>27352.05</v>
      </c>
      <c r="H415" s="54">
        <v>27593.24</v>
      </c>
      <c r="I415" s="54">
        <v>27405.79</v>
      </c>
      <c r="J415" s="54">
        <v>27320.03</v>
      </c>
      <c r="K415" s="54">
        <v>27342.52</v>
      </c>
      <c r="L415" s="54">
        <v>27664.55</v>
      </c>
      <c r="M415" s="72"/>
      <c r="N415" s="72"/>
      <c r="O415" s="72"/>
      <c r="P415" s="72"/>
      <c r="Q415" s="72"/>
      <c r="R415" s="124"/>
      <c r="S415" s="72"/>
      <c r="T415" s="72"/>
      <c r="U415" s="131"/>
      <c r="V415" s="221"/>
      <c r="W415" s="221"/>
    </row>
    <row r="416" spans="1:26" ht="38.25">
      <c r="A416"/>
      <c r="B416" s="141"/>
      <c r="C416" s="68" t="s">
        <v>122</v>
      </c>
      <c r="D416" s="38">
        <f t="shared" ref="D416:L416" si="134">IF(((D414="")*AND(D415="")),"",(D414-D415)*1)</f>
        <v>1865.0699999999997</v>
      </c>
      <c r="E416" s="38">
        <f t="shared" si="134"/>
        <v>1832.9700000000012</v>
      </c>
      <c r="F416" s="38">
        <f t="shared" si="134"/>
        <v>1799.25</v>
      </c>
      <c r="G416" s="38">
        <f t="shared" si="134"/>
        <v>1846.1000000000022</v>
      </c>
      <c r="H416" s="38">
        <f t="shared" si="134"/>
        <v>1857.369999999999</v>
      </c>
      <c r="I416" s="38">
        <f t="shared" si="134"/>
        <v>1914.239999999998</v>
      </c>
      <c r="J416" s="38">
        <f t="shared" si="134"/>
        <v>1843.760000000002</v>
      </c>
      <c r="K416" s="38">
        <f t="shared" si="134"/>
        <v>1834.5900000000001</v>
      </c>
      <c r="L416" s="38">
        <f t="shared" si="134"/>
        <v>1759.9900000000016</v>
      </c>
      <c r="M416" s="127"/>
      <c r="N416" s="127"/>
      <c r="O416" s="127"/>
      <c r="P416" s="127"/>
      <c r="Q416" s="127"/>
      <c r="R416" s="128"/>
      <c r="S416" s="127"/>
      <c r="T416" s="127"/>
      <c r="U416" s="132"/>
      <c r="V416" s="222"/>
      <c r="W416" s="222"/>
    </row>
    <row r="417" spans="1:26">
      <c r="A417" s="193">
        <v>43084</v>
      </c>
      <c r="B417" s="121" t="s">
        <v>123</v>
      </c>
      <c r="C417" s="68" t="s">
        <v>87</v>
      </c>
      <c r="D417" s="54">
        <v>29325.279999999999</v>
      </c>
      <c r="E417" s="54">
        <v>29181.78</v>
      </c>
      <c r="F417" s="54">
        <v>29211.51</v>
      </c>
      <c r="G417" s="54">
        <v>29202.89</v>
      </c>
      <c r="H417" s="54">
        <v>29353.08</v>
      </c>
      <c r="I417" s="54">
        <v>29314.880000000001</v>
      </c>
      <c r="J417" s="54">
        <v>29156.47</v>
      </c>
      <c r="K417" s="54">
        <v>29147.45</v>
      </c>
      <c r="L417" s="54">
        <v>29399.64</v>
      </c>
      <c r="M417" s="66">
        <f>IF((L418=""),"",MAX(D419:L419))</f>
        <v>1928.3400000000001</v>
      </c>
      <c r="N417" s="66">
        <f>IF(L418="","",MIN(D419:L419))</f>
        <v>1742.7699999999968</v>
      </c>
      <c r="O417" s="66">
        <f>IF((L419=""),"",AVERAGE(D419:L419))</f>
        <v>1861.5433333333328</v>
      </c>
      <c r="P417" s="66">
        <f>IF((L418=""),"",((M417-N417)/(M417+N417))*100)</f>
        <v>5.0548744112816975</v>
      </c>
      <c r="Q417" s="66">
        <v>23</v>
      </c>
      <c r="R417" s="122" t="str">
        <f>IF(L418="","",IF(P418&lt;20,(IF(O417&gt;1730,IF(O417&lt;1970,"Pass","Fail"),"Fail"))))</f>
        <v>Pass</v>
      </c>
      <c r="S417" s="145">
        <v>1335</v>
      </c>
      <c r="T417" s="145"/>
      <c r="U417" s="130"/>
      <c r="V417" s="220">
        <v>1600</v>
      </c>
      <c r="W417" s="220">
        <v>2000</v>
      </c>
      <c r="X417" s="224">
        <v>1730</v>
      </c>
      <c r="Y417" s="224">
        <v>1970</v>
      </c>
      <c r="Z417" s="224">
        <v>6.2</v>
      </c>
    </row>
    <row r="418" spans="1:26" ht="15.75">
      <c r="A418"/>
      <c r="B418" s="139"/>
      <c r="C418" s="68" t="s">
        <v>88</v>
      </c>
      <c r="D418" s="54">
        <v>27448.560000000001</v>
      </c>
      <c r="E418" s="54">
        <v>27294.9</v>
      </c>
      <c r="F418" s="54">
        <v>27468.74</v>
      </c>
      <c r="G418" s="54">
        <v>27303.34</v>
      </c>
      <c r="H418" s="54">
        <v>27490.61</v>
      </c>
      <c r="I418" s="54">
        <v>27386.54</v>
      </c>
      <c r="J418" s="54">
        <v>27281.53</v>
      </c>
      <c r="K418" s="54">
        <v>27307.52</v>
      </c>
      <c r="L418" s="54">
        <v>27557.35</v>
      </c>
      <c r="M418" s="72"/>
      <c r="N418" s="72"/>
      <c r="O418" s="72"/>
      <c r="P418" s="72"/>
      <c r="Q418" s="72"/>
      <c r="R418" s="124"/>
      <c r="S418" s="72"/>
      <c r="T418" s="72"/>
      <c r="U418" s="131"/>
      <c r="V418" s="221"/>
      <c r="W418" s="221"/>
    </row>
    <row r="419" spans="1:26" ht="38.25">
      <c r="A419"/>
      <c r="B419" s="141"/>
      <c r="C419" s="68" t="s">
        <v>122</v>
      </c>
      <c r="D419" s="38">
        <f t="shared" ref="D419:L419" si="135">IF(((D417="")*AND(D418="")),"",(D417-D418)*1)</f>
        <v>1876.7199999999975</v>
      </c>
      <c r="E419" s="38">
        <f t="shared" si="135"/>
        <v>1886.8799999999974</v>
      </c>
      <c r="F419" s="38">
        <f t="shared" si="135"/>
        <v>1742.7699999999968</v>
      </c>
      <c r="G419" s="38">
        <f t="shared" si="135"/>
        <v>1899.5499999999993</v>
      </c>
      <c r="H419" s="38">
        <f t="shared" si="135"/>
        <v>1862.4700000000012</v>
      </c>
      <c r="I419" s="38">
        <f t="shared" si="135"/>
        <v>1928.3400000000001</v>
      </c>
      <c r="J419" s="38">
        <f t="shared" si="135"/>
        <v>1874.9400000000023</v>
      </c>
      <c r="K419" s="38">
        <f t="shared" si="135"/>
        <v>1839.9300000000003</v>
      </c>
      <c r="L419" s="38">
        <f t="shared" si="135"/>
        <v>1842.2900000000009</v>
      </c>
      <c r="M419" s="127"/>
      <c r="N419" s="127"/>
      <c r="O419" s="127"/>
      <c r="P419" s="127"/>
      <c r="Q419" s="127"/>
      <c r="R419" s="128"/>
      <c r="S419" s="127"/>
      <c r="T419" s="127"/>
      <c r="U419" s="132"/>
      <c r="V419" s="222"/>
      <c r="W419" s="222"/>
    </row>
    <row r="420" spans="1:26">
      <c r="A420" s="193">
        <v>43088</v>
      </c>
      <c r="B420" s="121" t="s">
        <v>123</v>
      </c>
      <c r="C420" s="68" t="s">
        <v>87</v>
      </c>
      <c r="D420" s="54">
        <v>29336.28</v>
      </c>
      <c r="E420" s="54">
        <v>29143.64</v>
      </c>
      <c r="F420" s="54">
        <v>29130.01</v>
      </c>
      <c r="G420" s="54">
        <v>29106.75</v>
      </c>
      <c r="H420" s="54">
        <v>29331.66</v>
      </c>
      <c r="I420" s="54">
        <v>29297.08</v>
      </c>
      <c r="J420" s="54">
        <v>29086.19</v>
      </c>
      <c r="K420" s="54">
        <v>29126.49</v>
      </c>
      <c r="L420" s="54">
        <v>29374.959999999999</v>
      </c>
      <c r="M420" s="66">
        <f>IF((L421=""),"",MAX(D422:L422))</f>
        <v>1880.2000000000007</v>
      </c>
      <c r="N420" s="66">
        <f>IF(L421="","",MIN(D422:L422))</f>
        <v>1750.5499999999993</v>
      </c>
      <c r="O420" s="66">
        <f>IF((L422=""),"",AVERAGE(D422:L422))</f>
        <v>1809.2255555555555</v>
      </c>
      <c r="P420" s="66">
        <f>IF((L421=""),"",((M420-N420)/(M420+N420))*100)</f>
        <v>3.5708875576671884</v>
      </c>
      <c r="Q420" s="66">
        <v>23</v>
      </c>
      <c r="R420" s="122" t="str">
        <f>IF(L421="","",IF(P421&lt;20,(IF(O420&gt;1730,IF(O420&lt;1970,"Pass","Fail"),"Fail"))))</f>
        <v>Pass</v>
      </c>
      <c r="S420" s="145">
        <v>1335</v>
      </c>
      <c r="T420" s="145"/>
      <c r="U420" s="130"/>
      <c r="V420" s="220">
        <v>1600</v>
      </c>
      <c r="W420" s="220">
        <v>2000</v>
      </c>
      <c r="X420" s="224">
        <v>1730</v>
      </c>
      <c r="Y420" s="224">
        <v>1970</v>
      </c>
      <c r="Z420" s="224">
        <v>6.2</v>
      </c>
    </row>
    <row r="421" spans="1:26" ht="15.75">
      <c r="A421"/>
      <c r="B421" s="139"/>
      <c r="C421" s="68" t="s">
        <v>88</v>
      </c>
      <c r="D421" s="54">
        <v>27471.99</v>
      </c>
      <c r="E421" s="54">
        <v>27324.46</v>
      </c>
      <c r="F421" s="54">
        <v>27364.36</v>
      </c>
      <c r="G421" s="54">
        <v>27327.62</v>
      </c>
      <c r="H421" s="54">
        <v>27530.37</v>
      </c>
      <c r="I421" s="54">
        <v>27416.880000000001</v>
      </c>
      <c r="J421" s="54">
        <v>27335.64</v>
      </c>
      <c r="K421" s="54">
        <v>27304.25</v>
      </c>
      <c r="L421" s="54">
        <v>27574.46</v>
      </c>
      <c r="M421" s="72"/>
      <c r="N421" s="72"/>
      <c r="O421" s="72"/>
      <c r="P421" s="72"/>
      <c r="Q421" s="72"/>
      <c r="R421" s="124"/>
      <c r="S421" s="72"/>
      <c r="T421" s="72"/>
      <c r="U421" s="131"/>
      <c r="V421" s="221"/>
      <c r="W421" s="221"/>
    </row>
    <row r="422" spans="1:26" ht="38.25">
      <c r="A422"/>
      <c r="B422" s="141"/>
      <c r="C422" s="68" t="s">
        <v>122</v>
      </c>
      <c r="D422" s="38">
        <f t="shared" ref="D422:L422" si="136">IF(((D420="")*AND(D421="")),"",(D420-D421)*1)</f>
        <v>1864.2899999999972</v>
      </c>
      <c r="E422" s="38">
        <f t="shared" si="136"/>
        <v>1819.1800000000003</v>
      </c>
      <c r="F422" s="38">
        <f t="shared" si="136"/>
        <v>1765.6499999999978</v>
      </c>
      <c r="G422" s="38">
        <f t="shared" si="136"/>
        <v>1779.130000000001</v>
      </c>
      <c r="H422" s="38">
        <f t="shared" si="136"/>
        <v>1801.2900000000009</v>
      </c>
      <c r="I422" s="38">
        <f t="shared" si="136"/>
        <v>1880.2000000000007</v>
      </c>
      <c r="J422" s="38">
        <f t="shared" si="136"/>
        <v>1750.5499999999993</v>
      </c>
      <c r="K422" s="38">
        <f t="shared" si="136"/>
        <v>1822.2400000000016</v>
      </c>
      <c r="L422" s="38">
        <f t="shared" si="136"/>
        <v>1800.5</v>
      </c>
      <c r="M422" s="127"/>
      <c r="N422" s="127"/>
      <c r="O422" s="127"/>
      <c r="P422" s="127"/>
      <c r="Q422" s="127"/>
      <c r="R422" s="128"/>
      <c r="S422" s="127"/>
      <c r="T422" s="127"/>
      <c r="U422" s="132"/>
      <c r="V422" s="222"/>
      <c r="W422" s="222"/>
    </row>
    <row r="423" spans="1:26">
      <c r="A423" s="193">
        <v>43091</v>
      </c>
      <c r="B423" s="121" t="s">
        <v>123</v>
      </c>
      <c r="C423" s="68" t="s">
        <v>87</v>
      </c>
      <c r="D423" s="54">
        <v>29392.89</v>
      </c>
      <c r="E423" s="54">
        <v>29207.58</v>
      </c>
      <c r="F423" s="54">
        <v>29252.23</v>
      </c>
      <c r="G423" s="54">
        <v>29227.439999999999</v>
      </c>
      <c r="H423" s="54">
        <v>29437.29</v>
      </c>
      <c r="I423" s="54">
        <v>29368.69</v>
      </c>
      <c r="J423" s="54">
        <v>29208.28</v>
      </c>
      <c r="K423" s="54">
        <v>29216.63</v>
      </c>
      <c r="L423" s="54">
        <v>29399.54</v>
      </c>
      <c r="M423" s="66">
        <f>IF((L424=""),"",MAX(D425:L425))</f>
        <v>1929.1099999999969</v>
      </c>
      <c r="N423" s="66">
        <f>IF(L424="","",MIN(D425:L425))</f>
        <v>1739.5299999999988</v>
      </c>
      <c r="O423" s="66">
        <f>IF((L425=""),"",AVERAGE(D425:L425))</f>
        <v>1842.4777777777772</v>
      </c>
      <c r="P423" s="66">
        <f>IF((L424=""),"",((M423-N423)/(M423+N423))*100)</f>
        <v>5.1675825373980091</v>
      </c>
      <c r="Q423" s="66">
        <v>23</v>
      </c>
      <c r="R423" s="122" t="str">
        <f>IF(L424="","",IF(P424&lt;20,(IF(O423&gt;1730,IF(O423&lt;1970,"Pass","Fail"),"Fail"))))</f>
        <v>Pass</v>
      </c>
      <c r="S423" s="145"/>
      <c r="T423" s="145"/>
      <c r="U423" s="130"/>
      <c r="V423" s="220">
        <v>1600</v>
      </c>
      <c r="W423" s="220">
        <v>2000</v>
      </c>
      <c r="X423" s="224">
        <v>1730</v>
      </c>
      <c r="Y423" s="224">
        <v>1970</v>
      </c>
      <c r="Z423" s="224">
        <v>6.2</v>
      </c>
    </row>
    <row r="424" spans="1:26" ht="15.75">
      <c r="A424"/>
      <c r="B424" s="139"/>
      <c r="C424" s="68" t="s">
        <v>88</v>
      </c>
      <c r="D424" s="54">
        <v>27533.7</v>
      </c>
      <c r="E424" s="54">
        <v>27373.48</v>
      </c>
      <c r="F424" s="54">
        <v>27512.7</v>
      </c>
      <c r="G424" s="54">
        <v>27368.04</v>
      </c>
      <c r="H424" s="54">
        <v>27555.65</v>
      </c>
      <c r="I424" s="54">
        <v>27439.58</v>
      </c>
      <c r="J424" s="54">
        <v>27347.35</v>
      </c>
      <c r="K424" s="54">
        <v>27367.84</v>
      </c>
      <c r="L424" s="54">
        <v>27629.93</v>
      </c>
      <c r="M424" s="72"/>
      <c r="N424" s="72"/>
      <c r="O424" s="72"/>
      <c r="P424" s="72"/>
      <c r="Q424" s="72"/>
      <c r="R424" s="124"/>
      <c r="S424" s="72"/>
      <c r="T424" s="72"/>
      <c r="U424" s="131"/>
      <c r="V424" s="221"/>
      <c r="W424" s="221"/>
    </row>
    <row r="425" spans="1:26" ht="38.25">
      <c r="A425"/>
      <c r="B425" s="141"/>
      <c r="C425" s="68" t="s">
        <v>122</v>
      </c>
      <c r="D425" s="38">
        <f t="shared" ref="D425:L425" si="137">IF(((D423="")*AND(D424="")),"",(D423-D424)*1)</f>
        <v>1859.1899999999987</v>
      </c>
      <c r="E425" s="38">
        <f t="shared" si="137"/>
        <v>1834.1000000000022</v>
      </c>
      <c r="F425" s="38">
        <f t="shared" si="137"/>
        <v>1739.5299999999988</v>
      </c>
      <c r="G425" s="38">
        <f t="shared" si="137"/>
        <v>1859.3999999999978</v>
      </c>
      <c r="H425" s="38">
        <f t="shared" si="137"/>
        <v>1881.6399999999994</v>
      </c>
      <c r="I425" s="38">
        <f t="shared" si="137"/>
        <v>1929.1099999999969</v>
      </c>
      <c r="J425" s="38">
        <f t="shared" si="137"/>
        <v>1860.9300000000003</v>
      </c>
      <c r="K425" s="38">
        <f t="shared" si="137"/>
        <v>1848.7900000000009</v>
      </c>
      <c r="L425" s="38">
        <f t="shared" si="137"/>
        <v>1769.6100000000006</v>
      </c>
      <c r="M425" s="127"/>
      <c r="N425" s="127"/>
      <c r="O425" s="127"/>
      <c r="P425" s="127"/>
      <c r="Q425" s="127"/>
      <c r="R425" s="128"/>
      <c r="S425" s="127"/>
      <c r="T425" s="127"/>
      <c r="U425" s="132"/>
      <c r="V425" s="222"/>
      <c r="W425" s="222"/>
    </row>
    <row r="426" spans="1:26">
      <c r="A426" s="193">
        <v>43095</v>
      </c>
      <c r="B426" s="121" t="s">
        <v>123</v>
      </c>
      <c r="C426" s="68" t="s">
        <v>87</v>
      </c>
      <c r="D426" s="54">
        <v>29302.04</v>
      </c>
      <c r="E426" s="54">
        <v>29184.080000000002</v>
      </c>
      <c r="F426" s="54">
        <v>29129.63</v>
      </c>
      <c r="G426" s="54">
        <v>29086.080000000002</v>
      </c>
      <c r="H426" s="54">
        <v>29370.959999999999</v>
      </c>
      <c r="I426" s="54">
        <v>29281.74</v>
      </c>
      <c r="J426" s="54">
        <v>29095.71</v>
      </c>
      <c r="K426" s="54">
        <v>29122.37</v>
      </c>
      <c r="L426" s="54">
        <v>29333.56</v>
      </c>
      <c r="M426" s="66">
        <f>IF((L427=""),"",MAX(D428:L428))</f>
        <v>1886.260000000002</v>
      </c>
      <c r="N426" s="66">
        <f>IF(L427="","",MIN(D428:L428))</f>
        <v>1724.6000000000022</v>
      </c>
      <c r="O426" s="66">
        <f>IF((L428=""),"",AVERAGE(D428:L428))</f>
        <v>1790.6811111111117</v>
      </c>
      <c r="P426" s="66">
        <f>IF((L427=""),"",((M426-N426)/(M426+N426))*100)</f>
        <v>4.4770497886929892</v>
      </c>
      <c r="Q426" s="66">
        <v>23</v>
      </c>
      <c r="R426" s="122" t="str">
        <f>IF(L427="","",IF(P427&lt;20,(IF(O426&gt;1730,IF(O426&lt;1970,"Pass","Fail"),"Fail"))))</f>
        <v>Pass</v>
      </c>
      <c r="S426" s="145"/>
      <c r="T426" s="145"/>
      <c r="U426" s="130"/>
      <c r="V426" s="220">
        <v>1600</v>
      </c>
      <c r="W426" s="220">
        <v>2000</v>
      </c>
      <c r="X426" s="224">
        <v>1730</v>
      </c>
      <c r="Y426" s="224">
        <v>1970</v>
      </c>
      <c r="Z426" s="224">
        <v>6.2</v>
      </c>
    </row>
    <row r="427" spans="1:26" ht="15.75">
      <c r="A427"/>
      <c r="B427" s="139"/>
      <c r="C427" s="68" t="s">
        <v>88</v>
      </c>
      <c r="D427" s="54">
        <v>27506.240000000002</v>
      </c>
      <c r="E427" s="54">
        <v>27305.39</v>
      </c>
      <c r="F427" s="54">
        <v>27367.33</v>
      </c>
      <c r="G427" s="54">
        <v>27361.48</v>
      </c>
      <c r="H427" s="54">
        <v>27587.97</v>
      </c>
      <c r="I427" s="54">
        <v>27395.48</v>
      </c>
      <c r="J427" s="54">
        <v>27337.46</v>
      </c>
      <c r="K427" s="54">
        <v>27335.19</v>
      </c>
      <c r="L427" s="54">
        <v>27593.5</v>
      </c>
      <c r="M427" s="72"/>
      <c r="N427" s="72"/>
      <c r="O427" s="72"/>
      <c r="P427" s="72"/>
      <c r="Q427" s="72"/>
      <c r="R427" s="124"/>
      <c r="S427" s="72"/>
      <c r="T427" s="72"/>
      <c r="U427" s="131"/>
      <c r="V427" s="221"/>
      <c r="W427" s="221"/>
    </row>
    <row r="428" spans="1:26" ht="38.25">
      <c r="A428"/>
      <c r="B428" s="141"/>
      <c r="C428" s="68" t="s">
        <v>122</v>
      </c>
      <c r="D428" s="38">
        <f t="shared" ref="D428:L428" si="138">IF(((D426="")*AND(D427="")),"",(D426-D427)*1)</f>
        <v>1795.7999999999993</v>
      </c>
      <c r="E428" s="38">
        <f t="shared" si="138"/>
        <v>1878.6900000000023</v>
      </c>
      <c r="F428" s="38">
        <f t="shared" si="138"/>
        <v>1762.2999999999993</v>
      </c>
      <c r="G428" s="38">
        <f t="shared" si="138"/>
        <v>1724.6000000000022</v>
      </c>
      <c r="H428" s="38">
        <f t="shared" si="138"/>
        <v>1782.989999999998</v>
      </c>
      <c r="I428" s="38">
        <f t="shared" si="138"/>
        <v>1886.260000000002</v>
      </c>
      <c r="J428" s="38">
        <f t="shared" si="138"/>
        <v>1758.25</v>
      </c>
      <c r="K428" s="38">
        <f t="shared" si="138"/>
        <v>1787.1800000000003</v>
      </c>
      <c r="L428" s="38">
        <f t="shared" si="138"/>
        <v>1740.0600000000013</v>
      </c>
      <c r="M428" s="127"/>
      <c r="N428" s="127"/>
      <c r="O428" s="127"/>
      <c r="P428" s="127"/>
      <c r="Q428" s="127"/>
      <c r="R428" s="128"/>
      <c r="S428" s="127"/>
      <c r="T428" s="127"/>
      <c r="U428" s="132"/>
      <c r="V428" s="222"/>
      <c r="W428" s="222"/>
    </row>
    <row r="429" spans="1:26">
      <c r="A429" s="193">
        <v>43098</v>
      </c>
      <c r="B429" s="121" t="s">
        <v>123</v>
      </c>
      <c r="C429" s="68" t="s">
        <v>87</v>
      </c>
      <c r="D429" s="54">
        <v>28797.63</v>
      </c>
      <c r="E429" s="54">
        <v>29845.43</v>
      </c>
      <c r="F429" s="54">
        <v>29091.5</v>
      </c>
      <c r="G429" s="54">
        <v>29056.21</v>
      </c>
      <c r="H429" s="54">
        <v>29255.64</v>
      </c>
      <c r="I429" s="54">
        <v>29224.16</v>
      </c>
      <c r="J429" s="54">
        <v>29064.799999999999</v>
      </c>
      <c r="K429" s="54">
        <v>29087.96</v>
      </c>
      <c r="L429" s="54">
        <v>29349.040000000001</v>
      </c>
      <c r="M429" s="66">
        <f>IF((L430=""),"",MAX(D431:L431))</f>
        <v>1894.8600000000006</v>
      </c>
      <c r="N429" s="66">
        <f>IF(L430="","",MIN(D431:L431))</f>
        <v>1462.7400000000016</v>
      </c>
      <c r="O429" s="66">
        <f>IF((L431=""),"",AVERAGE(D431:L431))</f>
        <v>1791.8444444444451</v>
      </c>
      <c r="P429" s="66">
        <f>IF((L430=""),"",((M429-N429)/(M429+N429))*100)</f>
        <v>12.869907076483164</v>
      </c>
      <c r="Q429" s="66">
        <v>23</v>
      </c>
      <c r="R429" s="122" t="str">
        <f>IF(L430="","",IF(P430&lt;20,(IF(O429&gt;1730,IF(O429&lt;1970,"Pass","Fail"),"Fail"))))</f>
        <v>Pass</v>
      </c>
      <c r="S429" s="145"/>
      <c r="T429" s="145"/>
      <c r="U429" s="130"/>
      <c r="V429" s="220">
        <v>1600</v>
      </c>
      <c r="W429" s="220">
        <v>2000</v>
      </c>
      <c r="X429" s="224">
        <v>1730</v>
      </c>
      <c r="Y429" s="224">
        <v>1970</v>
      </c>
      <c r="Z429" s="224">
        <v>6.2</v>
      </c>
    </row>
    <row r="430" spans="1:26" ht="15.75">
      <c r="A430"/>
      <c r="B430" s="139"/>
      <c r="C430" s="68" t="s">
        <v>88</v>
      </c>
      <c r="D430" s="54">
        <v>27334.89</v>
      </c>
      <c r="E430" s="54">
        <v>28202.89</v>
      </c>
      <c r="F430" s="54">
        <v>27311.119999999999</v>
      </c>
      <c r="G430" s="54">
        <v>27219.23</v>
      </c>
      <c r="H430" s="54">
        <v>27398.26</v>
      </c>
      <c r="I430" s="54">
        <v>27335.97</v>
      </c>
      <c r="J430" s="54">
        <v>27169.94</v>
      </c>
      <c r="K430" s="54">
        <v>27203.67</v>
      </c>
      <c r="L430" s="54">
        <v>27469.8</v>
      </c>
      <c r="M430" s="72"/>
      <c r="N430" s="72"/>
      <c r="O430" s="72"/>
      <c r="P430" s="72"/>
      <c r="Q430" s="72"/>
      <c r="R430" s="124"/>
      <c r="S430" s="72"/>
      <c r="T430" s="72"/>
      <c r="U430" s="131"/>
      <c r="V430" s="221"/>
      <c r="W430" s="221"/>
    </row>
    <row r="431" spans="1:26" ht="38.25">
      <c r="A431"/>
      <c r="B431" s="141"/>
      <c r="C431" s="68" t="s">
        <v>122</v>
      </c>
      <c r="D431" s="38">
        <f t="shared" ref="D431:L431" si="139">IF(((D429="")*AND(D430="")),"",(D429-D430)*1)</f>
        <v>1462.7400000000016</v>
      </c>
      <c r="E431" s="38">
        <f t="shared" si="139"/>
        <v>1642.5400000000009</v>
      </c>
      <c r="F431" s="38">
        <f t="shared" si="139"/>
        <v>1780.380000000001</v>
      </c>
      <c r="G431" s="38">
        <f t="shared" si="139"/>
        <v>1836.9799999999996</v>
      </c>
      <c r="H431" s="38">
        <f t="shared" si="139"/>
        <v>1857.380000000001</v>
      </c>
      <c r="I431" s="38">
        <f t="shared" si="139"/>
        <v>1888.1899999999987</v>
      </c>
      <c r="J431" s="38">
        <f t="shared" si="139"/>
        <v>1894.8600000000006</v>
      </c>
      <c r="K431" s="38">
        <f t="shared" si="139"/>
        <v>1884.2900000000009</v>
      </c>
      <c r="L431" s="38">
        <f t="shared" si="139"/>
        <v>1879.2400000000016</v>
      </c>
      <c r="M431" s="127"/>
      <c r="N431" s="127"/>
      <c r="O431" s="127"/>
      <c r="P431" s="127"/>
      <c r="Q431" s="127"/>
      <c r="R431" s="128"/>
      <c r="S431" s="127"/>
      <c r="T431" s="127"/>
      <c r="U431" s="132"/>
      <c r="V431" s="222"/>
      <c r="W431" s="222"/>
    </row>
    <row r="432" spans="1:26">
      <c r="A432" s="193">
        <v>43101</v>
      </c>
      <c r="B432" s="121" t="s">
        <v>123</v>
      </c>
      <c r="C432" s="68" t="s">
        <v>87</v>
      </c>
      <c r="D432" s="54">
        <v>29228.74</v>
      </c>
      <c r="E432" s="54">
        <v>29032.19</v>
      </c>
      <c r="F432" s="54">
        <v>29123.7</v>
      </c>
      <c r="G432" s="54">
        <v>29067.86</v>
      </c>
      <c r="H432" s="54">
        <v>29251.32</v>
      </c>
      <c r="I432" s="54">
        <v>29200.400000000001</v>
      </c>
      <c r="J432" s="54">
        <v>29006.16</v>
      </c>
      <c r="K432" s="54">
        <v>29073.99</v>
      </c>
      <c r="L432" s="54">
        <v>29259.27</v>
      </c>
      <c r="M432" s="66">
        <f>IF((L433=""),"",MAX(D434:L434))</f>
        <v>1926.130000000001</v>
      </c>
      <c r="N432" s="66">
        <f>IF(L433="","",MIN(D434:L434))</f>
        <v>1739.3400000000001</v>
      </c>
      <c r="O432" s="66">
        <f>IF((L434=""),"",AVERAGE(D434:L434))</f>
        <v>1825.0644444444447</v>
      </c>
      <c r="P432" s="66">
        <f>IF((L433=""),"",((M432-N432)/(M432+N432))*100)</f>
        <v>5.0959358554292029</v>
      </c>
      <c r="Q432" s="66">
        <v>23</v>
      </c>
      <c r="R432" s="122" t="str">
        <f>IF(L433="","",IF(P433&lt;20,(IF(O432&gt;1730,IF(O432&lt;1970,"Pass","Fail"),"Fail"))))</f>
        <v>Pass</v>
      </c>
      <c r="S432" s="145">
        <v>1428</v>
      </c>
      <c r="T432" s="145"/>
      <c r="U432" s="130"/>
      <c r="V432" s="220">
        <v>1600</v>
      </c>
      <c r="W432" s="220">
        <v>2000</v>
      </c>
      <c r="X432" s="224">
        <v>1730</v>
      </c>
      <c r="Y432" s="224">
        <v>1970</v>
      </c>
      <c r="Z432" s="224">
        <v>6.2</v>
      </c>
    </row>
    <row r="433" spans="1:26" ht="15.75">
      <c r="A433"/>
      <c r="B433" s="139"/>
      <c r="C433" s="68" t="s">
        <v>88</v>
      </c>
      <c r="D433" s="54">
        <v>27414.17</v>
      </c>
      <c r="E433" s="54">
        <v>27221.43</v>
      </c>
      <c r="F433" s="54">
        <v>27316.13</v>
      </c>
      <c r="G433" s="54">
        <v>27237.89</v>
      </c>
      <c r="H433" s="54">
        <v>27424.74</v>
      </c>
      <c r="I433" s="54">
        <v>27274.27</v>
      </c>
      <c r="J433" s="54">
        <v>27213.93</v>
      </c>
      <c r="K433" s="54">
        <v>27195.56</v>
      </c>
      <c r="L433" s="54">
        <v>27519.93</v>
      </c>
      <c r="M433" s="72"/>
      <c r="N433" s="72"/>
      <c r="O433" s="72"/>
      <c r="P433" s="72"/>
      <c r="Q433" s="72"/>
      <c r="R433" s="124"/>
      <c r="S433" s="72"/>
      <c r="T433" s="72"/>
      <c r="U433" s="131"/>
      <c r="V433" s="221"/>
      <c r="W433" s="221"/>
    </row>
    <row r="434" spans="1:26" ht="38.25">
      <c r="A434"/>
      <c r="B434" s="141"/>
      <c r="C434" s="68" t="s">
        <v>122</v>
      </c>
      <c r="D434" s="38">
        <f t="shared" ref="D434:L434" si="140">IF(((D432="")*AND(D433="")),"",(D432-D433)*1)</f>
        <v>1814.5700000000033</v>
      </c>
      <c r="E434" s="38">
        <f t="shared" si="140"/>
        <v>1810.7599999999984</v>
      </c>
      <c r="F434" s="38">
        <f t="shared" si="140"/>
        <v>1807.5699999999997</v>
      </c>
      <c r="G434" s="38">
        <f t="shared" si="140"/>
        <v>1829.9700000000012</v>
      </c>
      <c r="H434" s="38">
        <f t="shared" si="140"/>
        <v>1826.5799999999981</v>
      </c>
      <c r="I434" s="38">
        <f t="shared" si="140"/>
        <v>1926.130000000001</v>
      </c>
      <c r="J434" s="38">
        <f t="shared" si="140"/>
        <v>1792.2299999999996</v>
      </c>
      <c r="K434" s="38">
        <f t="shared" si="140"/>
        <v>1878.4300000000003</v>
      </c>
      <c r="L434" s="38">
        <f t="shared" si="140"/>
        <v>1739.3400000000001</v>
      </c>
      <c r="M434" s="127"/>
      <c r="N434" s="127"/>
      <c r="O434" s="127"/>
      <c r="P434" s="127"/>
      <c r="Q434" s="127"/>
      <c r="R434" s="128"/>
      <c r="S434" s="127"/>
      <c r="T434" s="127"/>
      <c r="U434" s="132"/>
      <c r="V434" s="222"/>
      <c r="W434" s="222"/>
    </row>
    <row r="435" spans="1:26">
      <c r="A435" s="193">
        <v>43104</v>
      </c>
      <c r="B435" s="121" t="s">
        <v>123</v>
      </c>
      <c r="C435" s="68" t="s">
        <v>87</v>
      </c>
      <c r="D435" s="54">
        <v>29399.13</v>
      </c>
      <c r="E435" s="54">
        <v>29236.27</v>
      </c>
      <c r="F435" s="54">
        <v>29226.22</v>
      </c>
      <c r="G435" s="54">
        <v>29198.43</v>
      </c>
      <c r="H435" s="54">
        <v>29441.71</v>
      </c>
      <c r="I435" s="54">
        <v>29394.93</v>
      </c>
      <c r="J435" s="54">
        <v>29191.37</v>
      </c>
      <c r="K435" s="54">
        <v>29205.19</v>
      </c>
      <c r="L435" s="54">
        <v>29472.81</v>
      </c>
      <c r="M435" s="66">
        <f>IF((L436=""),"",MAX(D437:L437))</f>
        <v>1911.5299999999988</v>
      </c>
      <c r="N435" s="66">
        <f>IF(L436="","",MIN(D437:L437))</f>
        <v>1815.7700000000004</v>
      </c>
      <c r="O435" s="66">
        <f>IF((L437=""),"",AVERAGE(D437:L437))</f>
        <v>1856.8655555555551</v>
      </c>
      <c r="P435" s="66">
        <f>IF((L436=""),"",((M435-N435)/(M435+N435))*100)</f>
        <v>2.5691519330345938</v>
      </c>
      <c r="Q435" s="66">
        <v>23</v>
      </c>
      <c r="R435" s="122" t="str">
        <f>IF(L436="","",IF(P436&lt;20,(IF(O435&gt;1730,IF(O435&lt;1970,"Pass","Fail"),"Fail"))))</f>
        <v>Pass</v>
      </c>
      <c r="S435" s="145">
        <v>1335</v>
      </c>
      <c r="T435" s="145"/>
      <c r="U435" s="130"/>
      <c r="V435" s="220">
        <v>1600</v>
      </c>
      <c r="W435" s="220">
        <v>2000</v>
      </c>
      <c r="X435" s="224">
        <v>1730</v>
      </c>
      <c r="Y435" s="224">
        <v>1970</v>
      </c>
      <c r="Z435" s="224">
        <v>6.2</v>
      </c>
    </row>
    <row r="436" spans="1:26" ht="15.75">
      <c r="A436"/>
      <c r="B436" s="139"/>
      <c r="C436" s="68" t="s">
        <v>88</v>
      </c>
      <c r="D436" s="54">
        <v>27520.47</v>
      </c>
      <c r="E436" s="54">
        <v>27364.59</v>
      </c>
      <c r="F436" s="54">
        <v>27407.66</v>
      </c>
      <c r="G436" s="54">
        <v>27360.23</v>
      </c>
      <c r="H436" s="54">
        <v>27543.72</v>
      </c>
      <c r="I436" s="54">
        <v>27483.4</v>
      </c>
      <c r="J436" s="54">
        <v>27357.31</v>
      </c>
      <c r="K436" s="54">
        <v>27389.42</v>
      </c>
      <c r="L436" s="54">
        <v>27627.47</v>
      </c>
      <c r="M436" s="72"/>
      <c r="N436" s="72"/>
      <c r="O436" s="72"/>
      <c r="P436" s="72"/>
      <c r="Q436" s="72"/>
      <c r="R436" s="124"/>
      <c r="S436" s="72"/>
      <c r="T436" s="72"/>
      <c r="U436" s="131"/>
      <c r="V436" s="221"/>
      <c r="W436" s="221"/>
    </row>
    <row r="437" spans="1:26" ht="38.25">
      <c r="A437"/>
      <c r="B437" s="141"/>
      <c r="C437" s="68" t="s">
        <v>122</v>
      </c>
      <c r="D437" s="38">
        <f t="shared" ref="D437:L437" si="141">IF(((D435="")*AND(D436="")),"",(D435-D436)*1)</f>
        <v>1878.6599999999999</v>
      </c>
      <c r="E437" s="38">
        <f t="shared" si="141"/>
        <v>1871.6800000000003</v>
      </c>
      <c r="F437" s="38">
        <f t="shared" si="141"/>
        <v>1818.5600000000013</v>
      </c>
      <c r="G437" s="38">
        <f t="shared" si="141"/>
        <v>1838.2000000000007</v>
      </c>
      <c r="H437" s="38">
        <f t="shared" si="141"/>
        <v>1897.989999999998</v>
      </c>
      <c r="I437" s="38">
        <f t="shared" si="141"/>
        <v>1911.5299999999988</v>
      </c>
      <c r="J437" s="38">
        <f t="shared" si="141"/>
        <v>1834.0599999999977</v>
      </c>
      <c r="K437" s="38">
        <f t="shared" si="141"/>
        <v>1815.7700000000004</v>
      </c>
      <c r="L437" s="38">
        <f t="shared" si="141"/>
        <v>1845.3400000000001</v>
      </c>
      <c r="M437" s="127"/>
      <c r="N437" s="127"/>
      <c r="O437" s="127"/>
      <c r="P437" s="127"/>
      <c r="Q437" s="127"/>
      <c r="R437" s="128"/>
      <c r="S437" s="127"/>
      <c r="T437" s="127"/>
      <c r="U437" s="132"/>
      <c r="V437" s="222"/>
      <c r="W437" s="222"/>
    </row>
    <row r="438" spans="1:26">
      <c r="A438" s="193">
        <v>43108</v>
      </c>
      <c r="B438" s="121" t="s">
        <v>123</v>
      </c>
      <c r="C438" s="68" t="s">
        <v>87</v>
      </c>
      <c r="D438" s="54">
        <v>29336.97</v>
      </c>
      <c r="E438" s="54">
        <v>29158.73</v>
      </c>
      <c r="F438" s="54">
        <v>29151.24</v>
      </c>
      <c r="G438" s="54">
        <v>29147.82</v>
      </c>
      <c r="H438" s="54">
        <v>29352.97</v>
      </c>
      <c r="I438" s="54">
        <v>29335.33</v>
      </c>
      <c r="J438" s="54">
        <v>29139.93</v>
      </c>
      <c r="K438" s="54">
        <v>29157.41</v>
      </c>
      <c r="L438" s="54">
        <v>29448.03</v>
      </c>
      <c r="M438" s="66">
        <f>IF((L439=""),"",MAX(D440:L440))</f>
        <v>1905.3900000000031</v>
      </c>
      <c r="N438" s="66">
        <f>IF(L439="","",MIN(D440:L440))</f>
        <v>1523.630000000001</v>
      </c>
      <c r="O438" s="66">
        <f>IF((L440=""),"",AVERAGE(D440:L440))</f>
        <v>1813.7022222222226</v>
      </c>
      <c r="P438" s="66">
        <f>IF((L439=""),"",((M438-N438)/(M438+N438))*100)</f>
        <v>11.133210071682335</v>
      </c>
      <c r="Q438" s="66">
        <v>23</v>
      </c>
      <c r="R438" s="122" t="str">
        <f>IF(L439="","",IF(P439&lt;20,(IF(O438&gt;1730,IF(O438&lt;1970,"Pass","Fail"),"Fail"))))</f>
        <v>Pass</v>
      </c>
      <c r="S438" s="145">
        <v>1335</v>
      </c>
      <c r="T438" s="145"/>
      <c r="U438" s="130"/>
      <c r="V438" s="220">
        <v>1600</v>
      </c>
      <c r="W438" s="220">
        <v>2000</v>
      </c>
      <c r="X438" s="224">
        <v>1730</v>
      </c>
      <c r="Y438" s="224">
        <v>1970</v>
      </c>
      <c r="Z438" s="224">
        <v>6.2</v>
      </c>
    </row>
    <row r="439" spans="1:26" ht="15.75">
      <c r="A439"/>
      <c r="B439" s="139"/>
      <c r="C439" s="68" t="s">
        <v>88</v>
      </c>
      <c r="D439" s="54">
        <v>27467.86</v>
      </c>
      <c r="E439" s="54">
        <v>27340.12</v>
      </c>
      <c r="F439" s="54">
        <v>27627.61</v>
      </c>
      <c r="G439" s="54">
        <v>27289.97</v>
      </c>
      <c r="H439" s="54">
        <v>27523.49</v>
      </c>
      <c r="I439" s="54">
        <v>27429.94</v>
      </c>
      <c r="J439" s="54">
        <v>27274.959999999999</v>
      </c>
      <c r="K439" s="54">
        <v>27301.78</v>
      </c>
      <c r="L439" s="54">
        <v>27649.38</v>
      </c>
      <c r="M439" s="72"/>
      <c r="N439" s="72"/>
      <c r="O439" s="72"/>
      <c r="P439" s="72"/>
      <c r="Q439" s="72"/>
      <c r="R439" s="124"/>
      <c r="S439" s="72"/>
      <c r="T439" s="72"/>
      <c r="U439" s="131"/>
      <c r="V439" s="221"/>
      <c r="W439" s="221"/>
    </row>
    <row r="440" spans="1:26" ht="38.25">
      <c r="A440"/>
      <c r="B440" s="141"/>
      <c r="C440" s="68" t="s">
        <v>122</v>
      </c>
      <c r="D440" s="38">
        <f t="shared" ref="D440:L440" si="142">IF(((D438="")*AND(D439="")),"",(D438-D439)*1)</f>
        <v>1869.1100000000006</v>
      </c>
      <c r="E440" s="38">
        <f t="shared" si="142"/>
        <v>1818.6100000000006</v>
      </c>
      <c r="F440" s="38">
        <f t="shared" si="142"/>
        <v>1523.630000000001</v>
      </c>
      <c r="G440" s="38">
        <f t="shared" si="142"/>
        <v>1857.8499999999985</v>
      </c>
      <c r="H440" s="38">
        <f t="shared" si="142"/>
        <v>1829.4799999999996</v>
      </c>
      <c r="I440" s="38">
        <f t="shared" si="142"/>
        <v>1905.3900000000031</v>
      </c>
      <c r="J440" s="38">
        <f t="shared" si="142"/>
        <v>1864.9700000000012</v>
      </c>
      <c r="K440" s="38">
        <f t="shared" si="142"/>
        <v>1855.630000000001</v>
      </c>
      <c r="L440" s="38">
        <f t="shared" si="142"/>
        <v>1798.6499999999978</v>
      </c>
      <c r="M440" s="127"/>
      <c r="N440" s="127"/>
      <c r="O440" s="127"/>
      <c r="P440" s="127"/>
      <c r="Q440" s="127"/>
      <c r="R440" s="128"/>
      <c r="S440" s="127"/>
      <c r="T440" s="127"/>
      <c r="U440" s="132"/>
      <c r="V440" s="222"/>
      <c r="W440" s="222"/>
    </row>
    <row r="441" spans="1:26">
      <c r="A441" s="193">
        <v>43111</v>
      </c>
      <c r="B441" s="121" t="s">
        <v>123</v>
      </c>
      <c r="C441" s="68" t="s">
        <v>87</v>
      </c>
      <c r="D441" s="54">
        <v>29312.12</v>
      </c>
      <c r="E441" s="54">
        <v>29138.65</v>
      </c>
      <c r="F441" s="54">
        <v>29193.88</v>
      </c>
      <c r="G441" s="54">
        <v>29150.06</v>
      </c>
      <c r="H441" s="54">
        <v>29384.39</v>
      </c>
      <c r="I441" s="54">
        <v>29338.16</v>
      </c>
      <c r="J441" s="54">
        <v>29133.38</v>
      </c>
      <c r="K441" s="54">
        <v>29134.26</v>
      </c>
      <c r="L441" s="54">
        <v>29361.66</v>
      </c>
      <c r="M441" s="66">
        <f>IF((L442=""),"",MAX(D443:L443))</f>
        <v>1926.8600000000006</v>
      </c>
      <c r="N441" s="66">
        <f>IF(L442="","",MIN(D443:L443))</f>
        <v>1779.2400000000016</v>
      </c>
      <c r="O441" s="66">
        <f>IF((L443=""),"",AVERAGE(D443:L443))</f>
        <v>1849.0911111111116</v>
      </c>
      <c r="P441" s="66">
        <f>IF((L442=""),"",((M441-N441)/(M441+N441))*100)</f>
        <v>3.9831628936078056</v>
      </c>
      <c r="Q441" s="66">
        <v>23</v>
      </c>
      <c r="R441" s="122" t="str">
        <f>IF(L442="","",IF(P442&lt;20,(IF(O441&gt;1730,IF(O441&lt;1970,"Pass","Fail"),"Fail"))))</f>
        <v>Pass</v>
      </c>
      <c r="S441" s="145">
        <v>1159</v>
      </c>
      <c r="T441" s="145"/>
      <c r="U441" s="130"/>
      <c r="V441" s="220">
        <v>1600</v>
      </c>
      <c r="W441" s="220">
        <v>2000</v>
      </c>
      <c r="X441" s="224">
        <v>1730</v>
      </c>
      <c r="Y441" s="224">
        <v>1970</v>
      </c>
      <c r="Z441" s="224">
        <v>6.2</v>
      </c>
    </row>
    <row r="442" spans="1:26" ht="15.75">
      <c r="A442"/>
      <c r="B442" s="139"/>
      <c r="C442" s="68" t="s">
        <v>88</v>
      </c>
      <c r="D442" s="54">
        <v>27433.96</v>
      </c>
      <c r="E442" s="54">
        <v>27298.55</v>
      </c>
      <c r="F442" s="54">
        <v>27414.639999999999</v>
      </c>
      <c r="G442" s="54">
        <v>27286.61</v>
      </c>
      <c r="H442" s="54">
        <v>27517.119999999999</v>
      </c>
      <c r="I442" s="54">
        <v>27411.3</v>
      </c>
      <c r="J442" s="54">
        <v>27272.43</v>
      </c>
      <c r="K442" s="54">
        <v>27290.22</v>
      </c>
      <c r="L442" s="54">
        <v>27579.91</v>
      </c>
      <c r="M442" s="72"/>
      <c r="N442" s="72"/>
      <c r="O442" s="72"/>
      <c r="P442" s="72"/>
      <c r="Q442" s="72"/>
      <c r="R442" s="124"/>
      <c r="S442" s="72"/>
      <c r="T442" s="72"/>
      <c r="U442" s="131"/>
      <c r="V442" s="221"/>
      <c r="W442" s="221"/>
    </row>
    <row r="443" spans="1:26" ht="38.25">
      <c r="A443"/>
      <c r="B443" s="141"/>
      <c r="C443" s="68" t="s">
        <v>122</v>
      </c>
      <c r="D443" s="38">
        <f t="shared" ref="D443:L443" si="143">IF(((D441="")*AND(D442="")),"",(D441-D442)*1)</f>
        <v>1878.1599999999999</v>
      </c>
      <c r="E443" s="38">
        <f t="shared" si="143"/>
        <v>1840.1000000000022</v>
      </c>
      <c r="F443" s="38">
        <f t="shared" si="143"/>
        <v>1779.2400000000016</v>
      </c>
      <c r="G443" s="38">
        <f t="shared" si="143"/>
        <v>1863.4500000000007</v>
      </c>
      <c r="H443" s="38">
        <f t="shared" si="143"/>
        <v>1867.2700000000004</v>
      </c>
      <c r="I443" s="38">
        <f t="shared" si="143"/>
        <v>1926.8600000000006</v>
      </c>
      <c r="J443" s="38">
        <f t="shared" si="143"/>
        <v>1860.9500000000007</v>
      </c>
      <c r="K443" s="38">
        <f t="shared" si="143"/>
        <v>1844.0399999999972</v>
      </c>
      <c r="L443" s="38">
        <f t="shared" si="143"/>
        <v>1781.75</v>
      </c>
      <c r="M443" s="127"/>
      <c r="N443" s="127"/>
      <c r="O443" s="127"/>
      <c r="P443" s="127"/>
      <c r="Q443" s="127"/>
      <c r="R443" s="128"/>
      <c r="S443" s="127"/>
      <c r="T443" s="127"/>
      <c r="U443" s="132"/>
      <c r="V443" s="222"/>
      <c r="W443" s="222"/>
    </row>
    <row r="444" spans="1:26">
      <c r="A444" s="193">
        <v>43118</v>
      </c>
      <c r="B444" s="121" t="s">
        <v>123</v>
      </c>
      <c r="C444" s="68" t="s">
        <v>87</v>
      </c>
      <c r="D444" s="54">
        <v>29272.67</v>
      </c>
      <c r="E444" s="54">
        <v>29100.99</v>
      </c>
      <c r="F444" s="54">
        <v>29149.57</v>
      </c>
      <c r="G444" s="54">
        <v>29131.37</v>
      </c>
      <c r="H444" s="54">
        <v>29317.94</v>
      </c>
      <c r="I444" s="54">
        <v>29267.78</v>
      </c>
      <c r="J444" s="54">
        <v>29073.46</v>
      </c>
      <c r="K444" s="54">
        <v>29145.05</v>
      </c>
      <c r="L444" s="54">
        <v>29330.19</v>
      </c>
      <c r="M444" s="66">
        <f>IF((L445=""),"",MAX(D446:L446))</f>
        <v>1948.9699999999975</v>
      </c>
      <c r="N444" s="66">
        <f>IF(L445="","",MIN(D446:L446))</f>
        <v>1758.7200000000012</v>
      </c>
      <c r="O444" s="66">
        <f>IF((L446=""),"",AVERAGE(D446:L446))</f>
        <v>1877.0644444444433</v>
      </c>
      <c r="P444" s="66">
        <f>IF((L445=""),"",((M444-N444)/(M444+N444))*100)</f>
        <v>5.1312272600998581</v>
      </c>
      <c r="Q444" s="66">
        <v>23</v>
      </c>
      <c r="R444" s="122" t="str">
        <f>IF(L445="","",IF(P445&lt;20,(IF(O444&gt;1730,IF(O444&lt;1970,"Pass","Fail"),"Fail"))))</f>
        <v>Pass</v>
      </c>
      <c r="S444" s="145">
        <v>121</v>
      </c>
      <c r="T444" s="145"/>
      <c r="U444" s="130"/>
      <c r="V444" s="220">
        <v>1600</v>
      </c>
      <c r="W444" s="220">
        <v>2000</v>
      </c>
      <c r="X444" s="224">
        <v>1730</v>
      </c>
      <c r="Y444" s="224">
        <v>1970</v>
      </c>
      <c r="Z444" s="224">
        <v>6.2</v>
      </c>
    </row>
    <row r="445" spans="1:26" ht="15.75">
      <c r="A445"/>
      <c r="B445" s="139"/>
      <c r="C445" s="68" t="s">
        <v>88</v>
      </c>
      <c r="D445" s="54">
        <v>27344.46</v>
      </c>
      <c r="E445" s="54">
        <v>27190.13</v>
      </c>
      <c r="F445" s="54">
        <v>27390.85</v>
      </c>
      <c r="G445" s="54">
        <v>27220.76</v>
      </c>
      <c r="H445" s="54">
        <v>27458.639999999999</v>
      </c>
      <c r="I445" s="54">
        <v>27323.72</v>
      </c>
      <c r="J445" s="54">
        <v>27264.47</v>
      </c>
      <c r="K445" s="54">
        <v>27196.080000000002</v>
      </c>
      <c r="L445" s="54">
        <v>27506.33</v>
      </c>
      <c r="M445" s="72"/>
      <c r="N445" s="72"/>
      <c r="O445" s="72"/>
      <c r="P445" s="72"/>
      <c r="Q445" s="72"/>
      <c r="R445" s="124"/>
      <c r="S445" s="72"/>
      <c r="T445" s="72"/>
      <c r="U445" s="131"/>
      <c r="V445" s="221"/>
      <c r="W445" s="221"/>
    </row>
    <row r="446" spans="1:26" ht="38.25">
      <c r="A446"/>
      <c r="B446" s="141"/>
      <c r="C446" s="68" t="s">
        <v>122</v>
      </c>
      <c r="D446" s="38">
        <f t="shared" ref="D446:L446" si="144">IF(((D444="")*AND(D445="")),"",(D444-D445)*1)</f>
        <v>1928.2099999999991</v>
      </c>
      <c r="E446" s="38">
        <f t="shared" si="144"/>
        <v>1910.8600000000006</v>
      </c>
      <c r="F446" s="38">
        <f t="shared" si="144"/>
        <v>1758.7200000000012</v>
      </c>
      <c r="G446" s="38">
        <f t="shared" si="144"/>
        <v>1910.6100000000006</v>
      </c>
      <c r="H446" s="38">
        <f t="shared" si="144"/>
        <v>1859.2999999999993</v>
      </c>
      <c r="I446" s="38">
        <f t="shared" si="144"/>
        <v>1944.0599999999977</v>
      </c>
      <c r="J446" s="38">
        <f t="shared" si="144"/>
        <v>1808.989999999998</v>
      </c>
      <c r="K446" s="38">
        <f t="shared" si="144"/>
        <v>1948.9699999999975</v>
      </c>
      <c r="L446" s="38">
        <f t="shared" si="144"/>
        <v>1823.8599999999969</v>
      </c>
      <c r="M446" s="127"/>
      <c r="N446" s="127"/>
      <c r="O446" s="127"/>
      <c r="P446" s="127"/>
      <c r="Q446" s="127"/>
      <c r="R446" s="128"/>
      <c r="S446" s="127"/>
      <c r="T446" s="127"/>
      <c r="U446" s="132"/>
      <c r="V446" s="222"/>
      <c r="W446" s="222"/>
    </row>
    <row r="447" spans="1:26">
      <c r="A447" s="193">
        <v>43122</v>
      </c>
      <c r="B447" s="121" t="s">
        <v>123</v>
      </c>
      <c r="C447" s="68" t="s">
        <v>87</v>
      </c>
      <c r="D447" s="54">
        <v>29209.31</v>
      </c>
      <c r="E447" s="54">
        <v>29053.29</v>
      </c>
      <c r="F447" s="54">
        <v>29084.13</v>
      </c>
      <c r="G447" s="54">
        <v>29044.93</v>
      </c>
      <c r="H447" s="54">
        <v>29265.98</v>
      </c>
      <c r="I447" s="54">
        <v>29270.68</v>
      </c>
      <c r="J447" s="54">
        <v>29043.9</v>
      </c>
      <c r="K447" s="54">
        <v>29026.51</v>
      </c>
      <c r="L447" s="54">
        <v>29234.82</v>
      </c>
      <c r="M447" s="66">
        <f>IF((L448=""),"",MAX(D449:L449))</f>
        <v>1958.9799999999996</v>
      </c>
      <c r="N447" s="66">
        <f>IF(L448="","",MIN(D449:L449))</f>
        <v>1729.0400000000009</v>
      </c>
      <c r="O447" s="66">
        <f>IF((L449=""),"",AVERAGE(D449:L449))</f>
        <v>1832.24888888889</v>
      </c>
      <c r="P447" s="66">
        <f>IF((L448=""),"",((M447-N447)/(M447+N447))*100)</f>
        <v>6.234781807040056</v>
      </c>
      <c r="Q447" s="66">
        <v>23</v>
      </c>
      <c r="R447" s="122" t="str">
        <f>IF(L448="","",IF(P448&lt;20,(IF(O447&gt;1730,IF(O447&lt;1970,"Pass","Fail"),"Fail"))))</f>
        <v>Pass</v>
      </c>
      <c r="S447" s="145">
        <v>1428</v>
      </c>
      <c r="T447" s="145"/>
      <c r="U447" s="130"/>
      <c r="V447" s="220">
        <v>1600</v>
      </c>
      <c r="W447" s="220">
        <v>2000</v>
      </c>
      <c r="X447" s="224">
        <v>1730</v>
      </c>
      <c r="Y447" s="224">
        <v>1970</v>
      </c>
      <c r="Z447" s="224">
        <v>6.2</v>
      </c>
    </row>
    <row r="448" spans="1:26" ht="15.75">
      <c r="A448"/>
      <c r="B448" s="139"/>
      <c r="C448" s="68" t="s">
        <v>88</v>
      </c>
      <c r="D448" s="54">
        <v>27367.84</v>
      </c>
      <c r="E448" s="54">
        <v>27223.3</v>
      </c>
      <c r="F448" s="54">
        <v>27260.39</v>
      </c>
      <c r="G448" s="54">
        <v>27203.759999999998</v>
      </c>
      <c r="H448" s="54">
        <v>27446.43</v>
      </c>
      <c r="I448" s="54">
        <v>27311.7</v>
      </c>
      <c r="J448" s="54">
        <v>27220.19</v>
      </c>
      <c r="K448" s="54">
        <v>27203.919999999998</v>
      </c>
      <c r="L448" s="54">
        <v>27505.78</v>
      </c>
      <c r="M448" s="72"/>
      <c r="N448" s="72"/>
      <c r="O448" s="72"/>
      <c r="P448" s="72"/>
      <c r="Q448" s="72"/>
      <c r="R448" s="124"/>
      <c r="S448" s="72"/>
      <c r="T448" s="72"/>
      <c r="U448" s="131"/>
      <c r="V448" s="221"/>
      <c r="W448" s="221"/>
    </row>
    <row r="449" spans="1:26" ht="38.25">
      <c r="A449"/>
      <c r="B449" s="141"/>
      <c r="C449" s="68" t="s">
        <v>122</v>
      </c>
      <c r="D449" s="38">
        <f t="shared" ref="D449:L449" si="145">IF(((D447="")*AND(D448="")),"",(D447-D448)*1)</f>
        <v>1841.4700000000012</v>
      </c>
      <c r="E449" s="38">
        <f t="shared" si="145"/>
        <v>1829.9900000000016</v>
      </c>
      <c r="F449" s="38">
        <f t="shared" si="145"/>
        <v>1823.7400000000016</v>
      </c>
      <c r="G449" s="38">
        <f t="shared" si="145"/>
        <v>1841.1700000000019</v>
      </c>
      <c r="H449" s="38">
        <f t="shared" si="145"/>
        <v>1819.5499999999993</v>
      </c>
      <c r="I449" s="38">
        <f t="shared" si="145"/>
        <v>1958.9799999999996</v>
      </c>
      <c r="J449" s="38">
        <f t="shared" si="145"/>
        <v>1823.7100000000028</v>
      </c>
      <c r="K449" s="38">
        <f t="shared" si="145"/>
        <v>1822.5900000000001</v>
      </c>
      <c r="L449" s="38">
        <f t="shared" si="145"/>
        <v>1729.0400000000009</v>
      </c>
      <c r="M449" s="127"/>
      <c r="N449" s="127"/>
      <c r="O449" s="127"/>
      <c r="P449" s="127"/>
      <c r="Q449" s="127"/>
      <c r="R449" s="128"/>
      <c r="S449" s="127"/>
      <c r="T449" s="127"/>
      <c r="U449" s="132"/>
      <c r="V449" s="222"/>
      <c r="W449" s="222"/>
    </row>
    <row r="450" spans="1:26">
      <c r="A450" s="193">
        <v>43125</v>
      </c>
      <c r="B450" s="121" t="s">
        <v>123</v>
      </c>
      <c r="C450" s="68" t="s">
        <v>87</v>
      </c>
      <c r="D450" s="54">
        <v>29220.36</v>
      </c>
      <c r="E450" s="54">
        <v>29081.29</v>
      </c>
      <c r="F450" s="54">
        <v>29127.49</v>
      </c>
      <c r="G450" s="54">
        <v>29069.25</v>
      </c>
      <c r="H450" s="54">
        <v>29254.959999999999</v>
      </c>
      <c r="I450" s="54">
        <v>29241.79</v>
      </c>
      <c r="J450" s="54">
        <v>29070.93</v>
      </c>
      <c r="K450" s="54">
        <v>29086.37</v>
      </c>
      <c r="L450" s="54">
        <v>29295.19</v>
      </c>
      <c r="M450" s="66">
        <f>IF((L451=""),"",MAX(D452:L452))</f>
        <v>1916.2999999999993</v>
      </c>
      <c r="N450" s="66">
        <f>IF(L451="","",MIN(D452:L452))</f>
        <v>1690.5900000000001</v>
      </c>
      <c r="O450" s="66">
        <f>IF((L452=""),"",AVERAGE(D452:L452))</f>
        <v>1819.9066666666668</v>
      </c>
      <c r="P450" s="66">
        <f>IF((L451=""),"",((M450-N450)/(M450+N450))*100)</f>
        <v>6.2577455924632899</v>
      </c>
      <c r="Q450" s="66">
        <v>23</v>
      </c>
      <c r="R450" s="122" t="str">
        <f>IF(L451="","",IF(P451&lt;20,(IF(O450&gt;1730,IF(O450&lt;1970,"Pass","Fail"),"Fail"))))</f>
        <v>Pass</v>
      </c>
      <c r="S450" s="145"/>
      <c r="T450" s="145"/>
      <c r="U450" s="130"/>
      <c r="V450" s="220">
        <v>1600</v>
      </c>
      <c r="W450" s="220">
        <v>2000</v>
      </c>
      <c r="X450" s="224">
        <v>1730</v>
      </c>
      <c r="Y450" s="224">
        <v>1970</v>
      </c>
      <c r="Z450" s="224">
        <v>6.2</v>
      </c>
    </row>
    <row r="451" spans="1:26" ht="15.75">
      <c r="A451"/>
      <c r="B451" s="139"/>
      <c r="C451" s="68" t="s">
        <v>88</v>
      </c>
      <c r="D451" s="54">
        <v>27389.09</v>
      </c>
      <c r="E451" s="54">
        <v>27277.46</v>
      </c>
      <c r="F451" s="54">
        <v>27436.9</v>
      </c>
      <c r="G451" s="54">
        <v>27218.46</v>
      </c>
      <c r="H451" s="54">
        <v>27426.29</v>
      </c>
      <c r="I451" s="54">
        <v>27325.49</v>
      </c>
      <c r="J451" s="54">
        <v>27219.439999999999</v>
      </c>
      <c r="K451" s="54">
        <v>27244.52</v>
      </c>
      <c r="L451" s="54">
        <v>27530.82</v>
      </c>
      <c r="M451" s="72"/>
      <c r="N451" s="72"/>
      <c r="O451" s="72"/>
      <c r="P451" s="72"/>
      <c r="Q451" s="72"/>
      <c r="R451" s="124"/>
      <c r="S451" s="72"/>
      <c r="T451" s="72"/>
      <c r="U451" s="131"/>
      <c r="V451" s="221"/>
      <c r="W451" s="221"/>
    </row>
    <row r="452" spans="1:26" ht="38.25">
      <c r="A452"/>
      <c r="B452" s="141"/>
      <c r="C452" s="68" t="s">
        <v>122</v>
      </c>
      <c r="D452" s="38">
        <f t="shared" ref="D452:L452" si="146">IF(((D450="")*AND(D451="")),"",(D450-D451)*1)</f>
        <v>1831.2700000000004</v>
      </c>
      <c r="E452" s="38">
        <f t="shared" si="146"/>
        <v>1803.8300000000017</v>
      </c>
      <c r="F452" s="38">
        <f t="shared" si="146"/>
        <v>1690.5900000000001</v>
      </c>
      <c r="G452" s="38">
        <f t="shared" si="146"/>
        <v>1850.7900000000009</v>
      </c>
      <c r="H452" s="38">
        <f t="shared" si="146"/>
        <v>1828.6699999999983</v>
      </c>
      <c r="I452" s="38">
        <f t="shared" si="146"/>
        <v>1916.2999999999993</v>
      </c>
      <c r="J452" s="38">
        <f t="shared" si="146"/>
        <v>1851.4900000000016</v>
      </c>
      <c r="K452" s="38">
        <f t="shared" si="146"/>
        <v>1841.8499999999985</v>
      </c>
      <c r="L452" s="38">
        <f t="shared" si="146"/>
        <v>1764.369999999999</v>
      </c>
      <c r="M452" s="127"/>
      <c r="N452" s="127"/>
      <c r="O452" s="127"/>
      <c r="P452" s="127"/>
      <c r="Q452" s="127"/>
      <c r="R452" s="128"/>
      <c r="S452" s="127"/>
      <c r="T452" s="127"/>
      <c r="U452" s="132"/>
      <c r="V452" s="222"/>
      <c r="W452" s="222"/>
    </row>
    <row r="453" spans="1:26">
      <c r="A453" s="193">
        <v>43131</v>
      </c>
      <c r="B453" s="121" t="s">
        <v>123</v>
      </c>
      <c r="C453" s="68" t="s">
        <v>87</v>
      </c>
      <c r="D453" s="54">
        <v>27425.47</v>
      </c>
      <c r="E453" s="54">
        <v>27302.86</v>
      </c>
      <c r="F453" s="54">
        <v>27477.22</v>
      </c>
      <c r="G453" s="54">
        <v>27252.52</v>
      </c>
      <c r="H453" s="54">
        <v>27453.84</v>
      </c>
      <c r="I453" s="54">
        <v>27351.57</v>
      </c>
      <c r="J453" s="54">
        <v>27248.77</v>
      </c>
      <c r="K453" s="54">
        <v>27268.23</v>
      </c>
      <c r="L453" s="54">
        <v>27545.68</v>
      </c>
      <c r="M453" s="66">
        <f>IF((L454=""),"",MAX(D455:L455))</f>
        <v>1842.0600000000013</v>
      </c>
      <c r="N453" s="66">
        <f>IF(L454="","",MIN(D455:L455))</f>
        <v>1657.9700000000012</v>
      </c>
      <c r="O453" s="66">
        <f>IF((L455=""),"",AVERAGE(D455:L455))</f>
        <v>1783.7666666666676</v>
      </c>
      <c r="P453" s="66">
        <f>IF((L454=""),"",((M453-N453)/(M453+N453))*100)</f>
        <v>5.2596692028354051</v>
      </c>
      <c r="Q453" s="66">
        <v>23</v>
      </c>
      <c r="R453" s="122" t="str">
        <f>IF(L454="","",IF(P454&lt;20,(IF(O453&gt;1730,IF(O453&lt;1970,"Pass","Fail"),"Fail"))))</f>
        <v>Pass</v>
      </c>
      <c r="S453" s="145">
        <v>1335</v>
      </c>
      <c r="T453" s="145"/>
      <c r="U453" s="130"/>
      <c r="V453" s="220">
        <v>1600</v>
      </c>
      <c r="W453" s="220">
        <v>2000</v>
      </c>
      <c r="X453" s="224">
        <v>1730</v>
      </c>
      <c r="Y453" s="224">
        <v>1970</v>
      </c>
      <c r="Z453" s="224">
        <v>6.2</v>
      </c>
    </row>
    <row r="454" spans="1:26" ht="15.75">
      <c r="A454"/>
      <c r="B454" s="139"/>
      <c r="C454" s="68" t="s">
        <v>88</v>
      </c>
      <c r="D454" s="54">
        <v>25608.27</v>
      </c>
      <c r="E454" s="54">
        <v>25516.81</v>
      </c>
      <c r="F454" s="54">
        <v>25819.25</v>
      </c>
      <c r="G454" s="54">
        <v>25444.959999999999</v>
      </c>
      <c r="H454" s="54">
        <v>25645.42</v>
      </c>
      <c r="I454" s="54">
        <v>25509.51</v>
      </c>
      <c r="J454" s="54">
        <v>25442.57</v>
      </c>
      <c r="K454" s="54">
        <v>25466.01</v>
      </c>
      <c r="L454" s="54">
        <v>25819.46</v>
      </c>
      <c r="M454" s="72"/>
      <c r="N454" s="72"/>
      <c r="O454" s="72"/>
      <c r="P454" s="72"/>
      <c r="Q454" s="72"/>
      <c r="R454" s="124"/>
      <c r="S454" s="72"/>
      <c r="T454" s="72"/>
      <c r="U454" s="131"/>
      <c r="V454" s="221"/>
      <c r="W454" s="221"/>
    </row>
    <row r="455" spans="1:26" ht="38.25">
      <c r="A455"/>
      <c r="B455" s="141"/>
      <c r="C455" s="68" t="s">
        <v>122</v>
      </c>
      <c r="D455" s="38">
        <f t="shared" ref="D455:L455" si="147">IF(((D453="")*AND(D454="")),"",(D453-D454)*1)</f>
        <v>1817.2000000000007</v>
      </c>
      <c r="E455" s="38">
        <f t="shared" si="147"/>
        <v>1786.0499999999993</v>
      </c>
      <c r="F455" s="38">
        <f t="shared" si="147"/>
        <v>1657.9700000000012</v>
      </c>
      <c r="G455" s="38">
        <f t="shared" si="147"/>
        <v>1807.5600000000013</v>
      </c>
      <c r="H455" s="38">
        <f t="shared" si="147"/>
        <v>1808.4200000000019</v>
      </c>
      <c r="I455" s="38">
        <f t="shared" si="147"/>
        <v>1842.0600000000013</v>
      </c>
      <c r="J455" s="38">
        <f t="shared" si="147"/>
        <v>1806.2000000000007</v>
      </c>
      <c r="K455" s="38">
        <f t="shared" si="147"/>
        <v>1802.2200000000012</v>
      </c>
      <c r="L455" s="38">
        <f t="shared" si="147"/>
        <v>1726.2200000000012</v>
      </c>
      <c r="M455" s="127"/>
      <c r="N455" s="127"/>
      <c r="O455" s="127"/>
      <c r="P455" s="127"/>
      <c r="Q455" s="127"/>
      <c r="R455" s="128"/>
      <c r="S455" s="127"/>
      <c r="T455" s="127"/>
      <c r="U455" s="132"/>
      <c r="V455" s="222"/>
      <c r="W455" s="222"/>
    </row>
    <row r="456" spans="1:26">
      <c r="A456" s="193">
        <v>43134</v>
      </c>
      <c r="B456" s="121" t="s">
        <v>123</v>
      </c>
      <c r="C456" s="68" t="s">
        <v>87</v>
      </c>
      <c r="D456" s="54">
        <v>29434.61</v>
      </c>
      <c r="E456" s="54">
        <v>29249.19</v>
      </c>
      <c r="F456" s="54">
        <v>29232.959999999999</v>
      </c>
      <c r="G456" s="54">
        <v>29204.51</v>
      </c>
      <c r="H456" s="54">
        <v>29396.35</v>
      </c>
      <c r="I456" s="54">
        <v>29387.78</v>
      </c>
      <c r="J456" s="54">
        <v>29197.07</v>
      </c>
      <c r="K456" s="54">
        <v>29226.78</v>
      </c>
      <c r="L456" s="54">
        <v>29449.14</v>
      </c>
      <c r="M456" s="66">
        <f>IF((L457=""),"",MAX(D458:L458))</f>
        <v>1863.2599999999984</v>
      </c>
      <c r="N456" s="66">
        <f>IF(L457="","",MIN(D458:L458))</f>
        <v>1748.0400000000009</v>
      </c>
      <c r="O456" s="66">
        <f>IF((L458=""),"",AVERAGE(D458:L458))</f>
        <v>1810.8977777777768</v>
      </c>
      <c r="P456" s="66">
        <f>IF((L457=""),"",((M456-N456)/(M456+N456))*100)</f>
        <v>3.1905408024810331</v>
      </c>
      <c r="Q456" s="66">
        <v>23</v>
      </c>
      <c r="R456" s="122" t="str">
        <f>IF(L457="","",IF(P457&lt;20,(IF(O456&gt;1730,IF(O456&lt;1970,"Pass","Fail"),"Fail"))))</f>
        <v>Pass</v>
      </c>
      <c r="S456" s="145">
        <v>1335</v>
      </c>
      <c r="T456" s="145"/>
      <c r="U456" s="130"/>
      <c r="V456" s="220">
        <v>1600</v>
      </c>
      <c r="W456" s="220">
        <v>2000</v>
      </c>
      <c r="X456" s="224">
        <v>1730</v>
      </c>
      <c r="Y456" s="224">
        <v>1970</v>
      </c>
      <c r="Z456" s="224">
        <v>6.2</v>
      </c>
    </row>
    <row r="457" spans="1:26" ht="15.75">
      <c r="A457"/>
      <c r="B457" s="139"/>
      <c r="C457" s="68" t="s">
        <v>88</v>
      </c>
      <c r="D457" s="54">
        <v>27611.24</v>
      </c>
      <c r="E457" s="54">
        <v>27436.880000000001</v>
      </c>
      <c r="F457" s="54">
        <v>27484.92</v>
      </c>
      <c r="G457" s="54">
        <v>27390.639999999999</v>
      </c>
      <c r="H457" s="54">
        <v>27576.86</v>
      </c>
      <c r="I457" s="54">
        <v>27524.52</v>
      </c>
      <c r="J457" s="54">
        <v>27388.26</v>
      </c>
      <c r="K457" s="54">
        <v>27405.52</v>
      </c>
      <c r="L457" s="54">
        <v>27661.47</v>
      </c>
      <c r="M457" s="72"/>
      <c r="N457" s="72"/>
      <c r="O457" s="72"/>
      <c r="P457" s="72"/>
      <c r="Q457" s="72"/>
      <c r="R457" s="124"/>
      <c r="S457" s="72"/>
      <c r="T457" s="72"/>
      <c r="U457" s="131"/>
      <c r="V457" s="221"/>
      <c r="W457" s="221"/>
    </row>
    <row r="458" spans="1:26" ht="38.25">
      <c r="A458"/>
      <c r="B458" s="141"/>
      <c r="C458" s="68" t="s">
        <v>122</v>
      </c>
      <c r="D458" s="38">
        <f t="shared" ref="D458:L458" si="148">IF(((D456="")*AND(D457="")),"",(D456-D457)*1)</f>
        <v>1823.369999999999</v>
      </c>
      <c r="E458" s="38">
        <f t="shared" si="148"/>
        <v>1812.3099999999977</v>
      </c>
      <c r="F458" s="38">
        <f t="shared" si="148"/>
        <v>1748.0400000000009</v>
      </c>
      <c r="G458" s="38">
        <f t="shared" si="148"/>
        <v>1813.869999999999</v>
      </c>
      <c r="H458" s="38">
        <f t="shared" si="148"/>
        <v>1819.489999999998</v>
      </c>
      <c r="I458" s="38">
        <f t="shared" si="148"/>
        <v>1863.2599999999984</v>
      </c>
      <c r="J458" s="38">
        <f t="shared" si="148"/>
        <v>1808.8100000000013</v>
      </c>
      <c r="K458" s="38">
        <f t="shared" si="148"/>
        <v>1821.2599999999984</v>
      </c>
      <c r="L458" s="38">
        <f t="shared" si="148"/>
        <v>1787.6699999999983</v>
      </c>
      <c r="M458" s="127"/>
      <c r="N458" s="127"/>
      <c r="O458" s="127"/>
      <c r="P458" s="127"/>
      <c r="Q458" s="127"/>
      <c r="R458" s="128"/>
      <c r="S458" s="127"/>
      <c r="T458" s="127"/>
      <c r="U458" s="132"/>
      <c r="V458" s="222"/>
      <c r="W458" s="222"/>
    </row>
    <row r="459" spans="1:26">
      <c r="A459" s="193">
        <v>43137</v>
      </c>
      <c r="B459" s="121" t="s">
        <v>123</v>
      </c>
      <c r="C459" s="68" t="s">
        <v>87</v>
      </c>
      <c r="D459" s="54">
        <v>29320.73</v>
      </c>
      <c r="E459" s="54">
        <v>29934.15</v>
      </c>
      <c r="F459" s="54">
        <v>29210.51</v>
      </c>
      <c r="G459" s="54">
        <v>29167.52</v>
      </c>
      <c r="H459" s="54">
        <v>29439.26</v>
      </c>
      <c r="I459" s="54">
        <v>29316.75</v>
      </c>
      <c r="J459" s="54">
        <v>29205.67</v>
      </c>
      <c r="K459" s="54">
        <v>29159.96</v>
      </c>
      <c r="L459" s="54">
        <v>29399.62</v>
      </c>
      <c r="M459" s="66">
        <f>IF((L460=""),"",MAX(D461:L461))</f>
        <v>2553.8199999999997</v>
      </c>
      <c r="N459" s="66">
        <f>IF(L460="","",MIN(D461:L461))</f>
        <v>1710.6899999999987</v>
      </c>
      <c r="O459" s="66">
        <f>IF((L461=""),"",AVERAGE(D461:L461))</f>
        <v>1907.2511111111105</v>
      </c>
      <c r="P459" s="66">
        <f>IF((L460=""),"",((M459-N459)/(M459+N459))*100)</f>
        <v>19.770852923313612</v>
      </c>
      <c r="Q459" s="66">
        <v>23</v>
      </c>
      <c r="R459" s="122" t="str">
        <f>IF(L460="","",IF(P460&lt;20,(IF(O459&gt;1730,IF(O459&lt;1970,"Pass","Fail"),"Fail"))))</f>
        <v>Pass</v>
      </c>
      <c r="S459" s="145">
        <v>1335</v>
      </c>
      <c r="T459" s="145"/>
      <c r="U459" s="130"/>
      <c r="V459" s="220">
        <v>1600</v>
      </c>
      <c r="W459" s="220">
        <v>2000</v>
      </c>
      <c r="X459" s="224">
        <v>1730</v>
      </c>
      <c r="Y459" s="224">
        <v>1970</v>
      </c>
      <c r="Z459" s="224">
        <v>6.2</v>
      </c>
    </row>
    <row r="460" spans="1:26" ht="15.75">
      <c r="A460"/>
      <c r="B460" s="139"/>
      <c r="C460" s="68" t="s">
        <v>88</v>
      </c>
      <c r="D460" s="54">
        <v>27490.02</v>
      </c>
      <c r="E460" s="54">
        <v>27380.33</v>
      </c>
      <c r="F460" s="54">
        <v>27499.82</v>
      </c>
      <c r="G460" s="54">
        <v>27348.880000000001</v>
      </c>
      <c r="H460" s="54">
        <v>27582.76</v>
      </c>
      <c r="I460" s="54">
        <v>27435.25</v>
      </c>
      <c r="J460" s="54">
        <v>27330.75</v>
      </c>
      <c r="K460" s="54">
        <v>27332.57</v>
      </c>
      <c r="L460" s="54">
        <v>27588.53</v>
      </c>
      <c r="M460" s="72"/>
      <c r="N460" s="72"/>
      <c r="O460" s="72"/>
      <c r="P460" s="72"/>
      <c r="Q460" s="72"/>
      <c r="R460" s="124"/>
      <c r="S460" s="72"/>
      <c r="T460" s="72"/>
      <c r="U460" s="131"/>
      <c r="V460" s="221"/>
      <c r="W460" s="221"/>
    </row>
    <row r="461" spans="1:26" ht="38.25">
      <c r="A461"/>
      <c r="B461" s="141"/>
      <c r="C461" s="68" t="s">
        <v>122</v>
      </c>
      <c r="D461" s="38">
        <f t="shared" ref="D461:L461" si="149">IF(((D459="")*AND(D460="")),"",(D459-D460)*1)</f>
        <v>1830.7099999999991</v>
      </c>
      <c r="E461" s="38">
        <f t="shared" si="149"/>
        <v>2553.8199999999997</v>
      </c>
      <c r="F461" s="38">
        <f t="shared" si="149"/>
        <v>1710.6899999999987</v>
      </c>
      <c r="G461" s="38">
        <f t="shared" si="149"/>
        <v>1818.6399999999994</v>
      </c>
      <c r="H461" s="38">
        <f t="shared" si="149"/>
        <v>1856.5</v>
      </c>
      <c r="I461" s="38">
        <f t="shared" si="149"/>
        <v>1881.5</v>
      </c>
      <c r="J461" s="38">
        <f t="shared" si="149"/>
        <v>1874.9199999999983</v>
      </c>
      <c r="K461" s="38">
        <f t="shared" si="149"/>
        <v>1827.3899999999994</v>
      </c>
      <c r="L461" s="38">
        <f t="shared" si="149"/>
        <v>1811.0900000000001</v>
      </c>
      <c r="M461" s="127"/>
      <c r="N461" s="127"/>
      <c r="O461" s="127"/>
      <c r="P461" s="127"/>
      <c r="Q461" s="127"/>
      <c r="R461" s="128"/>
      <c r="S461" s="127"/>
      <c r="T461" s="127"/>
      <c r="U461" s="132"/>
      <c r="V461" s="222"/>
      <c r="W461" s="222"/>
    </row>
    <row r="462" spans="1:26">
      <c r="A462" s="193">
        <v>43140</v>
      </c>
      <c r="B462" s="121" t="s">
        <v>123</v>
      </c>
      <c r="C462" s="68" t="s">
        <v>87</v>
      </c>
      <c r="D462" s="54">
        <v>29165</v>
      </c>
      <c r="E462" s="54">
        <v>29069.31</v>
      </c>
      <c r="F462" s="54">
        <v>29122.75</v>
      </c>
      <c r="G462" s="54">
        <v>29038.799999999999</v>
      </c>
      <c r="H462" s="54">
        <v>29312.84</v>
      </c>
      <c r="I462" s="54">
        <v>29232.77</v>
      </c>
      <c r="J462" s="54">
        <v>29070.7</v>
      </c>
      <c r="K462" s="54">
        <v>29104.21</v>
      </c>
      <c r="L462" s="54">
        <v>29374.19</v>
      </c>
      <c r="M462" s="66">
        <f>IF((L463=""),"",MAX(D464:L464))</f>
        <v>1899.1599999999999</v>
      </c>
      <c r="N462" s="66">
        <f>IF(L463="","",MIN(D464:L464))</f>
        <v>1759.9300000000003</v>
      </c>
      <c r="O462" s="66">
        <f>IF((L464=""),"",AVERAGE(D464:L464))</f>
        <v>1823.4211111111108</v>
      </c>
      <c r="P462" s="66">
        <f>IF((L463=""),"",((M462-N462)/(M462+N462))*100)</f>
        <v>3.8050444236135093</v>
      </c>
      <c r="Q462" s="66">
        <v>23</v>
      </c>
      <c r="R462" s="122" t="str">
        <f>IF(L463="","",IF(P463&lt;20,(IF(O462&gt;1730,IF(O462&lt;1970,"Pass","Fail"),"Fail"))))</f>
        <v>Pass</v>
      </c>
      <c r="S462" s="145"/>
      <c r="T462" s="145"/>
      <c r="U462" s="130"/>
      <c r="V462" s="220">
        <v>1600</v>
      </c>
      <c r="W462" s="220">
        <v>2000</v>
      </c>
      <c r="X462" s="224">
        <v>1730</v>
      </c>
      <c r="Y462" s="224">
        <v>1970</v>
      </c>
      <c r="Z462" s="224">
        <v>6.2</v>
      </c>
    </row>
    <row r="463" spans="1:26" ht="15.75">
      <c r="A463"/>
      <c r="B463" s="139"/>
      <c r="C463" s="68" t="s">
        <v>88</v>
      </c>
      <c r="D463" s="54">
        <v>27405.07</v>
      </c>
      <c r="E463" s="54">
        <v>27279.49</v>
      </c>
      <c r="F463" s="54">
        <v>27289.360000000001</v>
      </c>
      <c r="G463" s="54">
        <v>27252.81</v>
      </c>
      <c r="H463" s="54">
        <v>27441.79</v>
      </c>
      <c r="I463" s="54">
        <v>27333.61</v>
      </c>
      <c r="J463" s="54">
        <v>27236.92</v>
      </c>
      <c r="K463" s="54">
        <v>27249.59</v>
      </c>
      <c r="L463" s="54">
        <v>27591.14</v>
      </c>
      <c r="M463" s="72"/>
      <c r="N463" s="72"/>
      <c r="O463" s="72"/>
      <c r="P463" s="72"/>
      <c r="Q463" s="72"/>
      <c r="R463" s="124"/>
      <c r="S463" s="72"/>
      <c r="T463" s="72"/>
      <c r="U463" s="131"/>
      <c r="V463" s="221"/>
      <c r="W463" s="221"/>
    </row>
    <row r="464" spans="1:26" ht="38.25">
      <c r="A464"/>
      <c r="B464" s="141"/>
      <c r="C464" s="68" t="s">
        <v>122</v>
      </c>
      <c r="D464" s="38">
        <f t="shared" ref="D464:L464" si="150">IF(((D462="")*AND(D463="")),"",(D462-D463)*1)</f>
        <v>1759.9300000000003</v>
      </c>
      <c r="E464" s="38">
        <f t="shared" si="150"/>
        <v>1789.8199999999997</v>
      </c>
      <c r="F464" s="38">
        <f t="shared" si="150"/>
        <v>1833.3899999999994</v>
      </c>
      <c r="G464" s="38">
        <f t="shared" si="150"/>
        <v>1785.989999999998</v>
      </c>
      <c r="H464" s="38">
        <f t="shared" si="150"/>
        <v>1871.0499999999993</v>
      </c>
      <c r="I464" s="38">
        <f t="shared" si="150"/>
        <v>1899.1599999999999</v>
      </c>
      <c r="J464" s="38">
        <f t="shared" si="150"/>
        <v>1833.7800000000025</v>
      </c>
      <c r="K464" s="38">
        <f t="shared" si="150"/>
        <v>1854.619999999999</v>
      </c>
      <c r="L464" s="38">
        <f t="shared" si="150"/>
        <v>1783.0499999999993</v>
      </c>
      <c r="M464" s="127"/>
      <c r="N464" s="127"/>
      <c r="O464" s="127"/>
      <c r="P464" s="127"/>
      <c r="Q464" s="127"/>
      <c r="R464" s="128"/>
      <c r="S464" s="127"/>
      <c r="T464" s="127"/>
      <c r="U464" s="132"/>
      <c r="V464" s="222"/>
      <c r="W464" s="222"/>
    </row>
    <row r="465" spans="1:26">
      <c r="A465" s="193">
        <v>43143</v>
      </c>
      <c r="B465" s="121" t="s">
        <v>123</v>
      </c>
      <c r="C465" s="68" t="s">
        <v>87</v>
      </c>
      <c r="D465" s="54">
        <v>29399.85</v>
      </c>
      <c r="E465" s="54">
        <v>29215.47</v>
      </c>
      <c r="F465" s="54">
        <v>29321.89</v>
      </c>
      <c r="G465" s="54">
        <v>29271.040000000001</v>
      </c>
      <c r="H465" s="54">
        <v>29521.43</v>
      </c>
      <c r="I465" s="54">
        <v>29359.63</v>
      </c>
      <c r="J465" s="54">
        <v>29251.08</v>
      </c>
      <c r="K465" s="54">
        <v>29252.68</v>
      </c>
      <c r="L465" s="54">
        <v>29512.04</v>
      </c>
      <c r="M465" s="66">
        <f>IF((L466=""),"",MAX(D467:L467))</f>
        <v>1876.6500000000015</v>
      </c>
      <c r="N465" s="66">
        <f>IF(L466="","",MIN(D467:L467))</f>
        <v>1776.6800000000003</v>
      </c>
      <c r="O465" s="66">
        <f>IF((L467=""),"",AVERAGE(D467:L467))</f>
        <v>1822.0866666666673</v>
      </c>
      <c r="P465" s="66">
        <f>IF((L466=""),"",((M465-N465)/(M465+N465))*100)</f>
        <v>2.7364076062113498</v>
      </c>
      <c r="Q465" s="66">
        <v>23</v>
      </c>
      <c r="R465" s="122" t="str">
        <f>IF(L466="","",IF(P466&lt;20,(IF(O465&gt;1730,IF(O465&lt;1970,"Pass","Fail"),"Fail"))))</f>
        <v>Pass</v>
      </c>
      <c r="S465" s="145"/>
      <c r="T465" s="145"/>
      <c r="U465" s="130"/>
      <c r="V465" s="220">
        <v>1600</v>
      </c>
      <c r="W465" s="220">
        <v>2000</v>
      </c>
      <c r="X465" s="224">
        <v>1730</v>
      </c>
      <c r="Y465" s="224">
        <v>1970</v>
      </c>
      <c r="Z465" s="224">
        <v>6.2</v>
      </c>
    </row>
    <row r="466" spans="1:26" ht="15.75">
      <c r="A466"/>
      <c r="B466" s="139"/>
      <c r="C466" s="68" t="s">
        <v>88</v>
      </c>
      <c r="D466" s="54">
        <v>27561.21</v>
      </c>
      <c r="E466" s="54">
        <v>27438.69</v>
      </c>
      <c r="F466" s="54">
        <v>27513.71</v>
      </c>
      <c r="G466" s="54">
        <v>27456.83</v>
      </c>
      <c r="H466" s="54">
        <v>27644.78</v>
      </c>
      <c r="I466" s="54">
        <v>27496.83</v>
      </c>
      <c r="J466" s="54">
        <v>27400.34</v>
      </c>
      <c r="K466" s="54">
        <v>27476</v>
      </c>
      <c r="L466" s="54">
        <v>27717.94</v>
      </c>
      <c r="M466" s="72"/>
      <c r="N466" s="72"/>
      <c r="O466" s="72"/>
      <c r="P466" s="72"/>
      <c r="Q466" s="72"/>
      <c r="R466" s="124"/>
      <c r="S466" s="72"/>
      <c r="T466" s="72"/>
      <c r="U466" s="131"/>
      <c r="V466" s="221"/>
      <c r="W466" s="221"/>
    </row>
    <row r="467" spans="1:26" ht="38.25">
      <c r="A467"/>
      <c r="B467" s="141"/>
      <c r="C467" s="68" t="s">
        <v>122</v>
      </c>
      <c r="D467" s="38">
        <f t="shared" ref="D467:L467" si="151">IF(((D465="")*AND(D466="")),"",(D465-D466)*1)</f>
        <v>1838.6399999999994</v>
      </c>
      <c r="E467" s="38">
        <f t="shared" si="151"/>
        <v>1776.7800000000025</v>
      </c>
      <c r="F467" s="38">
        <f t="shared" si="151"/>
        <v>1808.1800000000003</v>
      </c>
      <c r="G467" s="38">
        <f t="shared" si="151"/>
        <v>1814.2099999999991</v>
      </c>
      <c r="H467" s="38">
        <f t="shared" si="151"/>
        <v>1876.6500000000015</v>
      </c>
      <c r="I467" s="38">
        <f t="shared" si="151"/>
        <v>1862.7999999999993</v>
      </c>
      <c r="J467" s="38">
        <f t="shared" si="151"/>
        <v>1850.7400000000016</v>
      </c>
      <c r="K467" s="38">
        <f t="shared" si="151"/>
        <v>1776.6800000000003</v>
      </c>
      <c r="L467" s="38">
        <f t="shared" si="151"/>
        <v>1794.1000000000022</v>
      </c>
      <c r="M467" s="127"/>
      <c r="N467" s="127"/>
      <c r="O467" s="127"/>
      <c r="P467" s="127"/>
      <c r="Q467" s="127"/>
      <c r="R467" s="128"/>
      <c r="S467" s="127"/>
      <c r="T467" s="127"/>
      <c r="U467" s="132"/>
      <c r="V467" s="222"/>
      <c r="W467" s="222"/>
    </row>
    <row r="468" spans="1:26">
      <c r="A468" s="193">
        <v>43146</v>
      </c>
      <c r="B468" s="121" t="s">
        <v>123</v>
      </c>
      <c r="C468" s="68" t="s">
        <v>87</v>
      </c>
      <c r="D468" s="54">
        <v>29344.58</v>
      </c>
      <c r="E468" s="54">
        <v>29158.52</v>
      </c>
      <c r="F468" s="54">
        <v>29250.17</v>
      </c>
      <c r="G468" s="54">
        <v>29204.639999999999</v>
      </c>
      <c r="H468" s="54">
        <v>29412.52</v>
      </c>
      <c r="I468" s="54">
        <v>29328.33</v>
      </c>
      <c r="J468" s="54">
        <v>29177.3</v>
      </c>
      <c r="K468" s="54">
        <v>29117.69</v>
      </c>
      <c r="L468" s="54">
        <v>29407.45</v>
      </c>
      <c r="M468" s="66">
        <f>IF((L469=""),"",MAX(D470:L470))</f>
        <v>1883.6200000000026</v>
      </c>
      <c r="N468" s="66">
        <f>IF(L469="","",MIN(D470:L470))</f>
        <v>1771.9599999999991</v>
      </c>
      <c r="O468" s="66">
        <f>IF((L470=""),"",AVERAGE(D470:L470))</f>
        <v>1834.3788888888894</v>
      </c>
      <c r="P468" s="66">
        <f>IF((L469=""),"",((M468-N468)/(M468+N468))*100)</f>
        <v>3.0545084500955646</v>
      </c>
      <c r="Q468" s="66">
        <v>23</v>
      </c>
      <c r="R468" s="122" t="str">
        <f>IF(L469="","",IF(P469&lt;20,(IF(O468&gt;1730,IF(O468&lt;1970,"Pass","Fail"),"Fail"))))</f>
        <v>Pass</v>
      </c>
      <c r="S468" s="145">
        <v>102</v>
      </c>
      <c r="T468" s="145"/>
      <c r="U468" s="130"/>
      <c r="V468" s="220">
        <v>1600</v>
      </c>
      <c r="W468" s="220">
        <v>2000</v>
      </c>
      <c r="X468" s="224">
        <v>1730</v>
      </c>
      <c r="Y468" s="224">
        <v>1970</v>
      </c>
      <c r="Z468" s="224">
        <v>6.2</v>
      </c>
    </row>
    <row r="469" spans="1:26" ht="15.75">
      <c r="A469"/>
      <c r="B469" s="139"/>
      <c r="C469" s="68" t="s">
        <v>88</v>
      </c>
      <c r="D469" s="54">
        <v>27507.040000000001</v>
      </c>
      <c r="E469" s="54">
        <v>27350.05</v>
      </c>
      <c r="F469" s="54">
        <v>27478.21</v>
      </c>
      <c r="G469" s="54">
        <v>27356.42</v>
      </c>
      <c r="H469" s="54">
        <v>27559.63</v>
      </c>
      <c r="I469" s="54">
        <v>27444.71</v>
      </c>
      <c r="J469" s="54">
        <v>27340.82</v>
      </c>
      <c r="K469" s="54">
        <v>27273.29</v>
      </c>
      <c r="L469" s="54">
        <v>27581.62</v>
      </c>
      <c r="M469" s="72"/>
      <c r="N469" s="72"/>
      <c r="O469" s="72"/>
      <c r="P469" s="72"/>
      <c r="Q469" s="72"/>
      <c r="R469" s="124"/>
      <c r="S469" s="72"/>
      <c r="T469" s="72"/>
      <c r="U469" s="131"/>
      <c r="V469" s="221"/>
      <c r="W469" s="221"/>
    </row>
    <row r="470" spans="1:26" ht="38.25">
      <c r="A470"/>
      <c r="B470" s="141"/>
      <c r="C470" s="68" t="s">
        <v>122</v>
      </c>
      <c r="D470" s="38">
        <f t="shared" ref="D470:L470" si="152">IF(((D468="")*AND(D469="")),"",(D468-D469)*1)</f>
        <v>1837.5400000000009</v>
      </c>
      <c r="E470" s="38">
        <f t="shared" si="152"/>
        <v>1808.4700000000012</v>
      </c>
      <c r="F470" s="38">
        <f t="shared" si="152"/>
        <v>1771.9599999999991</v>
      </c>
      <c r="G470" s="38">
        <f t="shared" si="152"/>
        <v>1848.2200000000012</v>
      </c>
      <c r="H470" s="38">
        <f t="shared" si="152"/>
        <v>1852.8899999999994</v>
      </c>
      <c r="I470" s="38">
        <f t="shared" si="152"/>
        <v>1883.6200000000026</v>
      </c>
      <c r="J470" s="38">
        <f t="shared" si="152"/>
        <v>1836.4799999999996</v>
      </c>
      <c r="K470" s="38">
        <f t="shared" si="152"/>
        <v>1844.3999999999978</v>
      </c>
      <c r="L470" s="38">
        <f t="shared" si="152"/>
        <v>1825.8300000000017</v>
      </c>
      <c r="M470" s="127"/>
      <c r="N470" s="127"/>
      <c r="O470" s="127"/>
      <c r="P470" s="127"/>
      <c r="Q470" s="127"/>
      <c r="R470" s="128"/>
      <c r="S470" s="127"/>
      <c r="T470" s="127"/>
      <c r="U470" s="132"/>
      <c r="V470" s="222"/>
      <c r="W470" s="222"/>
    </row>
    <row r="471" spans="1:26">
      <c r="A471" s="193">
        <v>43150</v>
      </c>
      <c r="B471" s="121" t="s">
        <v>123</v>
      </c>
      <c r="C471" s="68" t="s">
        <v>87</v>
      </c>
      <c r="D471" s="54">
        <v>29376.36</v>
      </c>
      <c r="E471" s="54">
        <v>29180.639999999999</v>
      </c>
      <c r="F471" s="54">
        <v>29209.05</v>
      </c>
      <c r="G471" s="54">
        <v>29145.78</v>
      </c>
      <c r="H471" s="54">
        <v>29337.75</v>
      </c>
      <c r="I471" s="54">
        <v>29306.75</v>
      </c>
      <c r="J471" s="54">
        <v>29156.04</v>
      </c>
      <c r="K471" s="54">
        <v>29144.76</v>
      </c>
      <c r="L471" s="54">
        <v>29364.799999999999</v>
      </c>
      <c r="M471" s="66">
        <f>IF((L472=""),"",MAX(D473:L473))</f>
        <v>1913.4399999999987</v>
      </c>
      <c r="N471" s="66">
        <f>IF(L472="","",MIN(D473:L473))</f>
        <v>1817.6499999999978</v>
      </c>
      <c r="O471" s="66">
        <f>IF((L473=""),"",AVERAGE(D473:L473))</f>
        <v>1869.0133333333324</v>
      </c>
      <c r="P471" s="66">
        <f>IF((L472=""),"",((M471-N471)/(M471+N471))*100)</f>
        <v>2.5673462714649329</v>
      </c>
      <c r="Q471" s="66">
        <v>23</v>
      </c>
      <c r="R471" s="122" t="str">
        <f>IF(L472="","",IF(P472&lt;20,(IF(O471&gt;1730,IF(O471&lt;1970,"Pass","Fail"),"Fail"))))</f>
        <v>Pass</v>
      </c>
      <c r="S471" s="145"/>
      <c r="T471" s="145"/>
      <c r="U471" s="130"/>
      <c r="V471" s="220">
        <v>1600</v>
      </c>
      <c r="W471" s="220">
        <v>2000</v>
      </c>
      <c r="X471" s="224">
        <v>1730</v>
      </c>
      <c r="Y471" s="224">
        <v>1970</v>
      </c>
      <c r="Z471" s="224">
        <v>6.2</v>
      </c>
    </row>
    <row r="472" spans="1:26" ht="15.75">
      <c r="A472"/>
      <c r="B472" s="139"/>
      <c r="C472" s="68" t="s">
        <v>88</v>
      </c>
      <c r="D472" s="54">
        <v>27478.73</v>
      </c>
      <c r="E472" s="54">
        <v>27322.06</v>
      </c>
      <c r="F472" s="54">
        <v>27391.4</v>
      </c>
      <c r="G472" s="54">
        <v>27271.53</v>
      </c>
      <c r="H472" s="54">
        <v>27468.04</v>
      </c>
      <c r="I472" s="54">
        <v>27393.31</v>
      </c>
      <c r="J472" s="54">
        <v>27282.81</v>
      </c>
      <c r="K472" s="54">
        <v>27284.45</v>
      </c>
      <c r="L472" s="54">
        <v>27508.48</v>
      </c>
      <c r="M472" s="72"/>
      <c r="N472" s="72"/>
      <c r="O472" s="72"/>
      <c r="P472" s="72"/>
      <c r="Q472" s="72"/>
      <c r="R472" s="124"/>
      <c r="S472" s="72"/>
      <c r="T472" s="72"/>
      <c r="U472" s="131"/>
      <c r="V472" s="221"/>
      <c r="W472" s="221"/>
    </row>
    <row r="473" spans="1:26" ht="38.25">
      <c r="A473"/>
      <c r="B473" s="141"/>
      <c r="C473" s="68" t="s">
        <v>122</v>
      </c>
      <c r="D473" s="38">
        <f t="shared" ref="D473:L473" si="153">IF(((D471="")*AND(D472="")),"",(D471-D472)*1)</f>
        <v>1897.630000000001</v>
      </c>
      <c r="E473" s="38">
        <f t="shared" si="153"/>
        <v>1858.5799999999981</v>
      </c>
      <c r="F473" s="38">
        <f t="shared" si="153"/>
        <v>1817.6499999999978</v>
      </c>
      <c r="G473" s="38">
        <f t="shared" si="153"/>
        <v>1874.25</v>
      </c>
      <c r="H473" s="38">
        <f t="shared" si="153"/>
        <v>1869.7099999999991</v>
      </c>
      <c r="I473" s="38">
        <f t="shared" si="153"/>
        <v>1913.4399999999987</v>
      </c>
      <c r="J473" s="38">
        <f t="shared" si="153"/>
        <v>1873.2299999999996</v>
      </c>
      <c r="K473" s="38">
        <f t="shared" si="153"/>
        <v>1860.3099999999977</v>
      </c>
      <c r="L473" s="38">
        <f t="shared" si="153"/>
        <v>1856.3199999999997</v>
      </c>
      <c r="M473" s="127"/>
      <c r="N473" s="127"/>
      <c r="O473" s="127"/>
      <c r="P473" s="127"/>
      <c r="Q473" s="127"/>
      <c r="R473" s="128"/>
      <c r="S473" s="127"/>
      <c r="T473" s="127"/>
      <c r="U473" s="132"/>
      <c r="V473" s="222"/>
      <c r="W473" s="222"/>
    </row>
    <row r="474" spans="1:26">
      <c r="A474" s="193">
        <v>43157</v>
      </c>
      <c r="B474" s="121" t="s">
        <v>123</v>
      </c>
      <c r="C474" s="68" t="s">
        <v>87</v>
      </c>
      <c r="D474" s="54">
        <v>29213.99</v>
      </c>
      <c r="E474" s="54">
        <v>29055.759999999998</v>
      </c>
      <c r="F474" s="54">
        <v>29109.29</v>
      </c>
      <c r="G474" s="54">
        <v>29032.05</v>
      </c>
      <c r="H474" s="54">
        <v>29184.87</v>
      </c>
      <c r="I474" s="54">
        <v>29208.47</v>
      </c>
      <c r="J474" s="54">
        <v>29012.16</v>
      </c>
      <c r="K474" s="54">
        <v>28992.92</v>
      </c>
      <c r="L474" s="54">
        <v>29212.74</v>
      </c>
      <c r="M474" s="66">
        <f>IF((L475=""),"",MAX(D476:L476))</f>
        <v>1962.4000000000015</v>
      </c>
      <c r="N474" s="66">
        <f>IF(L475="","",MIN(D476:L476))</f>
        <v>1750.75</v>
      </c>
      <c r="O474" s="66">
        <f>IF((L476=""),"",AVERAGE(D476:L476))</f>
        <v>1871.0866666666661</v>
      </c>
      <c r="P474" s="66">
        <f>IF((L475=""),"",((M474-N474)/(M474+N474))*100)</f>
        <v>5.7000121190902977</v>
      </c>
      <c r="Q474" s="66">
        <v>23</v>
      </c>
      <c r="R474" s="122" t="str">
        <f>IF(L475="","",IF(P475&lt;20,(IF(O474&gt;1730,IF(O474&lt;1970,"Pass","Fail"),"Fail"))))</f>
        <v>Pass</v>
      </c>
      <c r="S474" s="145">
        <v>1159</v>
      </c>
      <c r="T474" s="145"/>
      <c r="U474" s="130"/>
      <c r="V474" s="220">
        <v>1600</v>
      </c>
      <c r="W474" s="220">
        <v>2000</v>
      </c>
      <c r="X474" s="224">
        <v>1730</v>
      </c>
      <c r="Y474" s="224">
        <v>1970</v>
      </c>
      <c r="Z474" s="224">
        <v>6.2</v>
      </c>
    </row>
    <row r="475" spans="1:26" ht="15.75">
      <c r="A475"/>
      <c r="B475" s="139"/>
      <c r="C475" s="68" t="s">
        <v>88</v>
      </c>
      <c r="D475" s="54">
        <v>27313.32</v>
      </c>
      <c r="E475" s="54">
        <v>27145.68</v>
      </c>
      <c r="F475" s="54">
        <v>27256.48</v>
      </c>
      <c r="G475" s="54">
        <v>27141.56</v>
      </c>
      <c r="H475" s="54">
        <v>27290.65</v>
      </c>
      <c r="I475" s="54">
        <v>27246.07</v>
      </c>
      <c r="J475" s="54">
        <v>27152.25</v>
      </c>
      <c r="K475" s="54">
        <v>27174.47</v>
      </c>
      <c r="L475" s="54">
        <v>27461.99</v>
      </c>
      <c r="M475" s="72"/>
      <c r="N475" s="72"/>
      <c r="O475" s="72"/>
      <c r="P475" s="72"/>
      <c r="Q475" s="72"/>
      <c r="R475" s="124"/>
      <c r="S475" s="72"/>
      <c r="T475" s="72"/>
      <c r="U475" s="131"/>
      <c r="V475" s="221"/>
      <c r="W475" s="221"/>
    </row>
    <row r="476" spans="1:26" ht="38.25">
      <c r="A476"/>
      <c r="B476" s="141"/>
      <c r="C476" s="68" t="s">
        <v>122</v>
      </c>
      <c r="D476" s="38">
        <f t="shared" ref="D476:L476" si="154">IF(((D474="")*AND(D475="")),"",(D474-D475)*1)</f>
        <v>1900.6700000000019</v>
      </c>
      <c r="E476" s="38">
        <f t="shared" si="154"/>
        <v>1910.0799999999981</v>
      </c>
      <c r="F476" s="38">
        <f t="shared" si="154"/>
        <v>1852.8100000000013</v>
      </c>
      <c r="G476" s="38">
        <f t="shared" si="154"/>
        <v>1890.489999999998</v>
      </c>
      <c r="H476" s="38">
        <f t="shared" si="154"/>
        <v>1894.2199999999975</v>
      </c>
      <c r="I476" s="38">
        <f t="shared" si="154"/>
        <v>1962.4000000000015</v>
      </c>
      <c r="J476" s="38">
        <f t="shared" si="154"/>
        <v>1859.9099999999999</v>
      </c>
      <c r="K476" s="38">
        <f t="shared" si="154"/>
        <v>1818.4499999999971</v>
      </c>
      <c r="L476" s="38">
        <f t="shared" si="154"/>
        <v>1750.75</v>
      </c>
      <c r="M476" s="127"/>
      <c r="N476" s="127"/>
      <c r="O476" s="127"/>
      <c r="P476" s="127"/>
      <c r="Q476" s="127"/>
      <c r="R476" s="128"/>
      <c r="S476" s="127"/>
      <c r="T476" s="127"/>
      <c r="U476" s="132"/>
      <c r="V476" s="222"/>
      <c r="W476" s="222"/>
    </row>
    <row r="477" spans="1:26">
      <c r="A477" s="193">
        <v>43167</v>
      </c>
      <c r="B477" s="121" t="s">
        <v>123</v>
      </c>
      <c r="C477" s="68" t="s">
        <v>87</v>
      </c>
      <c r="D477" s="54">
        <v>29232.71</v>
      </c>
      <c r="E477" s="54">
        <v>29039.59</v>
      </c>
      <c r="F477" s="54">
        <v>29102.06</v>
      </c>
      <c r="G477" s="54">
        <v>29087.47</v>
      </c>
      <c r="H477" s="54">
        <v>29214.61</v>
      </c>
      <c r="I477" s="54">
        <v>29170.21</v>
      </c>
      <c r="J477" s="54">
        <v>28996.97</v>
      </c>
      <c r="K477" s="54">
        <v>28985.03</v>
      </c>
      <c r="L477" s="54">
        <v>29248.47</v>
      </c>
      <c r="M477" s="66">
        <f>IF((L478=""),"",MAX(D479:L479))</f>
        <v>2019.5699999999997</v>
      </c>
      <c r="N477" s="66">
        <f>IF(L478="","",MIN(D479:L479))</f>
        <v>1858.9700000000012</v>
      </c>
      <c r="O477" s="66">
        <f>IF((L479=""),"",AVERAGE(D479:L479))</f>
        <v>1935.3233333333342</v>
      </c>
      <c r="P477" s="66">
        <f>IF((L478=""),"",((M477-N477)/(M477+N477))*100)</f>
        <v>4.1407333687418078</v>
      </c>
      <c r="Q477" s="66">
        <v>23</v>
      </c>
      <c r="R477" s="122" t="str">
        <f>IF(L478="","",IF(P478&lt;20,(IF(O477&gt;1730,IF(O477&lt;1970,"Pass","Fail"),"Fail"))))</f>
        <v>Pass</v>
      </c>
      <c r="S477" s="145">
        <v>1335</v>
      </c>
      <c r="T477" s="145"/>
      <c r="U477" s="130"/>
      <c r="V477" s="220">
        <v>1600</v>
      </c>
      <c r="W477" s="220">
        <v>2000</v>
      </c>
      <c r="X477" s="224">
        <v>1730</v>
      </c>
      <c r="Y477" s="224">
        <v>1970</v>
      </c>
      <c r="Z477" s="224">
        <v>6.2</v>
      </c>
    </row>
    <row r="478" spans="1:26" ht="15.75">
      <c r="A478"/>
      <c r="B478" s="139"/>
      <c r="C478" s="68" t="s">
        <v>88</v>
      </c>
      <c r="D478" s="54">
        <v>27271.91</v>
      </c>
      <c r="E478" s="54">
        <v>27081.87</v>
      </c>
      <c r="F478" s="54">
        <v>27205.25</v>
      </c>
      <c r="G478" s="54">
        <v>27091.26</v>
      </c>
      <c r="H478" s="54">
        <v>27321</v>
      </c>
      <c r="I478" s="54">
        <v>27150.639999999999</v>
      </c>
      <c r="J478" s="54">
        <v>27065.91</v>
      </c>
      <c r="K478" s="54">
        <v>27081.87</v>
      </c>
      <c r="L478" s="54">
        <v>27389.5</v>
      </c>
      <c r="M478" s="72"/>
      <c r="N478" s="72"/>
      <c r="O478" s="72"/>
      <c r="P478" s="72"/>
      <c r="Q478" s="72"/>
      <c r="R478" s="124"/>
      <c r="S478" s="72"/>
      <c r="T478" s="72"/>
      <c r="U478" s="131"/>
      <c r="V478" s="221"/>
      <c r="W478" s="221"/>
    </row>
    <row r="479" spans="1:26" ht="38.25">
      <c r="A479"/>
      <c r="B479" s="141"/>
      <c r="C479" s="68" t="s">
        <v>122</v>
      </c>
      <c r="D479" s="38">
        <f t="shared" ref="D479:L479" si="155">IF(((D477="")*AND(D478="")),"",(D477-D478)*1)</f>
        <v>1960.7999999999993</v>
      </c>
      <c r="E479" s="38">
        <f t="shared" si="155"/>
        <v>1957.7200000000012</v>
      </c>
      <c r="F479" s="38">
        <f t="shared" si="155"/>
        <v>1896.8100000000013</v>
      </c>
      <c r="G479" s="38">
        <f t="shared" si="155"/>
        <v>1996.2100000000028</v>
      </c>
      <c r="H479" s="38">
        <f t="shared" si="155"/>
        <v>1893.6100000000006</v>
      </c>
      <c r="I479" s="38">
        <f t="shared" si="155"/>
        <v>2019.5699999999997</v>
      </c>
      <c r="J479" s="38">
        <f t="shared" si="155"/>
        <v>1931.0600000000013</v>
      </c>
      <c r="K479" s="38">
        <f t="shared" si="155"/>
        <v>1903.1599999999999</v>
      </c>
      <c r="L479" s="38">
        <f t="shared" si="155"/>
        <v>1858.9700000000012</v>
      </c>
      <c r="M479" s="127"/>
      <c r="N479" s="127"/>
      <c r="O479" s="127"/>
      <c r="P479" s="127"/>
      <c r="Q479" s="127"/>
      <c r="R479" s="128"/>
      <c r="S479" s="127"/>
      <c r="T479" s="127"/>
      <c r="U479" s="132"/>
      <c r="V479" s="222"/>
      <c r="W479" s="222"/>
    </row>
    <row r="480" spans="1:26">
      <c r="A480" s="193">
        <v>43170</v>
      </c>
      <c r="B480" s="121" t="s">
        <v>123</v>
      </c>
      <c r="C480" s="68" t="s">
        <v>87</v>
      </c>
      <c r="D480" s="54">
        <v>29112.58</v>
      </c>
      <c r="E480" s="54">
        <v>28896.83</v>
      </c>
      <c r="F480" s="54">
        <v>28967.66</v>
      </c>
      <c r="G480" s="54">
        <v>28899</v>
      </c>
      <c r="H480" s="54">
        <v>29094.639999999999</v>
      </c>
      <c r="I480" s="54">
        <v>29046.45</v>
      </c>
      <c r="J480" s="54">
        <v>28893.84</v>
      </c>
      <c r="K480" s="54">
        <v>28895.55</v>
      </c>
      <c r="L480" s="54">
        <v>29126.65</v>
      </c>
      <c r="M480" s="66">
        <f>IF((L481=""),"",MAX(D482:K482))</f>
        <v>1939.5300000000025</v>
      </c>
      <c r="N480" s="66">
        <f>IF(L481="","",MIN(D482:K482))</f>
        <v>1538.0999999999985</v>
      </c>
      <c r="O480" s="66">
        <f>IF((K482=""),"",AVERAGE(D482:K482))</f>
        <v>1832.2687500000002</v>
      </c>
      <c r="P480" s="66">
        <f>IF((L481=""),"",((M480-N480)/(M480+N480))*100)</f>
        <v>11.543206149015388</v>
      </c>
      <c r="Q480" s="66">
        <v>23</v>
      </c>
      <c r="R480" s="122" t="str">
        <f>IF(L481="","",IF(P481&lt;20,(IF(O480&gt;1730,IF(O480&lt;1970,"Pass","Fail"),"Fail"))))</f>
        <v>Pass</v>
      </c>
      <c r="S480" s="145">
        <v>1335</v>
      </c>
      <c r="T480" s="145"/>
      <c r="U480" s="130"/>
      <c r="V480" s="220">
        <v>1600</v>
      </c>
      <c r="W480" s="220">
        <v>2000</v>
      </c>
      <c r="X480" s="224">
        <v>1730</v>
      </c>
      <c r="Y480" s="224">
        <v>1970</v>
      </c>
      <c r="Z480" s="224">
        <v>6.2</v>
      </c>
    </row>
    <row r="481" spans="1:26" ht="15.75">
      <c r="A481"/>
      <c r="B481" s="139"/>
      <c r="C481" s="68" t="s">
        <v>88</v>
      </c>
      <c r="D481" s="54">
        <v>27218.32</v>
      </c>
      <c r="E481" s="54">
        <v>27034.63</v>
      </c>
      <c r="F481" s="54">
        <v>27429.56</v>
      </c>
      <c r="G481" s="54">
        <v>26991.03</v>
      </c>
      <c r="H481" s="54">
        <v>27240.15</v>
      </c>
      <c r="I481" s="54">
        <v>27106.92</v>
      </c>
      <c r="J481" s="54">
        <v>26978.6</v>
      </c>
      <c r="K481" s="54">
        <v>26989.75</v>
      </c>
      <c r="L481" s="54">
        <v>27391.83</v>
      </c>
      <c r="M481" s="72"/>
      <c r="N481" s="72"/>
      <c r="O481" s="72"/>
      <c r="P481" s="72"/>
      <c r="Q481" s="72"/>
      <c r="R481" s="124"/>
      <c r="S481" s="72"/>
      <c r="T481" s="72"/>
      <c r="U481" s="131"/>
      <c r="V481" s="221"/>
      <c r="W481" s="221"/>
    </row>
    <row r="482" spans="1:26" ht="38.25">
      <c r="A482"/>
      <c r="B482" s="141"/>
      <c r="C482" s="68" t="s">
        <v>122</v>
      </c>
      <c r="D482" s="38">
        <f t="shared" ref="D482:K482" si="156">IF(((E480="")*AND(E481="")),"",(E480-E481)*1)</f>
        <v>1862.2000000000007</v>
      </c>
      <c r="E482" s="38">
        <f t="shared" si="156"/>
        <v>1538.0999999999985</v>
      </c>
      <c r="F482" s="38">
        <f t="shared" si="156"/>
        <v>1907.9700000000012</v>
      </c>
      <c r="G482" s="38">
        <f t="shared" si="156"/>
        <v>1854.489999999998</v>
      </c>
      <c r="H482" s="38">
        <f t="shared" si="156"/>
        <v>1939.5300000000025</v>
      </c>
      <c r="I482" s="38">
        <f t="shared" si="156"/>
        <v>1915.2400000000016</v>
      </c>
      <c r="J482" s="38">
        <f t="shared" si="156"/>
        <v>1905.7999999999993</v>
      </c>
      <c r="K482" s="38">
        <f t="shared" si="156"/>
        <v>1734.8199999999997</v>
      </c>
      <c r="L482" s="127"/>
      <c r="M482" s="127"/>
      <c r="N482" s="127"/>
      <c r="O482" s="127"/>
      <c r="P482" s="127"/>
      <c r="Q482" s="128"/>
      <c r="R482" s="127"/>
      <c r="S482" s="132"/>
      <c r="T482" s="194"/>
      <c r="V482" s="222"/>
      <c r="W482" s="222"/>
    </row>
    <row r="483" spans="1:26">
      <c r="A483" s="193">
        <v>43188</v>
      </c>
      <c r="B483" s="121" t="s">
        <v>123</v>
      </c>
      <c r="C483" s="68" t="s">
        <v>87</v>
      </c>
      <c r="D483" s="54">
        <v>29091.65</v>
      </c>
      <c r="E483" s="54">
        <v>28913.54</v>
      </c>
      <c r="F483" s="54">
        <v>28919.89</v>
      </c>
      <c r="G483" s="54">
        <v>28913.29</v>
      </c>
      <c r="H483" s="54">
        <v>29116.39</v>
      </c>
      <c r="I483" s="54">
        <v>29064.240000000002</v>
      </c>
      <c r="J483" s="54">
        <v>28896.22</v>
      </c>
      <c r="K483" s="54">
        <v>28916.55</v>
      </c>
      <c r="L483" s="54">
        <v>29129.1</v>
      </c>
      <c r="M483" s="66">
        <f>IF((L484=""),"",MAX(D485:K485))</f>
        <v>2094.0300000000025</v>
      </c>
      <c r="N483" s="66">
        <f>IF(L484="","",MIN(D485:K485))</f>
        <v>1923.880000000001</v>
      </c>
      <c r="O483" s="66">
        <f>IF((K485=""),"",AVERAGE(D485:K485))</f>
        <v>2027.4912500000005</v>
      </c>
      <c r="P483" s="66">
        <f>IF((L484=""),"",((M483-N483)/(M483+N483))*100)</f>
        <v>4.2347887334460284</v>
      </c>
      <c r="Q483" s="66">
        <v>23</v>
      </c>
      <c r="R483" s="122" t="str">
        <f>IF(L484="","",IF(P484&lt;20,(IF(O483&gt;1730,IF(O483&lt;1970,"Pass","Fail"),"Fail"))))</f>
        <v>Fail</v>
      </c>
      <c r="S483" s="145">
        <v>1335</v>
      </c>
      <c r="T483" s="195"/>
      <c r="V483" s="220">
        <v>1600</v>
      </c>
      <c r="W483" s="220">
        <v>2000</v>
      </c>
      <c r="X483" s="224">
        <v>1730</v>
      </c>
      <c r="Y483" s="224">
        <v>1970</v>
      </c>
      <c r="Z483" s="224">
        <v>6.2</v>
      </c>
    </row>
    <row r="484" spans="1:26" ht="15.75">
      <c r="A484"/>
      <c r="B484" s="139"/>
      <c r="C484" s="68" t="s">
        <v>88</v>
      </c>
      <c r="D484" s="54">
        <v>27022</v>
      </c>
      <c r="E484" s="54">
        <v>26861.45</v>
      </c>
      <c r="F484" s="54">
        <v>26996.01</v>
      </c>
      <c r="G484" s="54">
        <v>26862.46</v>
      </c>
      <c r="H484" s="54">
        <v>27101.13</v>
      </c>
      <c r="I484" s="54">
        <v>26970.21</v>
      </c>
      <c r="J484" s="54">
        <v>26837.85</v>
      </c>
      <c r="K484" s="54">
        <v>26855.81</v>
      </c>
      <c r="L484" s="54">
        <v>27164.37</v>
      </c>
      <c r="M484" s="72"/>
      <c r="N484" s="72"/>
      <c r="O484" s="72"/>
      <c r="P484" s="72"/>
      <c r="Q484" s="72"/>
      <c r="R484" s="124"/>
      <c r="S484" s="72"/>
      <c r="T484" s="69"/>
      <c r="V484" s="221"/>
      <c r="W484" s="221"/>
    </row>
    <row r="485" spans="1:26" ht="38.25">
      <c r="A485"/>
      <c r="B485" s="141"/>
      <c r="C485" s="68" t="s">
        <v>122</v>
      </c>
      <c r="D485" s="38">
        <f t="shared" ref="D485:K485" si="157">IF(((E483="")*AND(E484="")),"",(E483-E484)*1)</f>
        <v>2052.09</v>
      </c>
      <c r="E485" s="38">
        <f t="shared" si="157"/>
        <v>1923.880000000001</v>
      </c>
      <c r="F485" s="38">
        <f t="shared" si="157"/>
        <v>2050.8300000000017</v>
      </c>
      <c r="G485" s="38">
        <f t="shared" si="157"/>
        <v>2015.2599999999984</v>
      </c>
      <c r="H485" s="38">
        <f t="shared" si="157"/>
        <v>2094.0300000000025</v>
      </c>
      <c r="I485" s="38">
        <f t="shared" si="157"/>
        <v>2058.3700000000026</v>
      </c>
      <c r="J485" s="38">
        <f t="shared" si="157"/>
        <v>2060.739999999998</v>
      </c>
      <c r="K485" s="38">
        <f t="shared" si="157"/>
        <v>1964.7299999999996</v>
      </c>
      <c r="L485" s="127"/>
      <c r="M485" s="127"/>
      <c r="N485" s="127"/>
      <c r="O485" s="127"/>
      <c r="P485" s="127"/>
      <c r="Q485" s="128"/>
      <c r="R485" s="127"/>
      <c r="S485" s="132"/>
      <c r="T485" s="194"/>
      <c r="V485" s="222"/>
      <c r="W485" s="222"/>
    </row>
    <row r="486" spans="1:26">
      <c r="A486" s="193">
        <v>43188</v>
      </c>
      <c r="B486" s="121" t="s">
        <v>123</v>
      </c>
      <c r="C486" s="68" t="s">
        <v>87</v>
      </c>
      <c r="D486" s="54">
        <v>29021.71</v>
      </c>
      <c r="E486" s="54">
        <v>28947.119999999999</v>
      </c>
      <c r="F486" s="54">
        <v>28929.82</v>
      </c>
      <c r="G486" s="54">
        <v>28889.49</v>
      </c>
      <c r="H486" s="54">
        <v>29062.59</v>
      </c>
      <c r="I486" s="54">
        <v>28996.3</v>
      </c>
      <c r="J486" s="54">
        <v>28906.63</v>
      </c>
      <c r="K486" s="54">
        <v>28892.43</v>
      </c>
      <c r="L486" s="54">
        <v>29081.73</v>
      </c>
      <c r="M486" s="66">
        <f>IF((L487=""),"",MAX(D488:K488))</f>
        <v>3959.6699999999983</v>
      </c>
      <c r="N486" s="66">
        <f>IF(L487="","",MIN(D488:K488))</f>
        <v>3721.4000000000015</v>
      </c>
      <c r="O486" s="66">
        <f>IF((K488=""),"",AVERAGE(D488:K488))</f>
        <v>3880.9300000000003</v>
      </c>
      <c r="P486" s="66">
        <f>IF((L487=""),"",((M486-N486)/(M486+N486))*100)</f>
        <v>3.10204177282588</v>
      </c>
      <c r="Q486" s="66">
        <v>23</v>
      </c>
      <c r="R486" s="122" t="str">
        <f>IF(L487="","",IF(P487&lt;20,(IF(O486&gt;1730,IF(O486&lt;1970,"Pass","Fail"),"Fail"))))</f>
        <v>Fail</v>
      </c>
      <c r="S486" s="145">
        <v>1335</v>
      </c>
      <c r="T486" s="195"/>
      <c r="V486" s="220">
        <v>1600</v>
      </c>
      <c r="W486" s="220">
        <v>2000</v>
      </c>
      <c r="X486" s="224">
        <v>1730</v>
      </c>
      <c r="Y486" s="224">
        <v>1970</v>
      </c>
      <c r="Z486" s="224">
        <v>6.2</v>
      </c>
    </row>
    <row r="487" spans="1:26" ht="15.75">
      <c r="A487"/>
      <c r="B487" s="139"/>
      <c r="C487" s="68" t="s">
        <v>88</v>
      </c>
      <c r="D487" s="54">
        <v>25117.16</v>
      </c>
      <c r="E487" s="54">
        <v>24987.45</v>
      </c>
      <c r="F487" s="54">
        <v>25208.42</v>
      </c>
      <c r="G487" s="54">
        <v>24978.02</v>
      </c>
      <c r="H487" s="54">
        <v>25211.82</v>
      </c>
      <c r="I487" s="54">
        <v>25038.77</v>
      </c>
      <c r="J487" s="54">
        <v>24953.01</v>
      </c>
      <c r="K487" s="54">
        <v>24959.52</v>
      </c>
      <c r="L487" s="54">
        <v>25321.66</v>
      </c>
      <c r="M487" s="72"/>
      <c r="N487" s="72"/>
      <c r="O487" s="72"/>
      <c r="P487" s="72"/>
      <c r="Q487" s="72"/>
      <c r="R487" s="124"/>
      <c r="S487" s="72"/>
      <c r="T487" s="69"/>
      <c r="V487" s="221"/>
      <c r="W487" s="221"/>
    </row>
    <row r="488" spans="1:26" ht="38.25">
      <c r="A488"/>
      <c r="B488" s="141"/>
      <c r="C488" s="68" t="s">
        <v>122</v>
      </c>
      <c r="D488" s="38">
        <f t="shared" ref="D488:K488" si="158">IF(((E486="")*AND(E487="")),"",(E486-E487)*1)</f>
        <v>3959.6699999999983</v>
      </c>
      <c r="E488" s="38">
        <f t="shared" si="158"/>
        <v>3721.4000000000015</v>
      </c>
      <c r="F488" s="38">
        <f t="shared" si="158"/>
        <v>3911.4700000000012</v>
      </c>
      <c r="G488" s="38">
        <f t="shared" si="158"/>
        <v>3850.7700000000004</v>
      </c>
      <c r="H488" s="38">
        <f t="shared" si="158"/>
        <v>3957.5299999999988</v>
      </c>
      <c r="I488" s="38">
        <f t="shared" si="158"/>
        <v>3953.6200000000026</v>
      </c>
      <c r="J488" s="38">
        <f t="shared" si="158"/>
        <v>3932.91</v>
      </c>
      <c r="K488" s="38">
        <f t="shared" si="158"/>
        <v>3760.0699999999997</v>
      </c>
      <c r="L488" s="127"/>
      <c r="M488" s="127"/>
      <c r="N488" s="127"/>
      <c r="O488" s="127"/>
      <c r="P488" s="127"/>
      <c r="Q488" s="128"/>
      <c r="R488" s="127"/>
      <c r="S488" s="132"/>
      <c r="T488" s="194"/>
      <c r="V488" s="222"/>
      <c r="W488" s="222"/>
    </row>
    <row r="489" spans="1:26">
      <c r="A489" s="193">
        <v>43189</v>
      </c>
      <c r="B489" s="121" t="s">
        <v>123</v>
      </c>
      <c r="C489" s="68" t="s">
        <v>87</v>
      </c>
      <c r="D489" s="54">
        <v>29094.63</v>
      </c>
      <c r="E489" s="54">
        <v>28840.32</v>
      </c>
      <c r="F489" s="54">
        <v>28886.05</v>
      </c>
      <c r="G489" s="54">
        <v>28857.75</v>
      </c>
      <c r="H489" s="54">
        <v>29119.5</v>
      </c>
      <c r="I489" s="54">
        <v>29006.74</v>
      </c>
      <c r="J489" s="54">
        <v>28817.48</v>
      </c>
      <c r="K489" s="54">
        <v>28893.53</v>
      </c>
      <c r="L489" s="54">
        <v>29137.47</v>
      </c>
      <c r="M489" s="66">
        <f>IF((L490=""),"",MAX(D491:L491))</f>
        <v>4190.010000000002</v>
      </c>
      <c r="N489" s="66">
        <f>IF(L490="","",MIN(D491:L491))</f>
        <v>1851.4300000000003</v>
      </c>
      <c r="O489" s="66">
        <f>IF((L491=""),"",AVERAGE(D491:L491))</f>
        <v>2157.322222222223</v>
      </c>
      <c r="P489" s="66">
        <f>IF((L490=""),"",((M489-N489)/(M489+N489))*100)</f>
        <v>38.708983288752364</v>
      </c>
      <c r="Q489" s="66">
        <v>23</v>
      </c>
      <c r="R489" s="122" t="str">
        <f>IF(L490="","",IF(P490&lt;20,(IF(O489&gt;1730,IF(O489&lt;1970,"Pass","Fail"),"Fail"))))</f>
        <v>Fail</v>
      </c>
      <c r="S489" s="145">
        <v>1335</v>
      </c>
      <c r="T489" s="195"/>
      <c r="V489" s="220">
        <v>1600</v>
      </c>
      <c r="W489" s="220">
        <v>2000</v>
      </c>
      <c r="X489" s="224">
        <v>1730</v>
      </c>
      <c r="Y489" s="224">
        <v>1970</v>
      </c>
      <c r="Z489" s="224">
        <v>6.2</v>
      </c>
    </row>
    <row r="490" spans="1:26" ht="15.75">
      <c r="A490"/>
      <c r="B490" s="139"/>
      <c r="C490" s="68" t="s">
        <v>88</v>
      </c>
      <c r="D490" s="54">
        <v>27125.14</v>
      </c>
      <c r="E490" s="54">
        <v>26988.89</v>
      </c>
      <c r="F490" s="54">
        <v>26984.01</v>
      </c>
      <c r="G490" s="54">
        <v>26976.77</v>
      </c>
      <c r="H490" s="54">
        <v>27206.04</v>
      </c>
      <c r="I490" s="54">
        <v>27102.82</v>
      </c>
      <c r="J490" s="54">
        <v>26955.75</v>
      </c>
      <c r="K490" s="54">
        <v>26950.69</v>
      </c>
      <c r="L490" s="54">
        <v>24947.46</v>
      </c>
      <c r="M490" s="72"/>
      <c r="N490" s="72"/>
      <c r="O490" s="72"/>
      <c r="P490" s="72"/>
      <c r="Q490" s="72"/>
      <c r="R490" s="124"/>
      <c r="S490" s="72"/>
      <c r="T490" s="69"/>
      <c r="V490" s="221"/>
      <c r="W490" s="221"/>
    </row>
    <row r="491" spans="1:26" ht="38.25">
      <c r="A491"/>
      <c r="B491" s="141"/>
      <c r="C491" s="68" t="s">
        <v>122</v>
      </c>
      <c r="D491" s="38">
        <f t="shared" ref="D491:L491" si="159">IF(((D489="")*AND(D490="")),"",(D489-D490)*1)</f>
        <v>1969.4900000000016</v>
      </c>
      <c r="E491" s="38">
        <f t="shared" si="159"/>
        <v>1851.4300000000003</v>
      </c>
      <c r="F491" s="38">
        <f t="shared" si="159"/>
        <v>1902.0400000000009</v>
      </c>
      <c r="G491" s="38">
        <f t="shared" si="159"/>
        <v>1880.9799999999996</v>
      </c>
      <c r="H491" s="38">
        <f t="shared" si="159"/>
        <v>1913.4599999999991</v>
      </c>
      <c r="I491" s="38">
        <f t="shared" si="159"/>
        <v>1903.9200000000019</v>
      </c>
      <c r="J491" s="38">
        <f t="shared" si="159"/>
        <v>1861.7299999999996</v>
      </c>
      <c r="K491" s="38">
        <f t="shared" si="159"/>
        <v>1942.8400000000001</v>
      </c>
      <c r="L491" s="38">
        <f t="shared" si="159"/>
        <v>4190.010000000002</v>
      </c>
      <c r="M491" s="127"/>
      <c r="N491" s="127"/>
      <c r="O491" s="127"/>
      <c r="P491" s="127"/>
      <c r="Q491" s="127"/>
      <c r="R491" s="128"/>
      <c r="S491" s="127"/>
      <c r="T491" s="69"/>
      <c r="V491" s="222"/>
      <c r="W491" s="222"/>
    </row>
    <row r="492" spans="1:26">
      <c r="A492" s="193">
        <v>43189</v>
      </c>
      <c r="B492" s="121" t="s">
        <v>123</v>
      </c>
      <c r="C492" s="68" t="s">
        <v>87</v>
      </c>
      <c r="D492" s="54">
        <v>29060.3</v>
      </c>
      <c r="E492" s="54">
        <v>28871.59</v>
      </c>
      <c r="F492" s="54">
        <v>28926.94</v>
      </c>
      <c r="G492" s="54">
        <v>28870.18</v>
      </c>
      <c r="H492" s="54">
        <v>29038.720000000001</v>
      </c>
      <c r="I492" s="54">
        <v>29004.63</v>
      </c>
      <c r="J492" s="54">
        <v>28861.040000000001</v>
      </c>
      <c r="K492" s="54">
        <v>28873.43</v>
      </c>
      <c r="L492" s="54">
        <v>29124.799999999999</v>
      </c>
      <c r="M492" s="66">
        <f>IF((L493=""),"",MAX(D494:L494))</f>
        <v>1934.9600000000028</v>
      </c>
      <c r="N492" s="66">
        <f>IF(L493="","",MIN(D494:L494))</f>
        <v>1833.5499999999993</v>
      </c>
      <c r="O492" s="66">
        <f>IF((L494=""),"",AVERAGE(D494:L494))</f>
        <v>1883.7855555555559</v>
      </c>
      <c r="P492" s="66">
        <f>IF((L493=""),"",((M492-N492)/(M492+N492))*100)</f>
        <v>2.6909839697918656</v>
      </c>
      <c r="Q492" s="66">
        <v>23</v>
      </c>
      <c r="R492" s="122" t="str">
        <f>IF(L493="","",IF(P493&lt;20,(IF(O492&gt;1730,IF(O492&lt;1970,"Pass","Fail"),"Fail"))))</f>
        <v>Pass</v>
      </c>
      <c r="S492" s="145">
        <v>1335</v>
      </c>
      <c r="T492" s="195"/>
      <c r="V492" s="220">
        <v>1600</v>
      </c>
      <c r="W492" s="220">
        <v>2000</v>
      </c>
      <c r="X492" s="224">
        <v>1730</v>
      </c>
      <c r="Y492" s="224">
        <v>1970</v>
      </c>
      <c r="Z492" s="224">
        <v>6.2</v>
      </c>
    </row>
    <row r="493" spans="1:26" ht="15.75">
      <c r="A493"/>
      <c r="B493" s="139"/>
      <c r="C493" s="68" t="s">
        <v>88</v>
      </c>
      <c r="D493" s="54">
        <v>27154.52</v>
      </c>
      <c r="E493" s="54">
        <v>26987.21</v>
      </c>
      <c r="F493" s="54">
        <v>27090.639999999999</v>
      </c>
      <c r="G493" s="54">
        <v>26987.72</v>
      </c>
      <c r="H493" s="54">
        <v>27144.639999999999</v>
      </c>
      <c r="I493" s="54">
        <v>27069.67</v>
      </c>
      <c r="J493" s="54">
        <v>26974.880000000001</v>
      </c>
      <c r="K493" s="54">
        <v>26977.03</v>
      </c>
      <c r="L493" s="54">
        <v>27291.25</v>
      </c>
      <c r="M493" s="72"/>
      <c r="N493" s="72"/>
      <c r="O493" s="72"/>
      <c r="P493" s="72"/>
      <c r="Q493" s="72"/>
      <c r="R493" s="124"/>
      <c r="S493" s="72"/>
      <c r="T493" s="69"/>
      <c r="V493" s="221"/>
      <c r="W493" s="221"/>
    </row>
    <row r="494" spans="1:26" ht="38.25">
      <c r="A494"/>
      <c r="B494" s="141"/>
      <c r="C494" s="68" t="s">
        <v>122</v>
      </c>
      <c r="D494" s="38">
        <f t="shared" ref="D494:L494" si="160">IF(((D492="")*AND(D493="")),"",(D492-D493)*1)</f>
        <v>1905.7799999999988</v>
      </c>
      <c r="E494" s="38">
        <f t="shared" si="160"/>
        <v>1884.380000000001</v>
      </c>
      <c r="F494" s="38">
        <f t="shared" si="160"/>
        <v>1836.2999999999993</v>
      </c>
      <c r="G494" s="38">
        <f t="shared" si="160"/>
        <v>1882.4599999999991</v>
      </c>
      <c r="H494" s="38">
        <f t="shared" si="160"/>
        <v>1894.0800000000017</v>
      </c>
      <c r="I494" s="38">
        <f t="shared" si="160"/>
        <v>1934.9600000000028</v>
      </c>
      <c r="J494" s="38">
        <f t="shared" si="160"/>
        <v>1886.1599999999999</v>
      </c>
      <c r="K494" s="38">
        <f t="shared" si="160"/>
        <v>1896.4000000000015</v>
      </c>
      <c r="L494" s="38">
        <f t="shared" si="160"/>
        <v>1833.5499999999993</v>
      </c>
      <c r="M494" s="127"/>
      <c r="N494" s="127"/>
      <c r="O494" s="127"/>
      <c r="P494" s="127"/>
      <c r="Q494" s="127"/>
      <c r="R494" s="128"/>
      <c r="S494" s="127"/>
      <c r="T494" s="69"/>
      <c r="V494" s="222"/>
      <c r="W494" s="222"/>
    </row>
    <row r="495" spans="1:26">
      <c r="A495" s="193">
        <v>43193</v>
      </c>
      <c r="B495" s="121" t="s">
        <v>123</v>
      </c>
      <c r="C495" s="68" t="s">
        <v>87</v>
      </c>
      <c r="D495" s="54">
        <v>29188.05</v>
      </c>
      <c r="E495" s="54">
        <v>29048.13</v>
      </c>
      <c r="F495" s="54">
        <v>29127.58</v>
      </c>
      <c r="G495" s="54">
        <v>29069.88</v>
      </c>
      <c r="H495" s="54">
        <v>29314.29</v>
      </c>
      <c r="I495" s="54">
        <v>29247.4</v>
      </c>
      <c r="J495" s="54">
        <v>29064.22</v>
      </c>
      <c r="K495" s="54">
        <v>29041.32</v>
      </c>
      <c r="L495" s="54">
        <v>29237.91</v>
      </c>
      <c r="M495" s="66">
        <f>IF((L496=""),"",MAX(D497:L497))</f>
        <v>1955.3900000000031</v>
      </c>
      <c r="N495" s="66">
        <f>IF(L496="","",MIN(D497:L497))</f>
        <v>1774</v>
      </c>
      <c r="O495" s="66">
        <f>IF((L497=""),"",AVERAGE(D497:L497))</f>
        <v>1882.1955555555562</v>
      </c>
      <c r="P495" s="66">
        <f>IF((L496=""),"",((M495-N495)/(M495+N495))*100)</f>
        <v>4.8637981010300049</v>
      </c>
      <c r="Q495" s="66">
        <v>23</v>
      </c>
      <c r="R495" s="122" t="str">
        <f>IF(L496="","",IF(P496&lt;20,(IF(O495&gt;1730,IF(O495&lt;1970,"Pass","Fail"),"Fail"))))</f>
        <v>Pass</v>
      </c>
      <c r="S495" s="145">
        <v>1335</v>
      </c>
      <c r="T495" s="195"/>
      <c r="V495" s="220">
        <v>1600</v>
      </c>
      <c r="W495" s="220">
        <v>2000</v>
      </c>
      <c r="X495" s="224">
        <v>1730</v>
      </c>
      <c r="Y495" s="224">
        <v>1970</v>
      </c>
      <c r="Z495" s="224">
        <v>6.2</v>
      </c>
    </row>
    <row r="496" spans="1:26" ht="15.75">
      <c r="A496"/>
      <c r="B496" s="139"/>
      <c r="C496" s="68" t="s">
        <v>88</v>
      </c>
      <c r="D496" s="54">
        <v>27287.86</v>
      </c>
      <c r="E496" s="54">
        <v>27182.400000000001</v>
      </c>
      <c r="F496" s="54">
        <v>27353.58</v>
      </c>
      <c r="G496" s="54">
        <v>27171.41</v>
      </c>
      <c r="H496" s="54">
        <v>27387.69</v>
      </c>
      <c r="I496" s="54">
        <v>27292.01</v>
      </c>
      <c r="J496" s="54">
        <v>27171.96</v>
      </c>
      <c r="K496" s="54">
        <v>27157.57</v>
      </c>
      <c r="L496" s="54">
        <v>27394.54</v>
      </c>
      <c r="M496" s="72"/>
      <c r="N496" s="72"/>
      <c r="O496" s="72"/>
      <c r="P496" s="72"/>
      <c r="Q496" s="72"/>
      <c r="R496" s="124"/>
      <c r="S496" s="72"/>
      <c r="T496" s="69"/>
      <c r="V496" s="221"/>
      <c r="W496" s="221"/>
    </row>
    <row r="497" spans="1:26" ht="38.25">
      <c r="A497"/>
      <c r="B497" s="141"/>
      <c r="C497" s="68" t="s">
        <v>122</v>
      </c>
      <c r="D497" s="38">
        <f t="shared" ref="D497:L497" si="161">IF(((D495="")*AND(D496="")),"",(D495-D496)*1)</f>
        <v>1900.1899999999987</v>
      </c>
      <c r="E497" s="38">
        <f t="shared" si="161"/>
        <v>1865.7299999999996</v>
      </c>
      <c r="F497" s="38">
        <f t="shared" si="161"/>
        <v>1774</v>
      </c>
      <c r="G497" s="38">
        <f t="shared" si="161"/>
        <v>1898.4700000000012</v>
      </c>
      <c r="H497" s="38">
        <f t="shared" si="161"/>
        <v>1926.6000000000022</v>
      </c>
      <c r="I497" s="38">
        <f t="shared" si="161"/>
        <v>1955.3900000000031</v>
      </c>
      <c r="J497" s="38">
        <f t="shared" si="161"/>
        <v>1892.260000000002</v>
      </c>
      <c r="K497" s="38">
        <f t="shared" si="161"/>
        <v>1883.75</v>
      </c>
      <c r="L497" s="38">
        <f t="shared" si="161"/>
        <v>1843.369999999999</v>
      </c>
      <c r="M497" s="127"/>
      <c r="N497" s="127"/>
      <c r="O497" s="127"/>
      <c r="P497" s="127"/>
      <c r="Q497" s="127"/>
      <c r="R497" s="128"/>
      <c r="S497" s="127"/>
      <c r="T497" s="69"/>
      <c r="V497" s="222"/>
      <c r="W497" s="222"/>
    </row>
    <row r="498" spans="1:26">
      <c r="A498" s="193">
        <v>43195</v>
      </c>
      <c r="B498" s="121" t="s">
        <v>123</v>
      </c>
      <c r="C498" s="68" t="s">
        <v>87</v>
      </c>
      <c r="D498" s="54">
        <v>29392.18</v>
      </c>
      <c r="E498" s="54">
        <v>29253.759999999998</v>
      </c>
      <c r="F498" s="54">
        <v>29282.68</v>
      </c>
      <c r="G498" s="54">
        <v>29219.05</v>
      </c>
      <c r="H498" s="54">
        <v>29431.45</v>
      </c>
      <c r="I498" s="54">
        <v>29379.16</v>
      </c>
      <c r="J498" s="54">
        <v>29216.5</v>
      </c>
      <c r="K498" s="54">
        <v>29233.13</v>
      </c>
      <c r="L498" s="54">
        <v>29443.74</v>
      </c>
      <c r="M498" s="66">
        <f>IF((L499=""),"",MAX(D500:L500))</f>
        <v>1988.8100000000013</v>
      </c>
      <c r="N498" s="66">
        <f>IF(L499="","",MIN(D500:L500))</f>
        <v>1857.7200000000012</v>
      </c>
      <c r="O498" s="66">
        <f>IF((L500=""),"",AVERAGE(D500:L500))</f>
        <v>1915.1222222222225</v>
      </c>
      <c r="P498" s="66">
        <f>IF((L499=""),"",((M498-N498)/(M498+N498))*100)</f>
        <v>3.4080066969450402</v>
      </c>
      <c r="Q498" s="66">
        <v>23</v>
      </c>
      <c r="R498" s="122" t="str">
        <f>IF(L499="","",IF(P499&lt;20,(IF(O498&gt;1730,IF(O498&lt;1970,"Pass","Fail"),"Fail"))))</f>
        <v>Pass</v>
      </c>
      <c r="S498" s="145">
        <v>102</v>
      </c>
      <c r="T498" s="195"/>
      <c r="V498" s="220">
        <v>1600</v>
      </c>
      <c r="W498" s="220">
        <v>2000</v>
      </c>
      <c r="X498" s="224">
        <v>1730</v>
      </c>
      <c r="Y498" s="224">
        <v>1970</v>
      </c>
      <c r="Z498" s="224">
        <v>6.2</v>
      </c>
    </row>
    <row r="499" spans="1:26" ht="15.75">
      <c r="A499"/>
      <c r="B499" s="139"/>
      <c r="C499" s="68" t="s">
        <v>88</v>
      </c>
      <c r="D499" s="54">
        <v>27467.040000000001</v>
      </c>
      <c r="E499" s="54">
        <v>27357.200000000001</v>
      </c>
      <c r="F499" s="54">
        <v>27424.959999999999</v>
      </c>
      <c r="G499" s="54">
        <v>27313.22</v>
      </c>
      <c r="H499" s="54">
        <v>27483.68</v>
      </c>
      <c r="I499" s="54">
        <v>27390.35</v>
      </c>
      <c r="J499" s="54">
        <v>27309.32</v>
      </c>
      <c r="K499" s="54">
        <v>27308.32</v>
      </c>
      <c r="L499" s="54">
        <v>27561.46</v>
      </c>
      <c r="M499" s="72"/>
      <c r="N499" s="72"/>
      <c r="O499" s="72"/>
      <c r="P499" s="72"/>
      <c r="Q499" s="72"/>
      <c r="R499" s="124"/>
      <c r="S499" s="72"/>
      <c r="T499" s="69"/>
      <c r="V499" s="221"/>
      <c r="W499" s="221"/>
    </row>
    <row r="500" spans="1:26" ht="38.25">
      <c r="A500"/>
      <c r="B500" s="141"/>
      <c r="C500" s="68" t="s">
        <v>122</v>
      </c>
      <c r="D500" s="38">
        <f t="shared" ref="D500:L500" si="162">IF(((D498="")*AND(D499="")),"",(D498-D499)*1)</f>
        <v>1925.1399999999994</v>
      </c>
      <c r="E500" s="38">
        <f t="shared" si="162"/>
        <v>1896.5599999999977</v>
      </c>
      <c r="F500" s="38">
        <f t="shared" si="162"/>
        <v>1857.7200000000012</v>
      </c>
      <c r="G500" s="38">
        <f t="shared" si="162"/>
        <v>1905.8299999999981</v>
      </c>
      <c r="H500" s="38">
        <f t="shared" si="162"/>
        <v>1947.7700000000004</v>
      </c>
      <c r="I500" s="38">
        <f t="shared" si="162"/>
        <v>1988.8100000000013</v>
      </c>
      <c r="J500" s="38">
        <f t="shared" si="162"/>
        <v>1907.1800000000003</v>
      </c>
      <c r="K500" s="38">
        <f t="shared" si="162"/>
        <v>1924.8100000000013</v>
      </c>
      <c r="L500" s="38">
        <f t="shared" si="162"/>
        <v>1882.2800000000025</v>
      </c>
      <c r="M500" s="127"/>
      <c r="N500" s="127"/>
      <c r="O500" s="127"/>
      <c r="P500" s="127"/>
      <c r="Q500" s="127"/>
      <c r="R500" s="128"/>
      <c r="S500" s="127"/>
      <c r="T500" s="69"/>
      <c r="V500" s="222"/>
      <c r="W500" s="222"/>
    </row>
    <row r="501" spans="1:26">
      <c r="A501" s="193">
        <v>43201</v>
      </c>
      <c r="B501" s="121" t="s">
        <v>123</v>
      </c>
      <c r="C501" s="68" t="s">
        <v>87</v>
      </c>
      <c r="D501" s="54">
        <v>29372.62</v>
      </c>
      <c r="E501" s="54">
        <v>29231.17</v>
      </c>
      <c r="F501" s="54">
        <v>29275.86</v>
      </c>
      <c r="G501" s="54">
        <v>29229.11</v>
      </c>
      <c r="H501" s="54">
        <v>29472.36</v>
      </c>
      <c r="I501" s="54">
        <v>29418.18</v>
      </c>
      <c r="J501" s="54">
        <v>29223.42</v>
      </c>
      <c r="K501" s="54">
        <v>29222.7</v>
      </c>
      <c r="L501" s="54">
        <v>29427.040000000001</v>
      </c>
      <c r="M501" s="66">
        <f>IF((L502=""),"",MAX(D503:L503))</f>
        <v>1951.6399999999994</v>
      </c>
      <c r="N501" s="66">
        <f>IF(L502="","",MIN(D503:L503))</f>
        <v>1789.3400000000001</v>
      </c>
      <c r="O501" s="66">
        <f>IF((L503=""),"",AVERAGE(D503:L503))</f>
        <v>1865.8377777777775</v>
      </c>
      <c r="P501" s="66">
        <f>IF((L502=""),"",((M501-N501)/(M501+N501))*100)</f>
        <v>4.338435383241805</v>
      </c>
      <c r="Q501" s="66">
        <v>23</v>
      </c>
      <c r="R501" s="122" t="str">
        <f>IF(L502="","",IF(P502&lt;20,(IF(O501&gt;1730,IF(O501&lt;1970,"Pass","Fail"),"Fail"))))</f>
        <v>Pass</v>
      </c>
      <c r="S501" s="145">
        <v>74</v>
      </c>
      <c r="T501" s="142" t="s">
        <v>128</v>
      </c>
      <c r="V501" s="220">
        <v>1600</v>
      </c>
      <c r="W501" s="220">
        <v>2000</v>
      </c>
      <c r="X501" s="224">
        <v>1730</v>
      </c>
      <c r="Y501" s="224">
        <v>1970</v>
      </c>
      <c r="Z501" s="224">
        <v>6.2</v>
      </c>
    </row>
    <row r="502" spans="1:26" ht="15.75">
      <c r="A502"/>
      <c r="B502" s="139"/>
      <c r="C502" s="68" t="s">
        <v>88</v>
      </c>
      <c r="D502" s="54">
        <v>27466.37</v>
      </c>
      <c r="E502" s="54">
        <v>27388.9</v>
      </c>
      <c r="F502" s="54">
        <v>27486.52</v>
      </c>
      <c r="G502" s="54">
        <v>27369.96</v>
      </c>
      <c r="H502" s="54">
        <v>27565.42</v>
      </c>
      <c r="I502" s="54">
        <v>27466.54</v>
      </c>
      <c r="J502" s="54">
        <v>27370.560000000001</v>
      </c>
      <c r="K502" s="54">
        <v>27373.84</v>
      </c>
      <c r="L502" s="54">
        <v>27591.81</v>
      </c>
      <c r="M502" s="72"/>
      <c r="N502" s="72"/>
      <c r="O502" s="72"/>
      <c r="P502" s="72"/>
      <c r="Q502" s="72"/>
      <c r="R502" s="124"/>
      <c r="S502" s="72"/>
      <c r="T502" s="69"/>
      <c r="V502" s="221"/>
      <c r="W502" s="221"/>
    </row>
    <row r="503" spans="1:26" ht="38.25">
      <c r="A503"/>
      <c r="B503" s="141"/>
      <c r="C503" s="68" t="s">
        <v>122</v>
      </c>
      <c r="D503" s="38">
        <f t="shared" ref="D503:L503" si="163">IF(((D501="")*AND(D502="")),"",(D501-D502)*1)</f>
        <v>1906.25</v>
      </c>
      <c r="E503" s="38">
        <f t="shared" si="163"/>
        <v>1842.2699999999968</v>
      </c>
      <c r="F503" s="38">
        <f t="shared" si="163"/>
        <v>1789.3400000000001</v>
      </c>
      <c r="G503" s="38">
        <f t="shared" si="163"/>
        <v>1859.1500000000015</v>
      </c>
      <c r="H503" s="38">
        <f t="shared" si="163"/>
        <v>1906.9400000000023</v>
      </c>
      <c r="I503" s="38">
        <f t="shared" si="163"/>
        <v>1951.6399999999994</v>
      </c>
      <c r="J503" s="38">
        <f t="shared" si="163"/>
        <v>1852.8599999999969</v>
      </c>
      <c r="K503" s="38">
        <f t="shared" si="163"/>
        <v>1848.8600000000006</v>
      </c>
      <c r="L503" s="38">
        <f t="shared" si="163"/>
        <v>1835.2299999999996</v>
      </c>
      <c r="M503" s="127"/>
      <c r="N503" s="127"/>
      <c r="O503" s="127"/>
      <c r="P503" s="127"/>
      <c r="Q503" s="127"/>
      <c r="R503" s="128"/>
      <c r="S503" s="127"/>
      <c r="T503" s="69"/>
      <c r="V503" s="222"/>
      <c r="W503" s="222"/>
    </row>
    <row r="504" spans="1:26">
      <c r="A504" s="193">
        <v>43202</v>
      </c>
      <c r="B504" s="121" t="s">
        <v>123</v>
      </c>
      <c r="C504" s="68" t="s">
        <v>87</v>
      </c>
      <c r="D504" s="54">
        <v>29273.09</v>
      </c>
      <c r="E504" s="54">
        <v>29121.3</v>
      </c>
      <c r="F504" s="54">
        <v>29127.67</v>
      </c>
      <c r="G504" s="54">
        <v>29066.55</v>
      </c>
      <c r="H504" s="54">
        <v>29241.71</v>
      </c>
      <c r="I504" s="54">
        <v>29191.759999999998</v>
      </c>
      <c r="J504" s="54">
        <v>29105.82</v>
      </c>
      <c r="K504" s="54">
        <v>29053.29</v>
      </c>
      <c r="L504" s="54">
        <v>29276.61</v>
      </c>
      <c r="M504" s="66">
        <f>IF((L505=""),"",MAX(D506:L506))</f>
        <v>1970.3899999999994</v>
      </c>
      <c r="N504" s="66">
        <f>IF(L505="","",MIN(D506:L506))</f>
        <v>1711.3399999999965</v>
      </c>
      <c r="O504" s="66">
        <f>IF((L506=""),"",AVERAGE(D506:L506))</f>
        <v>1898.1411111111104</v>
      </c>
      <c r="P504" s="66">
        <f>IF((L505=""),"",((M504-N504)/(M504+N504))*100)</f>
        <v>7.0360944447312317</v>
      </c>
      <c r="Q504" s="66">
        <v>23</v>
      </c>
      <c r="R504" s="122" t="str">
        <f>IF(L505="","",IF(P505&lt;20,(IF(O504&gt;1730,IF(O504&lt;1970,"Pass","Fail"),"Fail"))))</f>
        <v>Pass</v>
      </c>
      <c r="S504" s="145">
        <v>102</v>
      </c>
      <c r="T504" s="195"/>
      <c r="V504" s="220">
        <v>1600</v>
      </c>
      <c r="W504" s="220">
        <v>2000</v>
      </c>
      <c r="X504" s="224">
        <v>1730</v>
      </c>
      <c r="Y504" s="224">
        <v>1970</v>
      </c>
      <c r="Z504" s="224">
        <v>6.2</v>
      </c>
    </row>
    <row r="505" spans="1:26" ht="15.75">
      <c r="A505"/>
      <c r="B505" s="139"/>
      <c r="C505" s="68" t="s">
        <v>88</v>
      </c>
      <c r="D505" s="54">
        <v>27340.05</v>
      </c>
      <c r="E505" s="54">
        <v>27196.66</v>
      </c>
      <c r="F505" s="54">
        <v>27416.33</v>
      </c>
      <c r="G505" s="54">
        <v>27158.58</v>
      </c>
      <c r="H505" s="54">
        <v>27301.4</v>
      </c>
      <c r="I505" s="54">
        <v>27232.62</v>
      </c>
      <c r="J505" s="54">
        <v>27135.43</v>
      </c>
      <c r="K505" s="54">
        <v>27156.94</v>
      </c>
      <c r="L505" s="54">
        <v>27436.52</v>
      </c>
      <c r="M505" s="72"/>
      <c r="N505" s="72"/>
      <c r="O505" s="72"/>
      <c r="P505" s="72"/>
      <c r="Q505" s="72"/>
      <c r="R505" s="124"/>
      <c r="S505" s="72"/>
      <c r="T505" s="69"/>
      <c r="V505" s="221"/>
      <c r="W505" s="221"/>
    </row>
    <row r="506" spans="1:26" ht="38.25">
      <c r="A506"/>
      <c r="B506" s="141"/>
      <c r="C506" s="68" t="s">
        <v>122</v>
      </c>
      <c r="D506" s="38">
        <f t="shared" ref="D506:L506" si="164">IF(((D504="")*AND(D505="")),"",(D504-D505)*1)</f>
        <v>1933.0400000000009</v>
      </c>
      <c r="E506" s="38">
        <f t="shared" si="164"/>
        <v>1924.6399999999994</v>
      </c>
      <c r="F506" s="38">
        <f t="shared" si="164"/>
        <v>1711.3399999999965</v>
      </c>
      <c r="G506" s="38">
        <f t="shared" si="164"/>
        <v>1907.9699999999975</v>
      </c>
      <c r="H506" s="38">
        <f t="shared" si="164"/>
        <v>1940.3099999999977</v>
      </c>
      <c r="I506" s="38">
        <f t="shared" si="164"/>
        <v>1959.1399999999994</v>
      </c>
      <c r="J506" s="38">
        <f t="shared" si="164"/>
        <v>1970.3899999999994</v>
      </c>
      <c r="K506" s="38">
        <f t="shared" si="164"/>
        <v>1896.3500000000022</v>
      </c>
      <c r="L506" s="38">
        <f t="shared" si="164"/>
        <v>1840.0900000000001</v>
      </c>
      <c r="M506" s="127"/>
      <c r="N506" s="127"/>
      <c r="O506" s="127"/>
      <c r="P506" s="127"/>
      <c r="Q506" s="127"/>
      <c r="R506" s="128"/>
      <c r="S506" s="127"/>
      <c r="T506" s="69"/>
      <c r="V506" s="222"/>
      <c r="W506" s="222"/>
    </row>
    <row r="507" spans="1:26">
      <c r="A507" s="193">
        <v>43214</v>
      </c>
      <c r="B507" s="121" t="s">
        <v>123</v>
      </c>
      <c r="C507" s="68" t="s">
        <v>87</v>
      </c>
      <c r="D507" s="54">
        <v>29191.85</v>
      </c>
      <c r="E507" s="54">
        <v>28998.47</v>
      </c>
      <c r="F507" s="54">
        <v>29009.66</v>
      </c>
      <c r="G507" s="54">
        <v>29012.85</v>
      </c>
      <c r="H507" s="54">
        <v>29271.81</v>
      </c>
      <c r="I507" s="54">
        <v>29188.71</v>
      </c>
      <c r="J507" s="54">
        <v>29002.27</v>
      </c>
      <c r="K507" s="54">
        <v>29018.12</v>
      </c>
      <c r="L507" s="54">
        <v>29241.21</v>
      </c>
      <c r="M507" s="66">
        <f>IF((L508=""),"",MAX(D509:L509))</f>
        <v>1957.5999999999985</v>
      </c>
      <c r="N507" s="66">
        <f>IF(L508="","",MIN(D509:L509))</f>
        <v>1811.25</v>
      </c>
      <c r="O507" s="66">
        <f>IF((L509=""),"",AVERAGE(D509:L509))</f>
        <v>1900.7422222222219</v>
      </c>
      <c r="P507" s="66">
        <f>IF((L508=""),"",((M507-N507)/(M507+N507))*100)</f>
        <v>3.8831473791739817</v>
      </c>
      <c r="Q507" s="66">
        <v>23</v>
      </c>
      <c r="R507" s="122" t="str">
        <f>IF(L508="","",IF(P508&lt;20,(IF(O507&gt;1730,IF(O507&lt;1970,"Pass","Fail"),"Fail"))))</f>
        <v>Pass</v>
      </c>
      <c r="S507" s="145">
        <v>102</v>
      </c>
      <c r="T507" s="195"/>
      <c r="V507" s="220">
        <v>1600</v>
      </c>
      <c r="W507" s="220">
        <v>2000</v>
      </c>
      <c r="X507" s="224">
        <v>1730</v>
      </c>
      <c r="Y507" s="224">
        <v>1970</v>
      </c>
      <c r="Z507" s="224">
        <v>6.2</v>
      </c>
    </row>
    <row r="508" spans="1:26" ht="15.75">
      <c r="A508"/>
      <c r="B508" s="139"/>
      <c r="C508" s="68" t="s">
        <v>88</v>
      </c>
      <c r="D508" s="54">
        <v>27286.82</v>
      </c>
      <c r="E508" s="54">
        <v>27131.279999999999</v>
      </c>
      <c r="F508" s="54">
        <v>27198.41</v>
      </c>
      <c r="G508" s="54">
        <v>27107.02</v>
      </c>
      <c r="H508" s="54">
        <v>27318.84</v>
      </c>
      <c r="I508" s="54">
        <v>27231.11</v>
      </c>
      <c r="J508" s="54">
        <v>27101.61</v>
      </c>
      <c r="K508" s="54">
        <v>27114.89</v>
      </c>
      <c r="L508" s="54">
        <v>27338.29</v>
      </c>
      <c r="M508" s="72"/>
      <c r="N508" s="72"/>
      <c r="O508" s="72"/>
      <c r="P508" s="72"/>
      <c r="Q508" s="72"/>
      <c r="R508" s="124"/>
      <c r="S508" s="72"/>
      <c r="T508" s="69"/>
      <c r="V508" s="221"/>
      <c r="W508" s="221"/>
    </row>
    <row r="509" spans="1:26" ht="38.25">
      <c r="A509"/>
      <c r="B509" s="141"/>
      <c r="C509" s="68" t="s">
        <v>122</v>
      </c>
      <c r="D509" s="38">
        <f t="shared" ref="D509:L509" si="165">IF(((D507="")*AND(D508="")),"",(D507-D508)*1)</f>
        <v>1905.0299999999988</v>
      </c>
      <c r="E509" s="38">
        <f t="shared" si="165"/>
        <v>1867.1900000000023</v>
      </c>
      <c r="F509" s="38">
        <f t="shared" si="165"/>
        <v>1811.25</v>
      </c>
      <c r="G509" s="38">
        <f t="shared" si="165"/>
        <v>1905.8299999999981</v>
      </c>
      <c r="H509" s="38">
        <f t="shared" si="165"/>
        <v>1952.9700000000012</v>
      </c>
      <c r="I509" s="38">
        <f t="shared" si="165"/>
        <v>1957.5999999999985</v>
      </c>
      <c r="J509" s="38">
        <f t="shared" si="165"/>
        <v>1900.6599999999999</v>
      </c>
      <c r="K509" s="38">
        <f t="shared" si="165"/>
        <v>1903.2299999999996</v>
      </c>
      <c r="L509" s="38">
        <f t="shared" si="165"/>
        <v>1902.9199999999983</v>
      </c>
      <c r="M509" s="127"/>
      <c r="N509" s="127"/>
      <c r="O509" s="127"/>
      <c r="P509" s="127"/>
      <c r="Q509" s="127"/>
      <c r="R509" s="128"/>
      <c r="S509" s="127"/>
      <c r="T509" s="69"/>
      <c r="V509" s="222"/>
      <c r="W509" s="222"/>
    </row>
    <row r="510" spans="1:26">
      <c r="A510" s="193">
        <v>43220</v>
      </c>
      <c r="B510" s="121" t="s">
        <v>123</v>
      </c>
      <c r="C510" s="68" t="s">
        <v>87</v>
      </c>
      <c r="D510" s="54">
        <v>29273.8</v>
      </c>
      <c r="E510" s="54">
        <v>29065.49</v>
      </c>
      <c r="F510" s="54">
        <v>29064.84</v>
      </c>
      <c r="G510" s="54">
        <v>29083.88</v>
      </c>
      <c r="H510" s="54">
        <v>29307.9</v>
      </c>
      <c r="I510" s="54">
        <v>29207.85</v>
      </c>
      <c r="J510" s="54">
        <v>29057.38</v>
      </c>
      <c r="K510" s="54">
        <v>29078.05</v>
      </c>
      <c r="L510" s="54">
        <v>29295.48</v>
      </c>
      <c r="M510" s="66">
        <f>IF((L511=""),"",MAX(D512:L512))</f>
        <v>1934.5300000000025</v>
      </c>
      <c r="N510" s="66">
        <f>IF(L511="","",MIN(D512:L512))</f>
        <v>1805.2200000000012</v>
      </c>
      <c r="O510" s="66">
        <f>IF((L512=""),"",AVERAGE(D512:L512))</f>
        <v>1866.4588888888898</v>
      </c>
      <c r="P510" s="66">
        <f>IF((L511=""),"",((M510-N510)/(M510+N510))*100)</f>
        <v>3.4577177618825101</v>
      </c>
      <c r="Q510" s="66">
        <v>23</v>
      </c>
      <c r="R510" s="122" t="str">
        <f>IF(L511="","",IF(P511&lt;20,(IF(O510&gt;1730,IF(O510&lt;1970,"Pass","Fail"),"Fail"))))</f>
        <v>Pass</v>
      </c>
      <c r="S510" s="145"/>
      <c r="T510" s="195"/>
      <c r="V510" s="220">
        <v>1600</v>
      </c>
      <c r="W510" s="220">
        <v>2000</v>
      </c>
      <c r="X510" s="224">
        <v>1730</v>
      </c>
      <c r="Y510" s="224">
        <v>1970</v>
      </c>
      <c r="Z510" s="224">
        <v>6.2</v>
      </c>
    </row>
    <row r="511" spans="1:26" ht="15.75">
      <c r="A511"/>
      <c r="B511" s="139"/>
      <c r="C511" s="68" t="s">
        <v>88</v>
      </c>
      <c r="D511" s="54">
        <v>27422.61</v>
      </c>
      <c r="E511" s="54">
        <v>27230.14</v>
      </c>
      <c r="F511" s="54">
        <v>27259.62</v>
      </c>
      <c r="G511" s="54">
        <v>27207.42</v>
      </c>
      <c r="H511" s="54">
        <v>27373.37</v>
      </c>
      <c r="I511" s="54">
        <v>27284.89</v>
      </c>
      <c r="J511" s="54">
        <v>27196.880000000001</v>
      </c>
      <c r="K511" s="54">
        <v>27213.85</v>
      </c>
      <c r="L511" s="54">
        <v>27447.759999999998</v>
      </c>
      <c r="M511" s="72"/>
      <c r="N511" s="72"/>
      <c r="O511" s="72"/>
      <c r="P511" s="72"/>
      <c r="Q511" s="72"/>
      <c r="R511" s="124"/>
      <c r="S511" s="72"/>
      <c r="T511" s="69"/>
      <c r="V511" s="221"/>
      <c r="W511" s="221"/>
    </row>
    <row r="512" spans="1:26" ht="38.25">
      <c r="A512"/>
      <c r="B512" s="141"/>
      <c r="C512" s="68" t="s">
        <v>122</v>
      </c>
      <c r="D512" s="38">
        <f t="shared" ref="D512:L512" si="166">IF(((D510="")*AND(D511="")),"",(D510-D511)*1)</f>
        <v>1851.1899999999987</v>
      </c>
      <c r="E512" s="38">
        <f t="shared" si="166"/>
        <v>1835.3500000000022</v>
      </c>
      <c r="F512" s="38">
        <f t="shared" si="166"/>
        <v>1805.2200000000012</v>
      </c>
      <c r="G512" s="38">
        <f t="shared" si="166"/>
        <v>1876.4600000000028</v>
      </c>
      <c r="H512" s="38">
        <f t="shared" si="166"/>
        <v>1934.5300000000025</v>
      </c>
      <c r="I512" s="38">
        <f t="shared" si="166"/>
        <v>1922.9599999999991</v>
      </c>
      <c r="J512" s="38">
        <f t="shared" si="166"/>
        <v>1860.5</v>
      </c>
      <c r="K512" s="38">
        <f t="shared" si="166"/>
        <v>1864.2000000000007</v>
      </c>
      <c r="L512" s="38">
        <f t="shared" si="166"/>
        <v>1847.7200000000012</v>
      </c>
      <c r="M512" s="127"/>
      <c r="N512" s="127"/>
      <c r="O512" s="127"/>
      <c r="P512" s="127"/>
      <c r="Q512" s="127"/>
      <c r="R512" s="128"/>
      <c r="S512" s="127"/>
      <c r="T512" s="69"/>
      <c r="V512" s="222"/>
      <c r="W512" s="222"/>
    </row>
    <row r="513" spans="1:26">
      <c r="A513" s="193">
        <v>43223</v>
      </c>
      <c r="B513" s="121" t="s">
        <v>123</v>
      </c>
      <c r="C513" s="68" t="s">
        <v>87</v>
      </c>
      <c r="D513" s="54">
        <v>29370.11</v>
      </c>
      <c r="E513" s="54">
        <v>29118.48</v>
      </c>
      <c r="F513" s="54">
        <v>29164.01</v>
      </c>
      <c r="G513" s="54">
        <v>29118.97</v>
      </c>
      <c r="H513" s="54">
        <v>29459.02</v>
      </c>
      <c r="I513" s="54">
        <v>29361.16</v>
      </c>
      <c r="J513" s="54">
        <v>29102.16</v>
      </c>
      <c r="K513" s="54">
        <v>29118.720000000001</v>
      </c>
      <c r="L513" s="54">
        <v>29464.36</v>
      </c>
      <c r="M513" s="66">
        <f>IF((L514=""),"",MAX(D515:L515))</f>
        <v>1961.4599999999991</v>
      </c>
      <c r="N513" s="66">
        <f>IF(L514="","",MIN(D515:L515))</f>
        <v>1813.5099999999984</v>
      </c>
      <c r="O513" s="66">
        <f>IF((L515=""),"",AVERAGE(D515:L515))</f>
        <v>1895.1266666666666</v>
      </c>
      <c r="P513" s="66">
        <f>IF((L514=""),"",((M513-N513)/(M513+N513))*100)</f>
        <v>3.9192364442631549</v>
      </c>
      <c r="Q513" s="66">
        <v>23</v>
      </c>
      <c r="R513" s="122" t="str">
        <f>IF(L514="","",IF(P514&lt;20,(IF(O513&gt;1730,IF(O513&lt;1970,"Pass","Fail"),"Fail"))))</f>
        <v>Pass</v>
      </c>
      <c r="S513" s="145">
        <v>1159</v>
      </c>
      <c r="T513" s="195"/>
      <c r="U513" s="104"/>
      <c r="V513" s="220">
        <v>1600</v>
      </c>
      <c r="W513" s="220">
        <v>2000</v>
      </c>
      <c r="X513" s="224">
        <v>1730</v>
      </c>
      <c r="Y513" s="224">
        <v>1970</v>
      </c>
      <c r="Z513" s="224">
        <v>6.2</v>
      </c>
    </row>
    <row r="514" spans="1:26" ht="15.75">
      <c r="A514"/>
      <c r="B514" s="139"/>
      <c r="C514" s="68" t="s">
        <v>88</v>
      </c>
      <c r="D514" s="54">
        <v>27469.58</v>
      </c>
      <c r="E514" s="54">
        <v>27259.23</v>
      </c>
      <c r="F514" s="54">
        <v>27350.5</v>
      </c>
      <c r="G514" s="54">
        <v>27221.5</v>
      </c>
      <c r="H514" s="54">
        <v>27511.68</v>
      </c>
      <c r="I514" s="54">
        <v>27399.7</v>
      </c>
      <c r="J514" s="54">
        <v>27219.34</v>
      </c>
      <c r="K514" s="54">
        <v>27221.279999999999</v>
      </c>
      <c r="L514" s="54">
        <v>27568.04</v>
      </c>
      <c r="M514" s="72"/>
      <c r="N514" s="72"/>
      <c r="O514" s="72"/>
      <c r="P514" s="72"/>
      <c r="Q514" s="72"/>
      <c r="R514" s="124"/>
      <c r="S514" s="72"/>
      <c r="T514" s="69"/>
      <c r="V514" s="221"/>
      <c r="W514" s="221"/>
    </row>
    <row r="515" spans="1:26" ht="38.25">
      <c r="A515"/>
      <c r="B515" s="141"/>
      <c r="C515" s="68" t="s">
        <v>122</v>
      </c>
      <c r="D515" s="38">
        <f t="shared" ref="D515:L515" si="167">IF(((D513="")*AND(D514="")),"",(D513-D514)*1)</f>
        <v>1900.5299999999988</v>
      </c>
      <c r="E515" s="38">
        <f t="shared" si="167"/>
        <v>1859.25</v>
      </c>
      <c r="F515" s="38">
        <f t="shared" si="167"/>
        <v>1813.5099999999984</v>
      </c>
      <c r="G515" s="38">
        <f t="shared" si="167"/>
        <v>1897.4700000000012</v>
      </c>
      <c r="H515" s="38">
        <f t="shared" si="167"/>
        <v>1947.3400000000001</v>
      </c>
      <c r="I515" s="38">
        <f t="shared" si="167"/>
        <v>1961.4599999999991</v>
      </c>
      <c r="J515" s="38">
        <f t="shared" si="167"/>
        <v>1882.8199999999997</v>
      </c>
      <c r="K515" s="38">
        <f t="shared" si="167"/>
        <v>1897.4400000000023</v>
      </c>
      <c r="L515" s="38">
        <f t="shared" si="167"/>
        <v>1896.3199999999997</v>
      </c>
      <c r="M515" s="127"/>
      <c r="N515" s="127"/>
      <c r="O515" s="127"/>
      <c r="P515" s="127"/>
      <c r="Q515" s="127"/>
      <c r="R515" s="128"/>
      <c r="S515" s="127"/>
      <c r="T515" s="69"/>
      <c r="V515" s="222"/>
      <c r="W515" s="222"/>
    </row>
    <row r="516" spans="1:26">
      <c r="A516" s="193">
        <v>43226</v>
      </c>
      <c r="B516" s="121" t="s">
        <v>123</v>
      </c>
      <c r="C516" s="68" t="s">
        <v>87</v>
      </c>
      <c r="D516" s="54">
        <v>29173.23</v>
      </c>
      <c r="E516" s="54">
        <v>28976.58</v>
      </c>
      <c r="F516" s="54">
        <v>28972.18</v>
      </c>
      <c r="G516" s="54">
        <v>28964.880000000001</v>
      </c>
      <c r="H516" s="54">
        <v>29233.54</v>
      </c>
      <c r="I516" s="54">
        <v>29152.97</v>
      </c>
      <c r="J516" s="54">
        <v>29174.240000000002</v>
      </c>
      <c r="K516" s="54">
        <v>28957.29</v>
      </c>
      <c r="L516" s="54">
        <v>29197.33</v>
      </c>
      <c r="M516" s="66">
        <f>IF((L517=""),"",MAX(D518:L518))</f>
        <v>1972.75</v>
      </c>
      <c r="N516" s="66">
        <f>IF(L517="","",MIN(D518:L518))</f>
        <v>1337.6900000000023</v>
      </c>
      <c r="O516" s="66">
        <f>IF((L518=""),"",AVERAGE(D518:L518))</f>
        <v>1828.8144444444454</v>
      </c>
      <c r="P516" s="66">
        <f>IF((L517=""),"",((M516-N516)/(M516+N516))*100)</f>
        <v>19.183552639528195</v>
      </c>
      <c r="Q516" s="66">
        <v>23</v>
      </c>
      <c r="R516" s="122" t="str">
        <f>IF(L517="","",IF(P517&lt;20,(IF(O516&gt;1730,IF(O516&lt;1970,"Pass","Fail"),"Fail"))))</f>
        <v>Pass</v>
      </c>
      <c r="S516" s="145">
        <v>64</v>
      </c>
      <c r="T516" s="195"/>
      <c r="V516" s="220">
        <v>1600</v>
      </c>
      <c r="W516" s="220">
        <v>2000</v>
      </c>
      <c r="X516" s="224">
        <v>1730</v>
      </c>
      <c r="Y516" s="224">
        <v>1970</v>
      </c>
      <c r="Z516" s="224">
        <v>6.2</v>
      </c>
    </row>
    <row r="517" spans="1:26" ht="15.75">
      <c r="A517"/>
      <c r="B517" s="139"/>
      <c r="C517" s="68" t="s">
        <v>88</v>
      </c>
      <c r="D517" s="54">
        <v>27272.95</v>
      </c>
      <c r="E517" s="54">
        <v>27133.46</v>
      </c>
      <c r="F517" s="54">
        <v>27082.46</v>
      </c>
      <c r="G517" s="54">
        <v>27074.12</v>
      </c>
      <c r="H517" s="54">
        <v>27277.45</v>
      </c>
      <c r="I517" s="54">
        <v>27180.22</v>
      </c>
      <c r="J517" s="54">
        <v>27836.55</v>
      </c>
      <c r="K517" s="54">
        <v>27145.27</v>
      </c>
      <c r="L517" s="54">
        <v>27340.43</v>
      </c>
      <c r="M517" s="72"/>
      <c r="N517" s="72"/>
      <c r="O517" s="72"/>
      <c r="P517" s="72"/>
      <c r="Q517" s="72"/>
      <c r="R517" s="124"/>
      <c r="S517" s="72"/>
      <c r="T517" s="69"/>
      <c r="V517" s="221"/>
      <c r="W517" s="221"/>
    </row>
    <row r="518" spans="1:26" ht="38.25">
      <c r="A518"/>
      <c r="B518" s="141"/>
      <c r="C518" s="68" t="s">
        <v>122</v>
      </c>
      <c r="D518" s="38">
        <f t="shared" ref="D518:L518" si="168">IF(((D516="")*AND(D517="")),"",(D516-D517)*1)</f>
        <v>1900.2799999999988</v>
      </c>
      <c r="E518" s="38">
        <f t="shared" si="168"/>
        <v>1843.1200000000026</v>
      </c>
      <c r="F518" s="38">
        <f t="shared" si="168"/>
        <v>1889.7200000000012</v>
      </c>
      <c r="G518" s="38">
        <f t="shared" si="168"/>
        <v>1890.760000000002</v>
      </c>
      <c r="H518" s="38">
        <f t="shared" si="168"/>
        <v>1956.0900000000001</v>
      </c>
      <c r="I518" s="38">
        <f t="shared" si="168"/>
        <v>1972.75</v>
      </c>
      <c r="J518" s="38">
        <f t="shared" si="168"/>
        <v>1337.6900000000023</v>
      </c>
      <c r="K518" s="38">
        <f t="shared" si="168"/>
        <v>1812.0200000000004</v>
      </c>
      <c r="L518" s="38">
        <f t="shared" si="168"/>
        <v>1856.9000000000015</v>
      </c>
      <c r="M518" s="127"/>
      <c r="N518" s="127"/>
      <c r="O518" s="127"/>
      <c r="P518" s="127"/>
      <c r="Q518" s="127"/>
      <c r="R518" s="128"/>
      <c r="S518" s="127"/>
      <c r="T518" s="69"/>
      <c r="V518" s="222"/>
      <c r="W518" s="222"/>
    </row>
    <row r="519" spans="1:26">
      <c r="A519" s="193">
        <v>43229</v>
      </c>
      <c r="B519" s="121" t="s">
        <v>123</v>
      </c>
      <c r="C519" s="68" t="s">
        <v>87</v>
      </c>
      <c r="D519" s="54">
        <v>29437.08</v>
      </c>
      <c r="E519" s="54">
        <v>29240.28</v>
      </c>
      <c r="F519" s="54">
        <v>29194.54</v>
      </c>
      <c r="G519" s="54">
        <v>29245.29</v>
      </c>
      <c r="H519" s="54">
        <v>29436.720000000001</v>
      </c>
      <c r="I519" s="54">
        <v>29381.89</v>
      </c>
      <c r="J519" s="54">
        <v>29174.66</v>
      </c>
      <c r="K519" s="54">
        <v>29264.87</v>
      </c>
      <c r="L519" s="54">
        <v>29215.05</v>
      </c>
      <c r="M519" s="66">
        <f>IF((L520=""),"",MAX(D521:L521))</f>
        <v>1982.7900000000009</v>
      </c>
      <c r="N519" s="66">
        <f>IF(L520="","",MIN(D521:L521))</f>
        <v>1705.5900000000001</v>
      </c>
      <c r="O519" s="66">
        <f>IF((L521=""),"",AVERAGE(D521:L521))</f>
        <v>1872.6100000000001</v>
      </c>
      <c r="P519" s="66">
        <f>IF((L520=""),"",((M519-N519)/(M519+N519))*100)</f>
        <v>7.5154946073886268</v>
      </c>
      <c r="Q519" s="66">
        <v>23</v>
      </c>
      <c r="R519" s="122" t="str">
        <f>IF(L520="","",IF(P520&lt;20,(IF(O519&gt;1730,IF(O519&lt;1970,"Pass","Fail"),"Fail"))))</f>
        <v>Pass</v>
      </c>
      <c r="S519" s="145">
        <v>1159</v>
      </c>
      <c r="T519" s="195"/>
      <c r="V519" s="220">
        <v>1600</v>
      </c>
      <c r="W519" s="220">
        <v>2000</v>
      </c>
      <c r="X519" s="224">
        <v>1730</v>
      </c>
      <c r="Y519" s="224">
        <v>1970</v>
      </c>
      <c r="Z519" s="224">
        <v>6.2</v>
      </c>
    </row>
    <row r="520" spans="1:26" ht="15.75">
      <c r="A520"/>
      <c r="B520" s="139"/>
      <c r="C520" s="68" t="s">
        <v>88</v>
      </c>
      <c r="D520" s="54">
        <v>27474.15</v>
      </c>
      <c r="E520" s="54">
        <v>27377.73</v>
      </c>
      <c r="F520" s="54">
        <v>27416.31</v>
      </c>
      <c r="G520" s="54">
        <v>27363.82</v>
      </c>
      <c r="H520" s="54">
        <v>27514.2</v>
      </c>
      <c r="I520" s="54">
        <v>27399.1</v>
      </c>
      <c r="J520" s="54">
        <v>27334.73</v>
      </c>
      <c r="K520" s="54">
        <v>27347.39</v>
      </c>
      <c r="L520" s="54">
        <v>27509.46</v>
      </c>
      <c r="M520" s="72"/>
      <c r="N520" s="72"/>
      <c r="O520" s="72"/>
      <c r="P520" s="72"/>
      <c r="Q520" s="72"/>
      <c r="R520" s="124"/>
      <c r="S520" s="72"/>
      <c r="T520" s="69"/>
      <c r="V520" s="221"/>
      <c r="W520" s="221"/>
    </row>
    <row r="521" spans="1:26" ht="38.25">
      <c r="A521"/>
      <c r="B521" s="141"/>
      <c r="C521" s="68" t="s">
        <v>122</v>
      </c>
      <c r="D521" s="38">
        <f t="shared" ref="D521:L521" si="169">IF(((D519="")*AND(D520="")),"",(D519-D520)*1)</f>
        <v>1962.9300000000003</v>
      </c>
      <c r="E521" s="38">
        <f t="shared" si="169"/>
        <v>1862.5499999999993</v>
      </c>
      <c r="F521" s="38">
        <f t="shared" si="169"/>
        <v>1778.2299999999996</v>
      </c>
      <c r="G521" s="38">
        <f t="shared" si="169"/>
        <v>1881.4700000000012</v>
      </c>
      <c r="H521" s="38">
        <f t="shared" si="169"/>
        <v>1922.5200000000004</v>
      </c>
      <c r="I521" s="38">
        <f t="shared" si="169"/>
        <v>1982.7900000000009</v>
      </c>
      <c r="J521" s="38">
        <f t="shared" si="169"/>
        <v>1839.9300000000003</v>
      </c>
      <c r="K521" s="38">
        <f t="shared" si="169"/>
        <v>1917.4799999999996</v>
      </c>
      <c r="L521" s="38">
        <f t="shared" si="169"/>
        <v>1705.5900000000001</v>
      </c>
      <c r="M521" s="127"/>
      <c r="N521" s="127"/>
      <c r="O521" s="127"/>
      <c r="P521" s="127"/>
      <c r="Q521" s="127"/>
      <c r="R521" s="128"/>
      <c r="S521" s="127"/>
      <c r="T521" s="69"/>
      <c r="V521" s="222"/>
      <c r="W521" s="222"/>
    </row>
    <row r="522" spans="1:26">
      <c r="A522" s="193">
        <v>43233</v>
      </c>
      <c r="B522" s="121" t="s">
        <v>123</v>
      </c>
      <c r="C522" s="68" t="s">
        <v>87</v>
      </c>
      <c r="D522" s="54">
        <v>29392.74</v>
      </c>
      <c r="E522" s="54">
        <v>29253.7</v>
      </c>
      <c r="F522" s="54">
        <v>29309.759999999998</v>
      </c>
      <c r="G522" s="54">
        <v>29254.63</v>
      </c>
      <c r="H522" s="54">
        <v>29457.38</v>
      </c>
      <c r="I522" s="54">
        <v>29400.13</v>
      </c>
      <c r="J522" s="54">
        <v>29233.95</v>
      </c>
      <c r="K522" s="54">
        <v>29263.86</v>
      </c>
      <c r="L522" s="54">
        <v>29461.85</v>
      </c>
      <c r="M522" s="66">
        <f>IF((L523=""),"",MAX(D524:L524))</f>
        <v>1935.3199999999997</v>
      </c>
      <c r="N522" s="66">
        <f>IF(L523="","",MIN(D524:L524))</f>
        <v>1797.9599999999991</v>
      </c>
      <c r="O522" s="66">
        <f>IF((L524=""),"",AVERAGE(D524:L524))</f>
        <v>1866.8588888888892</v>
      </c>
      <c r="P522" s="66">
        <f>IF((L523=""),"",((M522-N522)/(M522+N522))*100)</f>
        <v>3.6793382762611064</v>
      </c>
      <c r="Q522" s="66">
        <v>23</v>
      </c>
      <c r="R522" s="122" t="str">
        <f>IF(L523="","",IF(P523&lt;20,(IF(O522&gt;1730,IF(O522&lt;1970,"Pass","Fail"),"Fail"))))</f>
        <v>Pass</v>
      </c>
      <c r="S522" s="145">
        <v>74</v>
      </c>
      <c r="T522" s="195"/>
      <c r="V522" s="220">
        <v>1600</v>
      </c>
      <c r="W522" s="220">
        <v>2000</v>
      </c>
      <c r="X522" s="224">
        <v>1730</v>
      </c>
      <c r="Y522" s="224">
        <v>1970</v>
      </c>
      <c r="Z522" s="224">
        <v>6.2</v>
      </c>
    </row>
    <row r="523" spans="1:26" ht="15.75">
      <c r="A523"/>
      <c r="B523" s="139"/>
      <c r="C523" s="68" t="s">
        <v>88</v>
      </c>
      <c r="D523" s="54">
        <v>27506.16</v>
      </c>
      <c r="E523" s="54">
        <v>27418.62</v>
      </c>
      <c r="F523" s="54">
        <v>27511.8</v>
      </c>
      <c r="G523" s="54">
        <v>27401.38</v>
      </c>
      <c r="H523" s="54">
        <v>27535.65</v>
      </c>
      <c r="I523" s="54">
        <v>27464.81</v>
      </c>
      <c r="J523" s="54">
        <v>27390.05</v>
      </c>
      <c r="K523" s="54">
        <v>27413.13</v>
      </c>
      <c r="L523" s="54">
        <v>27584.67</v>
      </c>
      <c r="M523" s="72"/>
      <c r="N523" s="72"/>
      <c r="O523" s="72"/>
      <c r="P523" s="72"/>
      <c r="Q523" s="72"/>
      <c r="R523" s="124"/>
      <c r="S523" s="72"/>
      <c r="T523" s="69"/>
      <c r="V523" s="221"/>
      <c r="W523" s="221"/>
    </row>
    <row r="524" spans="1:26" ht="38.25">
      <c r="A524"/>
      <c r="B524" s="141"/>
      <c r="C524" s="68" t="s">
        <v>122</v>
      </c>
      <c r="D524" s="38">
        <f t="shared" ref="D524:L524" si="170">IF(((D522="")*AND(D523="")),"",(D522-D523)*1)</f>
        <v>1886.5800000000017</v>
      </c>
      <c r="E524" s="38">
        <f t="shared" si="170"/>
        <v>1835.0800000000017</v>
      </c>
      <c r="F524" s="38">
        <f t="shared" si="170"/>
        <v>1797.9599999999991</v>
      </c>
      <c r="G524" s="38">
        <f t="shared" si="170"/>
        <v>1853.25</v>
      </c>
      <c r="H524" s="38">
        <f t="shared" si="170"/>
        <v>1921.7299999999996</v>
      </c>
      <c r="I524" s="38">
        <f t="shared" si="170"/>
        <v>1935.3199999999997</v>
      </c>
      <c r="J524" s="38">
        <f t="shared" si="170"/>
        <v>1843.9000000000015</v>
      </c>
      <c r="K524" s="38">
        <f t="shared" si="170"/>
        <v>1850.7299999999996</v>
      </c>
      <c r="L524" s="38">
        <f t="shared" si="170"/>
        <v>1877.1800000000003</v>
      </c>
      <c r="M524" s="127"/>
      <c r="N524" s="127"/>
      <c r="O524" s="127"/>
      <c r="P524" s="127"/>
      <c r="Q524" s="127"/>
      <c r="R524" s="128"/>
      <c r="S524" s="127"/>
      <c r="T524" s="69"/>
      <c r="V524" s="222"/>
      <c r="W524" s="222"/>
    </row>
    <row r="525" spans="1:26">
      <c r="A525" s="193">
        <v>43236</v>
      </c>
      <c r="B525" s="121" t="s">
        <v>123</v>
      </c>
      <c r="C525" s="68" t="s">
        <v>87</v>
      </c>
      <c r="D525" s="54">
        <v>29333</v>
      </c>
      <c r="E525" s="54">
        <v>29142</v>
      </c>
      <c r="F525" s="54">
        <v>29149</v>
      </c>
      <c r="G525" s="54">
        <v>29153</v>
      </c>
      <c r="H525" s="54">
        <v>29330</v>
      </c>
      <c r="I525" s="54">
        <v>29310</v>
      </c>
      <c r="J525" s="54">
        <v>29134</v>
      </c>
      <c r="K525" s="54">
        <v>29137</v>
      </c>
      <c r="L525" s="54">
        <v>29367</v>
      </c>
      <c r="M525" s="66">
        <f>IF((L526=""),"",MAX(D527:L527))</f>
        <v>1986</v>
      </c>
      <c r="N525" s="66">
        <f>IF(L526="","",MIN(D527:L527))</f>
        <v>1854</v>
      </c>
      <c r="O525" s="66">
        <f>IF((L527=""),"",AVERAGE(D527:L527))</f>
        <v>1915.8888888888889</v>
      </c>
      <c r="P525" s="66">
        <f>IF((L526=""),"",((M525-N525)/(M525+N525))*100)</f>
        <v>3.4375000000000004</v>
      </c>
      <c r="Q525" s="66">
        <v>23</v>
      </c>
      <c r="R525" s="122" t="str">
        <f>IF(L526="","",IF(P526&lt;20,(IF(O525&gt;1730,IF(O525&lt;1970,"Pass","Fail"),"Fail"))))</f>
        <v>Pass</v>
      </c>
      <c r="S525" s="145">
        <v>1335</v>
      </c>
      <c r="T525" s="195"/>
      <c r="V525" s="220">
        <v>1600</v>
      </c>
      <c r="W525" s="220">
        <v>2000</v>
      </c>
      <c r="X525" s="224">
        <v>1730</v>
      </c>
      <c r="Y525" s="224">
        <v>1970</v>
      </c>
      <c r="Z525" s="224">
        <v>6.2</v>
      </c>
    </row>
    <row r="526" spans="1:26" ht="15.75">
      <c r="A526"/>
      <c r="B526" s="139"/>
      <c r="C526" s="68" t="s">
        <v>88</v>
      </c>
      <c r="D526" s="54">
        <v>27436</v>
      </c>
      <c r="E526" s="54">
        <v>27254</v>
      </c>
      <c r="F526" s="54">
        <v>27295</v>
      </c>
      <c r="G526" s="54">
        <v>27232</v>
      </c>
      <c r="H526" s="54">
        <v>27352</v>
      </c>
      <c r="I526" s="54">
        <v>27324</v>
      </c>
      <c r="J526" s="54">
        <v>27218</v>
      </c>
      <c r="K526" s="54">
        <v>27254</v>
      </c>
      <c r="L526" s="54">
        <v>27447</v>
      </c>
      <c r="M526" s="72"/>
      <c r="N526" s="72"/>
      <c r="O526" s="72"/>
      <c r="P526" s="72"/>
      <c r="Q526" s="72"/>
      <c r="R526" s="124"/>
      <c r="S526" s="72"/>
      <c r="T526" s="69"/>
      <c r="V526" s="221"/>
      <c r="W526" s="221"/>
    </row>
    <row r="527" spans="1:26" ht="38.25">
      <c r="A527"/>
      <c r="B527" s="141"/>
      <c r="C527" s="68" t="s">
        <v>122</v>
      </c>
      <c r="D527" s="38">
        <f t="shared" ref="D527:L527" si="171">IF(((D525="")*AND(D526="")),"",(D525-D526)*1)</f>
        <v>1897</v>
      </c>
      <c r="E527" s="38">
        <f t="shared" si="171"/>
        <v>1888</v>
      </c>
      <c r="F527" s="38">
        <f t="shared" si="171"/>
        <v>1854</v>
      </c>
      <c r="G527" s="38">
        <f t="shared" si="171"/>
        <v>1921</v>
      </c>
      <c r="H527" s="38">
        <f t="shared" si="171"/>
        <v>1978</v>
      </c>
      <c r="I527" s="38">
        <f t="shared" si="171"/>
        <v>1986</v>
      </c>
      <c r="J527" s="38">
        <f t="shared" si="171"/>
        <v>1916</v>
      </c>
      <c r="K527" s="38">
        <f t="shared" si="171"/>
        <v>1883</v>
      </c>
      <c r="L527" s="38">
        <f t="shared" si="171"/>
        <v>1920</v>
      </c>
      <c r="M527" s="127"/>
      <c r="N527" s="127"/>
      <c r="O527" s="127"/>
      <c r="P527" s="127"/>
      <c r="Q527" s="127"/>
      <c r="R527" s="128"/>
      <c r="S527" s="127"/>
      <c r="T527" s="69"/>
      <c r="V527" s="222"/>
      <c r="W527" s="222"/>
    </row>
    <row r="528" spans="1:26">
      <c r="A528" s="193">
        <v>43239</v>
      </c>
      <c r="B528" s="121" t="s">
        <v>123</v>
      </c>
      <c r="C528" s="68" t="s">
        <v>87</v>
      </c>
      <c r="D528" s="54">
        <v>29462</v>
      </c>
      <c r="E528" s="54">
        <v>29322</v>
      </c>
      <c r="F528" s="54">
        <v>29227</v>
      </c>
      <c r="G528" s="54">
        <v>29234</v>
      </c>
      <c r="H528" s="54">
        <v>29422</v>
      </c>
      <c r="I528" s="54">
        <v>29393</v>
      </c>
      <c r="J528" s="54">
        <v>29231</v>
      </c>
      <c r="K528" s="54">
        <v>29249</v>
      </c>
      <c r="L528" s="54">
        <v>29488</v>
      </c>
      <c r="M528" s="66">
        <f>IF((L529=""),"",MAX(D530:L530))</f>
        <v>1982</v>
      </c>
      <c r="N528" s="66">
        <f>IF(L529="","",MIN(D530:L530))</f>
        <v>1812</v>
      </c>
      <c r="O528" s="66">
        <f>IF((L530=""),"",AVERAGE(D530:L530))</f>
        <v>1903.1111111111111</v>
      </c>
      <c r="P528" s="66">
        <f>IF((L529=""),"",((M528-N528)/(M528+N528))*100)</f>
        <v>4.4807590933052186</v>
      </c>
      <c r="Q528" s="66">
        <v>23</v>
      </c>
      <c r="R528" s="122" t="str">
        <f>IF(L529="","",IF(P529&lt;20,(IF(O528&gt;1730,IF(O528&lt;1970,"Pass","Fail"),"Fail"))))</f>
        <v>Pass</v>
      </c>
      <c r="S528" s="145">
        <v>1159</v>
      </c>
      <c r="T528" s="195"/>
      <c r="V528" s="220">
        <v>1600</v>
      </c>
      <c r="W528" s="220">
        <v>2000</v>
      </c>
      <c r="X528" s="224">
        <v>1730</v>
      </c>
      <c r="Y528" s="224">
        <v>1970</v>
      </c>
      <c r="Z528" s="224">
        <v>6.2</v>
      </c>
    </row>
    <row r="529" spans="1:26" ht="15.75">
      <c r="A529"/>
      <c r="B529" s="139"/>
      <c r="C529" s="68" t="s">
        <v>88</v>
      </c>
      <c r="D529" s="54">
        <v>27529</v>
      </c>
      <c r="E529" s="54">
        <v>27510</v>
      </c>
      <c r="F529" s="54">
        <v>27410</v>
      </c>
      <c r="G529" s="54">
        <v>27329</v>
      </c>
      <c r="H529" s="54">
        <v>27448</v>
      </c>
      <c r="I529" s="54">
        <v>27411</v>
      </c>
      <c r="J529" s="54">
        <v>27284</v>
      </c>
      <c r="K529" s="54">
        <v>27362</v>
      </c>
      <c r="L529" s="54">
        <v>27617</v>
      </c>
      <c r="M529" s="72"/>
      <c r="N529" s="72"/>
      <c r="O529" s="72"/>
      <c r="P529" s="72"/>
      <c r="Q529" s="72"/>
      <c r="R529" s="124"/>
      <c r="S529" s="72"/>
      <c r="T529" s="69"/>
      <c r="V529" s="221"/>
      <c r="W529" s="221"/>
    </row>
    <row r="530" spans="1:26" ht="38.25">
      <c r="A530"/>
      <c r="B530" s="141"/>
      <c r="C530" s="68" t="s">
        <v>122</v>
      </c>
      <c r="D530" s="38">
        <f t="shared" ref="D530:L530" si="172">IF(((D528="")*AND(D529="")),"",(D528-D529)*1)</f>
        <v>1933</v>
      </c>
      <c r="E530" s="38">
        <f t="shared" si="172"/>
        <v>1812</v>
      </c>
      <c r="F530" s="38">
        <f t="shared" si="172"/>
        <v>1817</v>
      </c>
      <c r="G530" s="38">
        <f t="shared" si="172"/>
        <v>1905</v>
      </c>
      <c r="H530" s="38">
        <f t="shared" si="172"/>
        <v>1974</v>
      </c>
      <c r="I530" s="38">
        <f t="shared" si="172"/>
        <v>1982</v>
      </c>
      <c r="J530" s="38">
        <f t="shared" si="172"/>
        <v>1947</v>
      </c>
      <c r="K530" s="38">
        <f t="shared" si="172"/>
        <v>1887</v>
      </c>
      <c r="L530" s="38">
        <f t="shared" si="172"/>
        <v>1871</v>
      </c>
      <c r="M530" s="127"/>
      <c r="N530" s="127"/>
      <c r="O530" s="127"/>
      <c r="P530" s="127"/>
      <c r="Q530" s="127"/>
      <c r="R530" s="128"/>
      <c r="S530" s="127"/>
      <c r="T530" s="69"/>
      <c r="V530" s="222"/>
      <c r="W530" s="222"/>
    </row>
    <row r="531" spans="1:26">
      <c r="A531" s="193">
        <v>43242</v>
      </c>
      <c r="B531" s="121" t="s">
        <v>123</v>
      </c>
      <c r="C531" s="68" t="s">
        <v>87</v>
      </c>
      <c r="D531" s="54">
        <v>29349.119999999999</v>
      </c>
      <c r="E531" s="54">
        <v>29166.26</v>
      </c>
      <c r="F531" s="54">
        <v>29173.61</v>
      </c>
      <c r="G531" s="54">
        <v>29200.02</v>
      </c>
      <c r="H531" s="54">
        <v>29412.240000000002</v>
      </c>
      <c r="I531" s="54">
        <v>29316.45</v>
      </c>
      <c r="J531" s="54">
        <v>29160.959999999999</v>
      </c>
      <c r="K531" s="54">
        <v>29187.13</v>
      </c>
      <c r="L531" s="54">
        <v>29403.31</v>
      </c>
      <c r="M531" s="66">
        <f>IF((L532=""),"",MAX(D533:L533))</f>
        <v>1964.9700000000012</v>
      </c>
      <c r="N531" s="66">
        <f>IF(L532="","",MIN(D533:L533))</f>
        <v>1819.7700000000004</v>
      </c>
      <c r="O531" s="66">
        <f>IF((L533=""),"",AVERAGE(D533:L533))</f>
        <v>1895.7255555555555</v>
      </c>
      <c r="P531" s="66">
        <f>IF((L532=""),"",((M531-N531)/(M531+N531))*100)</f>
        <v>3.8364590434217583</v>
      </c>
      <c r="Q531" s="66">
        <v>23</v>
      </c>
      <c r="R531" s="122" t="str">
        <f>IF(L532="","",IF(P532&lt;20,(IF(O531&gt;1730,IF(O531&lt;1970,"Pass","Fail"),"Fail"))))</f>
        <v>Pass</v>
      </c>
      <c r="S531" s="145">
        <v>1428</v>
      </c>
      <c r="T531" s="195"/>
      <c r="V531" s="220">
        <v>1600</v>
      </c>
      <c r="W531" s="220">
        <v>2000</v>
      </c>
      <c r="X531" s="224">
        <v>1730</v>
      </c>
      <c r="Y531" s="224">
        <v>1970</v>
      </c>
      <c r="Z531" s="224">
        <v>6.2</v>
      </c>
    </row>
    <row r="532" spans="1:26" ht="15.75">
      <c r="A532"/>
      <c r="B532" s="139"/>
      <c r="C532" s="68" t="s">
        <v>88</v>
      </c>
      <c r="D532" s="54">
        <v>27449.95</v>
      </c>
      <c r="E532" s="54">
        <v>27302.49</v>
      </c>
      <c r="F532" s="54">
        <v>27353.84</v>
      </c>
      <c r="G532" s="54">
        <v>27296.5</v>
      </c>
      <c r="H532" s="54">
        <v>27451.59</v>
      </c>
      <c r="I532" s="54">
        <v>27351.48</v>
      </c>
      <c r="J532" s="54">
        <v>27274.81</v>
      </c>
      <c r="K532" s="54">
        <v>27294.38</v>
      </c>
      <c r="L532" s="54">
        <v>27532.53</v>
      </c>
      <c r="M532" s="72"/>
      <c r="N532" s="72"/>
      <c r="O532" s="72"/>
      <c r="P532" s="72"/>
      <c r="Q532" s="72"/>
      <c r="R532" s="124"/>
      <c r="S532" s="72"/>
      <c r="T532" s="69"/>
      <c r="V532" s="221"/>
      <c r="W532" s="221"/>
    </row>
    <row r="533" spans="1:26" ht="38.25">
      <c r="A533"/>
      <c r="B533" s="141"/>
      <c r="C533" s="68" t="s">
        <v>122</v>
      </c>
      <c r="D533" s="38">
        <f t="shared" ref="D533:L533" si="173">IF(((D531="")*AND(D532="")),"",(D531-D532)*1)</f>
        <v>1899.1699999999983</v>
      </c>
      <c r="E533" s="38">
        <f t="shared" si="173"/>
        <v>1863.7699999999968</v>
      </c>
      <c r="F533" s="38">
        <f t="shared" si="173"/>
        <v>1819.7700000000004</v>
      </c>
      <c r="G533" s="38">
        <f t="shared" si="173"/>
        <v>1903.5200000000004</v>
      </c>
      <c r="H533" s="38">
        <f t="shared" si="173"/>
        <v>1960.6500000000015</v>
      </c>
      <c r="I533" s="38">
        <f t="shared" si="173"/>
        <v>1964.9700000000012</v>
      </c>
      <c r="J533" s="38">
        <f t="shared" si="173"/>
        <v>1886.1499999999978</v>
      </c>
      <c r="K533" s="38">
        <f t="shared" si="173"/>
        <v>1892.75</v>
      </c>
      <c r="L533" s="38">
        <f t="shared" si="173"/>
        <v>1870.7800000000025</v>
      </c>
      <c r="M533" s="127"/>
      <c r="N533" s="127"/>
      <c r="O533" s="127"/>
      <c r="P533" s="127"/>
      <c r="Q533" s="127"/>
      <c r="R533" s="128"/>
      <c r="S533" s="127"/>
      <c r="T533" s="69"/>
      <c r="V533" s="222"/>
      <c r="W533" s="222"/>
    </row>
    <row r="534" spans="1:26">
      <c r="A534" s="193">
        <v>43246</v>
      </c>
      <c r="B534" s="121" t="s">
        <v>123</v>
      </c>
      <c r="C534" s="68" t="s">
        <v>87</v>
      </c>
      <c r="D534" s="54">
        <v>29423</v>
      </c>
      <c r="E534" s="54">
        <v>29229.22</v>
      </c>
      <c r="F534" s="54">
        <v>29283.360000000001</v>
      </c>
      <c r="G534" s="54">
        <v>29214.54</v>
      </c>
      <c r="H534" s="54">
        <v>29395.69</v>
      </c>
      <c r="I534" s="54">
        <v>29413.46</v>
      </c>
      <c r="J534" s="54">
        <v>29223.5</v>
      </c>
      <c r="K534" s="54">
        <v>29202.79</v>
      </c>
      <c r="L534" s="54">
        <v>29388.22</v>
      </c>
      <c r="M534" s="66">
        <f>IF((L535=""),"",MAX(D536:L536))</f>
        <v>1973.2599999999984</v>
      </c>
      <c r="N534" s="66">
        <f>IF(L535="","",MIN(D536:L536))</f>
        <v>1815.4500000000007</v>
      </c>
      <c r="O534" s="66">
        <f>IF((L536=""),"",AVERAGE(D536:L536))</f>
        <v>1892.9799999999996</v>
      </c>
      <c r="P534" s="66">
        <f>IF((L535=""),"",((M534-N534)/(M534+N534))*100)</f>
        <v>4.16526997315703</v>
      </c>
      <c r="Q534" s="66">
        <v>23</v>
      </c>
      <c r="R534" s="122" t="str">
        <f>IF(L535="","",IF(P535&lt;20,(IF(O534&gt;1730,IF(O534&lt;1970,"Pass","Fail"),"Fail"))))</f>
        <v>Pass</v>
      </c>
      <c r="S534" s="145">
        <v>102</v>
      </c>
      <c r="T534" s="195"/>
      <c r="V534" s="220">
        <v>1600</v>
      </c>
      <c r="W534" s="220">
        <v>2000</v>
      </c>
      <c r="X534" s="224">
        <v>1730</v>
      </c>
      <c r="Y534" s="224">
        <v>1970</v>
      </c>
      <c r="Z534" s="224">
        <v>6.2</v>
      </c>
    </row>
    <row r="535" spans="1:26" ht="15.75">
      <c r="A535"/>
      <c r="B535" s="139"/>
      <c r="C535" s="68" t="s">
        <v>88</v>
      </c>
      <c r="D535" s="54">
        <v>27496.36</v>
      </c>
      <c r="E535" s="54">
        <v>27361.7</v>
      </c>
      <c r="F535" s="54">
        <v>27467.91</v>
      </c>
      <c r="G535" s="54">
        <v>27325.47</v>
      </c>
      <c r="H535" s="54">
        <v>27453.15</v>
      </c>
      <c r="I535" s="54">
        <v>27440.2</v>
      </c>
      <c r="J535" s="54">
        <v>27338.79</v>
      </c>
      <c r="K535" s="54">
        <v>27322.09</v>
      </c>
      <c r="L535" s="54">
        <v>27531.29</v>
      </c>
      <c r="M535" s="72"/>
      <c r="N535" s="72"/>
      <c r="O535" s="72"/>
      <c r="P535" s="72"/>
      <c r="Q535" s="72"/>
      <c r="R535" s="124"/>
      <c r="S535" s="72"/>
      <c r="T535" s="69"/>
      <c r="V535" s="221"/>
      <c r="W535" s="221"/>
    </row>
    <row r="536" spans="1:26" ht="38.25">
      <c r="A536"/>
      <c r="B536" s="141"/>
      <c r="C536" s="68" t="s">
        <v>122</v>
      </c>
      <c r="D536" s="38">
        <f t="shared" ref="D536:L536" si="174">IF(((D534="")*AND(D535="")),"",(D534-D535)*1)</f>
        <v>1926.6399999999994</v>
      </c>
      <c r="E536" s="38">
        <f t="shared" si="174"/>
        <v>1867.5200000000004</v>
      </c>
      <c r="F536" s="38">
        <f t="shared" si="174"/>
        <v>1815.4500000000007</v>
      </c>
      <c r="G536" s="38">
        <f t="shared" si="174"/>
        <v>1889.0699999999997</v>
      </c>
      <c r="H536" s="38">
        <f t="shared" si="174"/>
        <v>1942.5399999999972</v>
      </c>
      <c r="I536" s="38">
        <f t="shared" si="174"/>
        <v>1973.2599999999984</v>
      </c>
      <c r="J536" s="38">
        <f t="shared" si="174"/>
        <v>1884.7099999999991</v>
      </c>
      <c r="K536" s="38">
        <f t="shared" si="174"/>
        <v>1880.7000000000007</v>
      </c>
      <c r="L536" s="38">
        <f t="shared" si="174"/>
        <v>1856.9300000000003</v>
      </c>
      <c r="M536" s="127"/>
      <c r="N536" s="127"/>
      <c r="O536" s="127"/>
      <c r="P536" s="127"/>
      <c r="Q536" s="127"/>
      <c r="R536" s="128"/>
      <c r="S536" s="127"/>
      <c r="T536" s="69"/>
      <c r="V536" s="222"/>
      <c r="W536" s="222"/>
    </row>
    <row r="537" spans="1:26">
      <c r="A537" s="193">
        <v>43249</v>
      </c>
      <c r="B537" s="121" t="s">
        <v>123</v>
      </c>
      <c r="C537" s="68" t="s">
        <v>87</v>
      </c>
      <c r="D537" s="54">
        <v>29229.03</v>
      </c>
      <c r="E537" s="54">
        <v>29132.28</v>
      </c>
      <c r="F537" s="54">
        <v>29078.39</v>
      </c>
      <c r="G537" s="54">
        <v>29052.959999999999</v>
      </c>
      <c r="H537" s="54">
        <v>29311.69</v>
      </c>
      <c r="I537" s="54">
        <v>29218.28</v>
      </c>
      <c r="J537" s="54">
        <v>29025.119999999999</v>
      </c>
      <c r="K537" s="54">
        <v>29114.959999999999</v>
      </c>
      <c r="L537" s="54">
        <v>29321.55</v>
      </c>
      <c r="M537" s="66">
        <f>IF((L538=""),"",MAX(D539:L539))</f>
        <v>2060.8499999999985</v>
      </c>
      <c r="N537" s="66">
        <f>IF(L538="","",MIN(D539:L539))</f>
        <v>1844.1800000000003</v>
      </c>
      <c r="O537" s="66">
        <f>IF((L539=""),"",AVERAGE(D539:L539))</f>
        <v>1935.139999999999</v>
      </c>
      <c r="P537" s="66">
        <f>IF((L538=""),"",((M537-N537)/(M537+N537))*100)</f>
        <v>5.5484849028048009</v>
      </c>
      <c r="Q537" s="66">
        <v>23</v>
      </c>
      <c r="R537" s="122" t="str">
        <f>IF(L538="","",IF(P538&lt;20,(IF(O537&gt;1730,IF(O537&lt;1970,"Pass","Fail"),"Fail"))))</f>
        <v>Pass</v>
      </c>
      <c r="S537" s="145">
        <v>1428</v>
      </c>
      <c r="T537" s="195"/>
      <c r="V537" s="220">
        <v>1600</v>
      </c>
      <c r="W537" s="220">
        <v>2000</v>
      </c>
      <c r="X537" s="224">
        <v>1730</v>
      </c>
      <c r="Y537" s="224">
        <v>1970</v>
      </c>
      <c r="Z537" s="224">
        <v>6.2</v>
      </c>
    </row>
    <row r="538" spans="1:26" ht="15.75">
      <c r="A538"/>
      <c r="B538" s="139"/>
      <c r="C538" s="68" t="s">
        <v>88</v>
      </c>
      <c r="D538" s="54">
        <v>27168.18</v>
      </c>
      <c r="E538" s="54">
        <v>27168.18</v>
      </c>
      <c r="F538" s="54">
        <v>27187.29</v>
      </c>
      <c r="G538" s="54">
        <v>27155.02</v>
      </c>
      <c r="H538" s="54">
        <v>27329.57</v>
      </c>
      <c r="I538" s="54">
        <v>27266.47</v>
      </c>
      <c r="J538" s="54">
        <v>27180.94</v>
      </c>
      <c r="K538" s="54">
        <v>27180.94</v>
      </c>
      <c r="L538" s="54">
        <v>27431.41</v>
      </c>
      <c r="M538" s="72"/>
      <c r="N538" s="72"/>
      <c r="O538" s="72"/>
      <c r="P538" s="72"/>
      <c r="Q538" s="72"/>
      <c r="R538" s="124"/>
      <c r="S538" s="72"/>
      <c r="T538" s="69"/>
      <c r="V538" s="221"/>
      <c r="W538" s="221"/>
    </row>
    <row r="539" spans="1:26" ht="38.25">
      <c r="A539"/>
      <c r="B539" s="141"/>
      <c r="C539" s="68" t="s">
        <v>122</v>
      </c>
      <c r="D539" s="38">
        <f t="shared" ref="D539:L539" si="175">IF(((D537="")*AND(D538="")),"",(D537-D538)*1)</f>
        <v>2060.8499999999985</v>
      </c>
      <c r="E539" s="38">
        <f t="shared" si="175"/>
        <v>1964.0999999999985</v>
      </c>
      <c r="F539" s="38">
        <f t="shared" si="175"/>
        <v>1891.0999999999985</v>
      </c>
      <c r="G539" s="38">
        <f t="shared" si="175"/>
        <v>1897.9399999999987</v>
      </c>
      <c r="H539" s="38">
        <f t="shared" si="175"/>
        <v>1982.119999999999</v>
      </c>
      <c r="I539" s="38">
        <f t="shared" si="175"/>
        <v>1951.8099999999977</v>
      </c>
      <c r="J539" s="38">
        <f t="shared" si="175"/>
        <v>1844.1800000000003</v>
      </c>
      <c r="K539" s="38">
        <f t="shared" si="175"/>
        <v>1934.0200000000004</v>
      </c>
      <c r="L539" s="38">
        <f t="shared" si="175"/>
        <v>1890.1399999999994</v>
      </c>
      <c r="M539" s="127"/>
      <c r="N539" s="127"/>
      <c r="O539" s="127"/>
      <c r="P539" s="127"/>
      <c r="Q539" s="127"/>
      <c r="R539" s="128"/>
      <c r="S539" s="127"/>
      <c r="T539" s="69"/>
      <c r="V539" s="222"/>
      <c r="W539" s="222"/>
    </row>
    <row r="540" spans="1:26">
      <c r="A540" s="193">
        <v>43252</v>
      </c>
      <c r="B540" s="121" t="s">
        <v>123</v>
      </c>
      <c r="C540" s="68" t="s">
        <v>87</v>
      </c>
      <c r="D540" s="54">
        <v>29259.3</v>
      </c>
      <c r="E540" s="54">
        <v>29089.91</v>
      </c>
      <c r="F540" s="54">
        <v>29089.95</v>
      </c>
      <c r="G540" s="54">
        <v>29098.71</v>
      </c>
      <c r="H540" s="54">
        <v>29313.23</v>
      </c>
      <c r="I540" s="54">
        <v>29272.79</v>
      </c>
      <c r="J540" s="54">
        <v>29092.39</v>
      </c>
      <c r="K540" s="54">
        <v>29079.49</v>
      </c>
      <c r="L540" s="54">
        <v>29335.59</v>
      </c>
      <c r="M540" s="66">
        <f>IF((L541=""),"",MAX(D542:L542))</f>
        <v>1942.7000000000007</v>
      </c>
      <c r="N540" s="66">
        <f>IF(L541="","",MIN(D542:L542))</f>
        <v>1793.1000000000022</v>
      </c>
      <c r="O540" s="66">
        <f>IF((L542=""),"",AVERAGE(D542:L542))</f>
        <v>1865.4677777777781</v>
      </c>
      <c r="P540" s="66">
        <f>IF((L541=""),"",((M540-N540)/(M540+N540))*100)</f>
        <v>4.0044970287488209</v>
      </c>
      <c r="Q540" s="66">
        <v>23</v>
      </c>
      <c r="R540" s="122" t="str">
        <f>IF(L541="","",IF(P541&lt;20,(IF(O540&gt;1730,IF(O540&lt;1970,"Pass","Fail"),"Fail"))))</f>
        <v>Pass</v>
      </c>
      <c r="S540" s="145">
        <v>121</v>
      </c>
      <c r="T540" s="195"/>
      <c r="V540" s="220">
        <v>1600</v>
      </c>
      <c r="W540" s="220">
        <v>2000</v>
      </c>
      <c r="X540" s="224">
        <v>1730</v>
      </c>
      <c r="Y540" s="224">
        <v>1970</v>
      </c>
      <c r="Z540" s="224">
        <v>6.2</v>
      </c>
    </row>
    <row r="541" spans="1:26" ht="15.75">
      <c r="A541"/>
      <c r="B541" s="139"/>
      <c r="C541" s="68" t="s">
        <v>88</v>
      </c>
      <c r="D541" s="54">
        <v>27385.41</v>
      </c>
      <c r="E541" s="54">
        <v>27253.19</v>
      </c>
      <c r="F541" s="54">
        <v>27296.85</v>
      </c>
      <c r="G541" s="54">
        <v>27238.54</v>
      </c>
      <c r="H541" s="54">
        <v>27386.18</v>
      </c>
      <c r="I541" s="54">
        <v>27330.09</v>
      </c>
      <c r="J541" s="54">
        <v>27239.66</v>
      </c>
      <c r="K541" s="54">
        <v>27231.32</v>
      </c>
      <c r="L541" s="54">
        <v>27480.91</v>
      </c>
      <c r="M541" s="72"/>
      <c r="N541" s="72"/>
      <c r="O541" s="72"/>
      <c r="P541" s="72"/>
      <c r="Q541" s="72"/>
      <c r="R541" s="124"/>
      <c r="S541" s="72"/>
      <c r="T541" s="69"/>
      <c r="V541" s="221"/>
      <c r="W541" s="221"/>
    </row>
    <row r="542" spans="1:26" ht="38.25">
      <c r="A542"/>
      <c r="B542" s="141"/>
      <c r="C542" s="68" t="s">
        <v>122</v>
      </c>
      <c r="D542" s="38">
        <f t="shared" ref="D542:L542" si="176">IF(((D540="")*AND(D541="")),"",(D540-D541)*1)</f>
        <v>1873.8899999999994</v>
      </c>
      <c r="E542" s="38">
        <f t="shared" si="176"/>
        <v>1836.7200000000012</v>
      </c>
      <c r="F542" s="38">
        <f t="shared" si="176"/>
        <v>1793.1000000000022</v>
      </c>
      <c r="G542" s="38">
        <f t="shared" si="176"/>
        <v>1860.1699999999983</v>
      </c>
      <c r="H542" s="38">
        <f t="shared" si="176"/>
        <v>1927.0499999999993</v>
      </c>
      <c r="I542" s="38">
        <f t="shared" si="176"/>
        <v>1942.7000000000007</v>
      </c>
      <c r="J542" s="38">
        <f t="shared" si="176"/>
        <v>1852.7299999999996</v>
      </c>
      <c r="K542" s="38">
        <f t="shared" si="176"/>
        <v>1848.1700000000019</v>
      </c>
      <c r="L542" s="38">
        <f t="shared" si="176"/>
        <v>1854.6800000000003</v>
      </c>
      <c r="M542" s="127"/>
      <c r="N542" s="127"/>
      <c r="O542" s="127"/>
      <c r="P542" s="127"/>
      <c r="Q542" s="127"/>
      <c r="R542" s="128"/>
      <c r="S542" s="127"/>
      <c r="T542" s="69"/>
      <c r="V542" s="222"/>
      <c r="W542" s="222"/>
    </row>
    <row r="543" spans="1:26">
      <c r="A543" s="193">
        <v>43255</v>
      </c>
      <c r="B543" s="121" t="s">
        <v>123</v>
      </c>
      <c r="C543" s="68" t="s">
        <v>87</v>
      </c>
      <c r="D543" s="54">
        <v>29352.49</v>
      </c>
      <c r="E543" s="54">
        <v>29196.13</v>
      </c>
      <c r="F543" s="54">
        <v>29256.69</v>
      </c>
      <c r="G543" s="54">
        <v>29204.65</v>
      </c>
      <c r="H543" s="54">
        <v>29401.68</v>
      </c>
      <c r="I543" s="54">
        <v>29332.39</v>
      </c>
      <c r="J543" s="54">
        <v>29176.06</v>
      </c>
      <c r="K543" s="54">
        <v>29218.83</v>
      </c>
      <c r="L543" s="54">
        <v>29421.34</v>
      </c>
      <c r="M543" s="66">
        <f>IF((L544=""),"",MAX(D545:L545))</f>
        <v>1967.9000000000015</v>
      </c>
      <c r="N543" s="66">
        <f>IF(L544="","",MIN(D545:L545))</f>
        <v>1839.0099999999984</v>
      </c>
      <c r="O543" s="66">
        <f>IF((L545=""),"",AVERAGE(D545:L545))</f>
        <v>1895.3211111111123</v>
      </c>
      <c r="P543" s="66">
        <f>IF((L544=""),"",((M543-N543)/(M543+N543))*100)</f>
        <v>3.3856855034661457</v>
      </c>
      <c r="Q543" s="66">
        <v>23</v>
      </c>
      <c r="R543" s="122" t="str">
        <f>IF(L544="","",IF(P544&lt;20,(IF(O543&gt;1730,IF(O543&lt;1970,"Pass","Fail"),"Fail"))))</f>
        <v>Pass</v>
      </c>
      <c r="S543" s="145"/>
      <c r="T543" s="195"/>
      <c r="V543" s="220">
        <v>1600</v>
      </c>
      <c r="W543" s="220">
        <v>2000</v>
      </c>
      <c r="X543" s="224">
        <v>1730</v>
      </c>
      <c r="Y543" s="224">
        <v>1970</v>
      </c>
      <c r="Z543" s="224">
        <v>6.2</v>
      </c>
    </row>
    <row r="544" spans="1:26" ht="15.75">
      <c r="A544"/>
      <c r="B544" s="139"/>
      <c r="C544" s="68" t="s">
        <v>88</v>
      </c>
      <c r="D544" s="54">
        <v>27464.76</v>
      </c>
      <c r="E544" s="54">
        <v>27341.200000000001</v>
      </c>
      <c r="F544" s="54">
        <v>27417.68</v>
      </c>
      <c r="G544" s="54">
        <v>27315.279999999999</v>
      </c>
      <c r="H544" s="54">
        <v>27433.78</v>
      </c>
      <c r="I544" s="54">
        <v>27371.53</v>
      </c>
      <c r="J544" s="54">
        <v>27292.43</v>
      </c>
      <c r="K544" s="54">
        <v>27331.39</v>
      </c>
      <c r="L544" s="54">
        <v>27534.32</v>
      </c>
      <c r="M544" s="72"/>
      <c r="N544" s="72"/>
      <c r="O544" s="72"/>
      <c r="P544" s="72"/>
      <c r="Q544" s="72"/>
      <c r="R544" s="124"/>
      <c r="S544" s="72"/>
      <c r="T544" s="69"/>
      <c r="V544" s="221"/>
      <c r="W544" s="221"/>
    </row>
    <row r="545" spans="1:26" ht="38.25">
      <c r="A545"/>
      <c r="B545" s="141"/>
      <c r="C545" s="68" t="s">
        <v>122</v>
      </c>
      <c r="D545" s="38">
        <f t="shared" ref="D545:L545" si="177">IF(((D543="")*AND(D544="")),"",(D543-D544)*1)</f>
        <v>1887.7300000000032</v>
      </c>
      <c r="E545" s="38">
        <f t="shared" si="177"/>
        <v>1854.9300000000003</v>
      </c>
      <c r="F545" s="38">
        <f t="shared" si="177"/>
        <v>1839.0099999999984</v>
      </c>
      <c r="G545" s="38">
        <f t="shared" si="177"/>
        <v>1889.3700000000026</v>
      </c>
      <c r="H545" s="38">
        <f t="shared" si="177"/>
        <v>1967.9000000000015</v>
      </c>
      <c r="I545" s="38">
        <f t="shared" si="177"/>
        <v>1960.8600000000006</v>
      </c>
      <c r="J545" s="38">
        <f t="shared" si="177"/>
        <v>1883.630000000001</v>
      </c>
      <c r="K545" s="38">
        <f t="shared" si="177"/>
        <v>1887.4400000000023</v>
      </c>
      <c r="L545" s="38">
        <f t="shared" si="177"/>
        <v>1887.0200000000004</v>
      </c>
      <c r="M545" s="127"/>
      <c r="N545" s="127"/>
      <c r="O545" s="127"/>
      <c r="P545" s="127"/>
      <c r="Q545" s="127"/>
      <c r="R545" s="128"/>
      <c r="S545" s="127"/>
      <c r="T545" s="69"/>
      <c r="V545" s="222"/>
      <c r="W545" s="222"/>
    </row>
    <row r="546" spans="1:26">
      <c r="A546" s="193">
        <v>43260</v>
      </c>
      <c r="B546" s="121" t="s">
        <v>123</v>
      </c>
      <c r="C546" s="68" t="s">
        <v>87</v>
      </c>
      <c r="D546" s="54">
        <v>27018.14</v>
      </c>
      <c r="E546" s="54">
        <v>26892.11</v>
      </c>
      <c r="F546" s="54">
        <v>26964.880000000001</v>
      </c>
      <c r="G546" s="54">
        <v>26896.87</v>
      </c>
      <c r="H546" s="54">
        <v>26931.4</v>
      </c>
      <c r="I546" s="54">
        <v>26898.62</v>
      </c>
      <c r="J546" s="54">
        <v>26907.93</v>
      </c>
      <c r="K546" s="54">
        <v>26916.99</v>
      </c>
      <c r="L546" s="54">
        <v>26964.37</v>
      </c>
      <c r="M546" s="66">
        <f>IF((L547=""),"",MAX(D548:L548))</f>
        <v>2396.7199999999975</v>
      </c>
      <c r="N546" s="66">
        <f>IF(L547="","",MIN(D548:L548))</f>
        <v>2194.9200000000019</v>
      </c>
      <c r="O546" s="66">
        <f>IF((L548=""),"",AVERAGE(D548:L548))</f>
        <v>2313.2977777777783</v>
      </c>
      <c r="P546" s="66">
        <f>IF((L547=""),"",((M546-N546)/(M546+N546))*100)</f>
        <v>4.3949438544832704</v>
      </c>
      <c r="Q546" s="66">
        <v>23</v>
      </c>
      <c r="R546" s="122" t="str">
        <f>IF(L547="","",IF(P547&lt;20,(IF(O546&gt;1730,IF(O546&lt;1970,"Pass","Fail"),"Fail"))))</f>
        <v>Fail</v>
      </c>
      <c r="S546" s="145">
        <v>121</v>
      </c>
      <c r="T546" s="195"/>
      <c r="V546" s="220">
        <v>1600</v>
      </c>
      <c r="W546" s="220">
        <v>2000</v>
      </c>
      <c r="X546" s="224">
        <v>1730</v>
      </c>
      <c r="Y546" s="224">
        <v>1970</v>
      </c>
      <c r="Z546" s="224">
        <v>6.2</v>
      </c>
    </row>
    <row r="547" spans="1:26" ht="15.75">
      <c r="A547"/>
      <c r="B547" s="139"/>
      <c r="C547" s="68" t="s">
        <v>88</v>
      </c>
      <c r="D547" s="54">
        <v>24665.23</v>
      </c>
      <c r="E547" s="54">
        <v>24611.41</v>
      </c>
      <c r="F547" s="54">
        <v>24769.96</v>
      </c>
      <c r="G547" s="54">
        <v>24540.03</v>
      </c>
      <c r="H547" s="54">
        <v>24621.62</v>
      </c>
      <c r="I547" s="54">
        <v>24501.9</v>
      </c>
      <c r="J547" s="54">
        <v>24562.76</v>
      </c>
      <c r="K547" s="54">
        <v>24578.68</v>
      </c>
      <c r="L547" s="54">
        <v>24720.04</v>
      </c>
      <c r="M547" s="72"/>
      <c r="N547" s="72"/>
      <c r="O547" s="72"/>
      <c r="P547" s="72"/>
      <c r="Q547" s="72"/>
      <c r="R547" s="124"/>
      <c r="S547" s="72"/>
      <c r="T547" s="69"/>
      <c r="V547" s="221"/>
      <c r="W547" s="221"/>
    </row>
    <row r="548" spans="1:26" ht="38.25">
      <c r="A548"/>
      <c r="B548" s="141"/>
      <c r="C548" s="68" t="s">
        <v>122</v>
      </c>
      <c r="D548" s="38">
        <f t="shared" ref="D548:L548" si="178">IF(((D546="")*AND(D547="")),"",(D546-D547)*1)</f>
        <v>2352.91</v>
      </c>
      <c r="E548" s="38">
        <f t="shared" si="178"/>
        <v>2280.7000000000007</v>
      </c>
      <c r="F548" s="38">
        <f t="shared" si="178"/>
        <v>2194.9200000000019</v>
      </c>
      <c r="G548" s="38">
        <f t="shared" si="178"/>
        <v>2356.84</v>
      </c>
      <c r="H548" s="38">
        <f t="shared" si="178"/>
        <v>2309.7800000000025</v>
      </c>
      <c r="I548" s="38">
        <f t="shared" si="178"/>
        <v>2396.7199999999975</v>
      </c>
      <c r="J548" s="38">
        <f t="shared" si="178"/>
        <v>2345.1700000000019</v>
      </c>
      <c r="K548" s="38">
        <f t="shared" si="178"/>
        <v>2338.3100000000013</v>
      </c>
      <c r="L548" s="38">
        <f t="shared" si="178"/>
        <v>2244.3299999999981</v>
      </c>
      <c r="M548" s="127"/>
      <c r="N548" s="127"/>
      <c r="O548" s="127"/>
      <c r="P548" s="127"/>
      <c r="Q548" s="127"/>
      <c r="R548" s="128"/>
      <c r="S548" s="127"/>
      <c r="T548" s="69"/>
      <c r="V548" s="222"/>
      <c r="W548" s="222"/>
    </row>
    <row r="549" spans="1:26">
      <c r="A549" s="193">
        <v>43260</v>
      </c>
      <c r="B549" s="121" t="s">
        <v>123</v>
      </c>
      <c r="C549" s="68" t="s">
        <v>87</v>
      </c>
      <c r="D549" s="54">
        <v>29426.77</v>
      </c>
      <c r="E549" s="54">
        <v>29248.240000000002</v>
      </c>
      <c r="F549" s="54">
        <v>29255.4</v>
      </c>
      <c r="G549" s="54">
        <v>29255.05</v>
      </c>
      <c r="H549" s="54">
        <v>29491.8</v>
      </c>
      <c r="I549" s="54">
        <v>29449.279999999999</v>
      </c>
      <c r="J549" s="54">
        <v>29245.56</v>
      </c>
      <c r="K549" s="54">
        <v>29245.96</v>
      </c>
      <c r="L549" s="54">
        <v>29490.05</v>
      </c>
      <c r="M549" s="66">
        <f>IF((L550=""),"",MAX(D551:L551))</f>
        <v>1986.0900000000001</v>
      </c>
      <c r="N549" s="66">
        <f>IF(L550="","",MIN(D551:L551))</f>
        <v>1894.2999999999993</v>
      </c>
      <c r="O549" s="66">
        <f>IF((L551=""),"",AVERAGE(D551:L551))</f>
        <v>1938.3711111111111</v>
      </c>
      <c r="P549" s="66">
        <f>IF((L550=""),"",((M549-N549)/(M549+N549))*100)</f>
        <v>2.365483881774793</v>
      </c>
      <c r="Q549" s="66">
        <v>23</v>
      </c>
      <c r="R549" s="122" t="str">
        <f>IF(L550="","",IF(P550&lt;20,(IF(O549&gt;1730,IF(O549&lt;1970,"Pass","Fail"),"Fail"))))</f>
        <v>Pass</v>
      </c>
      <c r="S549" s="145">
        <v>121</v>
      </c>
      <c r="T549" s="195"/>
      <c r="V549" s="220">
        <v>1600</v>
      </c>
      <c r="W549" s="220">
        <v>2000</v>
      </c>
      <c r="X549" s="224">
        <v>1730</v>
      </c>
      <c r="Y549" s="224">
        <v>1970</v>
      </c>
      <c r="Z549" s="224">
        <v>6.2</v>
      </c>
    </row>
    <row r="550" spans="1:26" ht="15.75">
      <c r="A550"/>
      <c r="B550" s="139"/>
      <c r="C550" s="68" t="s">
        <v>88</v>
      </c>
      <c r="D550" s="54">
        <v>27463.31</v>
      </c>
      <c r="E550" s="54">
        <v>27312.5</v>
      </c>
      <c r="F550" s="54">
        <v>27360.04</v>
      </c>
      <c r="G550" s="54">
        <v>27305.43</v>
      </c>
      <c r="H550" s="54">
        <v>27565.84</v>
      </c>
      <c r="I550" s="54">
        <v>27463.19</v>
      </c>
      <c r="J550" s="54">
        <v>27302.94</v>
      </c>
      <c r="K550" s="54">
        <v>27293.77</v>
      </c>
      <c r="L550" s="54">
        <v>27595.75</v>
      </c>
      <c r="M550" s="72"/>
      <c r="N550" s="72"/>
      <c r="O550" s="72"/>
      <c r="P550" s="72"/>
      <c r="Q550" s="72"/>
      <c r="R550" s="124"/>
      <c r="S550" s="72"/>
      <c r="T550" s="69"/>
      <c r="V550" s="221"/>
      <c r="W550" s="221"/>
    </row>
    <row r="551" spans="1:26" ht="38.25">
      <c r="A551"/>
      <c r="B551" s="141"/>
      <c r="C551" s="68" t="s">
        <v>122</v>
      </c>
      <c r="D551" s="38">
        <f t="shared" ref="D551:L551" si="179">IF(((D549="")*AND(D550="")),"",(D549-D550)*1)</f>
        <v>1963.4599999999991</v>
      </c>
      <c r="E551" s="38">
        <f t="shared" si="179"/>
        <v>1935.7400000000016</v>
      </c>
      <c r="F551" s="38">
        <f t="shared" si="179"/>
        <v>1895.3600000000006</v>
      </c>
      <c r="G551" s="38">
        <f t="shared" si="179"/>
        <v>1949.619999999999</v>
      </c>
      <c r="H551" s="38">
        <f t="shared" si="179"/>
        <v>1925.9599999999991</v>
      </c>
      <c r="I551" s="38">
        <f t="shared" si="179"/>
        <v>1986.0900000000001</v>
      </c>
      <c r="J551" s="38">
        <f t="shared" si="179"/>
        <v>1942.6200000000026</v>
      </c>
      <c r="K551" s="38">
        <f t="shared" si="179"/>
        <v>1952.1899999999987</v>
      </c>
      <c r="L551" s="38">
        <f t="shared" si="179"/>
        <v>1894.2999999999993</v>
      </c>
      <c r="M551" s="127"/>
      <c r="N551" s="127"/>
      <c r="O551" s="127"/>
      <c r="P551" s="127"/>
      <c r="Q551" s="127"/>
      <c r="R551" s="128"/>
      <c r="S551" s="127"/>
      <c r="T551" s="69"/>
      <c r="V551" s="222"/>
      <c r="W551" s="222"/>
    </row>
    <row r="552" spans="1:26">
      <c r="A552" s="193">
        <v>43264</v>
      </c>
      <c r="B552" s="121" t="s">
        <v>123</v>
      </c>
      <c r="C552" s="68" t="s">
        <v>87</v>
      </c>
      <c r="D552" s="54">
        <v>29244</v>
      </c>
      <c r="E552" s="54">
        <v>29052</v>
      </c>
      <c r="F552" s="54">
        <v>29078</v>
      </c>
      <c r="G552" s="54">
        <v>29087</v>
      </c>
      <c r="H552" s="54">
        <v>29310</v>
      </c>
      <c r="I552" s="54">
        <v>29207</v>
      </c>
      <c r="J552" s="54">
        <v>29052</v>
      </c>
      <c r="K552" s="54">
        <v>29068</v>
      </c>
      <c r="L552" s="54">
        <v>29287</v>
      </c>
      <c r="M552" s="66">
        <f>IF((L553=""),"",MAX(D554:L554))</f>
        <v>1985</v>
      </c>
      <c r="N552" s="66">
        <f>IF(L553="","",MIN(D554:L554))</f>
        <v>1883</v>
      </c>
      <c r="O552" s="66">
        <f>IF((L554=""),"",AVERAGE(D554:L554))</f>
        <v>1930.7777777777778</v>
      </c>
      <c r="P552" s="66">
        <f>IF((L553=""),"",((M552-N552)/(M552+N552))*100)</f>
        <v>2.6370217166494312</v>
      </c>
      <c r="Q552" s="66">
        <v>23</v>
      </c>
      <c r="R552" s="122" t="str">
        <f>IF(L553="","",IF(P553&lt;20,(IF(O552&gt;1730,IF(O552&lt;1970,"Pass","Fail"),"Fail"))))</f>
        <v>Pass</v>
      </c>
      <c r="S552" s="145">
        <v>1159</v>
      </c>
      <c r="T552" s="195"/>
      <c r="V552" s="220">
        <v>1600</v>
      </c>
      <c r="W552" s="220">
        <v>2000</v>
      </c>
      <c r="X552" s="224">
        <v>1730</v>
      </c>
      <c r="Y552" s="224">
        <v>1970</v>
      </c>
      <c r="Z552" s="224">
        <v>6.2</v>
      </c>
    </row>
    <row r="553" spans="1:26" ht="15.75">
      <c r="A553"/>
      <c r="B553" s="139"/>
      <c r="C553" s="68" t="s">
        <v>88</v>
      </c>
      <c r="D553" s="54">
        <v>27292</v>
      </c>
      <c r="E553" s="54">
        <v>27129</v>
      </c>
      <c r="F553" s="54">
        <v>27195</v>
      </c>
      <c r="G553" s="54">
        <v>27144</v>
      </c>
      <c r="H553" s="54">
        <v>27388</v>
      </c>
      <c r="I553" s="54">
        <v>27222</v>
      </c>
      <c r="J553" s="54">
        <v>27120</v>
      </c>
      <c r="K553" s="54">
        <v>27126</v>
      </c>
      <c r="L553" s="54">
        <v>27392</v>
      </c>
      <c r="M553" s="72"/>
      <c r="N553" s="72"/>
      <c r="O553" s="72"/>
      <c r="P553" s="72"/>
      <c r="Q553" s="72"/>
      <c r="R553" s="124"/>
      <c r="S553" s="72"/>
      <c r="T553" s="69"/>
      <c r="V553" s="221"/>
      <c r="W553" s="221"/>
    </row>
    <row r="554" spans="1:26" ht="38.25">
      <c r="A554"/>
      <c r="B554" s="141"/>
      <c r="C554" s="68" t="s">
        <v>122</v>
      </c>
      <c r="D554" s="38">
        <f t="shared" ref="D554:L554" si="180">IF(((D552="")*AND(D553="")),"",(D552-D553)*1)</f>
        <v>1952</v>
      </c>
      <c r="E554" s="38">
        <f t="shared" si="180"/>
        <v>1923</v>
      </c>
      <c r="F554" s="38">
        <f t="shared" si="180"/>
        <v>1883</v>
      </c>
      <c r="G554" s="38">
        <f t="shared" si="180"/>
        <v>1943</v>
      </c>
      <c r="H554" s="38">
        <f t="shared" si="180"/>
        <v>1922</v>
      </c>
      <c r="I554" s="38">
        <f t="shared" si="180"/>
        <v>1985</v>
      </c>
      <c r="J554" s="38">
        <f t="shared" si="180"/>
        <v>1932</v>
      </c>
      <c r="K554" s="38">
        <f t="shared" si="180"/>
        <v>1942</v>
      </c>
      <c r="L554" s="38">
        <f t="shared" si="180"/>
        <v>1895</v>
      </c>
      <c r="M554" s="127"/>
      <c r="N554" s="127"/>
      <c r="O554" s="127"/>
      <c r="P554" s="127"/>
      <c r="Q554" s="127"/>
      <c r="R554" s="128"/>
      <c r="S554" s="127"/>
      <c r="T554" s="69"/>
      <c r="V554" s="222"/>
      <c r="W554" s="222"/>
    </row>
    <row r="555" spans="1:26">
      <c r="A555" s="193">
        <v>43269</v>
      </c>
      <c r="B555" s="121" t="s">
        <v>123</v>
      </c>
      <c r="C555" s="68" t="s">
        <v>87</v>
      </c>
      <c r="D555" s="54">
        <v>29158.93</v>
      </c>
      <c r="E555" s="54">
        <v>29035.18</v>
      </c>
      <c r="F555" s="54">
        <v>29066.23</v>
      </c>
      <c r="G555" s="54">
        <v>29011.1</v>
      </c>
      <c r="H555" s="54">
        <v>29146.71</v>
      </c>
      <c r="I555" s="54">
        <v>29106.78</v>
      </c>
      <c r="J555" s="54">
        <v>29071.7</v>
      </c>
      <c r="K555" s="54">
        <v>29054.02</v>
      </c>
      <c r="L555" s="54">
        <v>29153.3</v>
      </c>
      <c r="M555" s="66">
        <f>IF((L556=""),"",MAX(D557:L557))</f>
        <v>2006.1899999999987</v>
      </c>
      <c r="N555" s="66">
        <f>IF(L556="","",MIN(D557:L557))</f>
        <v>1832.8899999999994</v>
      </c>
      <c r="O555" s="66">
        <f>IF((L557=""),"",AVERAGE(D557:L557))</f>
        <v>1951.1566666666663</v>
      </c>
      <c r="P555" s="66">
        <f>IF((L556=""),"",((M555-N555)/(M555+N555))*100)</f>
        <v>4.5141023370182269</v>
      </c>
      <c r="Q555" s="66">
        <v>23</v>
      </c>
      <c r="R555" s="122" t="str">
        <f>IF(L556="","",IF(P556&lt;20,(IF(O555&gt;1730,IF(O555&lt;1970,"Pass","Fail"),"Fail"))))</f>
        <v>Pass</v>
      </c>
      <c r="S555" s="145">
        <v>1159</v>
      </c>
      <c r="T555" s="195"/>
      <c r="V555" s="220">
        <v>1600</v>
      </c>
      <c r="W555" s="220">
        <v>2000</v>
      </c>
      <c r="X555" s="224">
        <v>1730</v>
      </c>
      <c r="Y555" s="224">
        <v>1970</v>
      </c>
      <c r="Z555" s="224">
        <v>6.2</v>
      </c>
    </row>
    <row r="556" spans="1:26" ht="15.75">
      <c r="A556"/>
      <c r="B556" s="139"/>
      <c r="C556" s="68" t="s">
        <v>88</v>
      </c>
      <c r="D556" s="54">
        <v>27181.79</v>
      </c>
      <c r="E556" s="54">
        <v>27148.84</v>
      </c>
      <c r="F556" s="54">
        <v>27233.34</v>
      </c>
      <c r="G556" s="54">
        <v>27096.86</v>
      </c>
      <c r="H556" s="54">
        <v>27140.52</v>
      </c>
      <c r="I556" s="54">
        <v>27111.96</v>
      </c>
      <c r="J556" s="54">
        <v>27086.43</v>
      </c>
      <c r="K556" s="54">
        <v>27065.14</v>
      </c>
      <c r="L556" s="54">
        <v>27178.66</v>
      </c>
      <c r="M556" s="72"/>
      <c r="N556" s="72"/>
      <c r="O556" s="72"/>
      <c r="P556" s="72"/>
      <c r="Q556" s="72"/>
      <c r="R556" s="124"/>
      <c r="S556" s="72"/>
      <c r="T556" s="69"/>
      <c r="V556" s="221"/>
      <c r="W556" s="221"/>
    </row>
    <row r="557" spans="1:26" ht="38.25">
      <c r="A557"/>
      <c r="B557" s="141"/>
      <c r="C557" s="68" t="s">
        <v>122</v>
      </c>
      <c r="D557" s="38">
        <f t="shared" ref="D557:L557" si="181">IF(((D555="")*AND(D556="")),"",(D555-D556)*1)</f>
        <v>1977.1399999999994</v>
      </c>
      <c r="E557" s="38">
        <f t="shared" si="181"/>
        <v>1886.3400000000001</v>
      </c>
      <c r="F557" s="38">
        <f t="shared" si="181"/>
        <v>1832.8899999999994</v>
      </c>
      <c r="G557" s="38">
        <f t="shared" si="181"/>
        <v>1914.239999999998</v>
      </c>
      <c r="H557" s="38">
        <f t="shared" si="181"/>
        <v>2006.1899999999987</v>
      </c>
      <c r="I557" s="38">
        <f t="shared" si="181"/>
        <v>1994.8199999999997</v>
      </c>
      <c r="J557" s="38">
        <f t="shared" si="181"/>
        <v>1985.2700000000004</v>
      </c>
      <c r="K557" s="38">
        <f t="shared" si="181"/>
        <v>1988.880000000001</v>
      </c>
      <c r="L557" s="38">
        <f t="shared" si="181"/>
        <v>1974.6399999999994</v>
      </c>
      <c r="M557" s="127"/>
      <c r="N557" s="127"/>
      <c r="O557" s="127"/>
      <c r="P557" s="127"/>
      <c r="Q557" s="127"/>
      <c r="R557" s="128"/>
      <c r="S557" s="127"/>
      <c r="T557" s="69"/>
      <c r="V557" s="222"/>
      <c r="W557" s="222"/>
    </row>
    <row r="558" spans="1:26">
      <c r="A558" s="193">
        <v>43276</v>
      </c>
      <c r="B558" s="121" t="s">
        <v>123</v>
      </c>
      <c r="C558" s="68" t="s">
        <v>87</v>
      </c>
      <c r="D558" s="54">
        <v>29232.57</v>
      </c>
      <c r="E558" s="54">
        <v>29165.61</v>
      </c>
      <c r="F558" s="54">
        <v>29152.59</v>
      </c>
      <c r="G558" s="54">
        <v>29178.29</v>
      </c>
      <c r="H558" s="54">
        <v>29253.81</v>
      </c>
      <c r="I558" s="54">
        <v>29209.29</v>
      </c>
      <c r="J558" s="54">
        <v>29156.74</v>
      </c>
      <c r="K558" s="54">
        <v>29162.11</v>
      </c>
      <c r="L558" s="54">
        <v>29239.93</v>
      </c>
      <c r="M558" s="66">
        <f>IF((L559=""),"",MAX(D560:L560))</f>
        <v>1954.9200000000019</v>
      </c>
      <c r="N558" s="66">
        <f>IF(L559="","",MIN(D560:L560))</f>
        <v>1548.7599999999984</v>
      </c>
      <c r="O558" s="66">
        <f>IF((L560=""),"",AVERAGE(D560:L560))</f>
        <v>1871.4988888888886</v>
      </c>
      <c r="P558" s="66">
        <f>IF((L559=""),"",((M558-N558)/(M558+N558))*100)</f>
        <v>11.59238286601526</v>
      </c>
      <c r="Q558" s="66">
        <v>23</v>
      </c>
      <c r="R558" s="122" t="str">
        <f>IF(L559="","",IF(P559&lt;20,(IF(O558&gt;1730,IF(O558&lt;1970,"Pass","Fail"),"Fail"))))</f>
        <v>Pass</v>
      </c>
      <c r="S558" s="145">
        <v>1335</v>
      </c>
      <c r="T558" s="195"/>
      <c r="V558" s="220">
        <v>1600</v>
      </c>
      <c r="W558" s="220">
        <v>2000</v>
      </c>
      <c r="X558" s="224">
        <v>1730</v>
      </c>
      <c r="Y558" s="224">
        <v>1970</v>
      </c>
      <c r="Z558" s="224">
        <v>6.2</v>
      </c>
    </row>
    <row r="559" spans="1:26" ht="15.75">
      <c r="A559"/>
      <c r="B559" s="139"/>
      <c r="C559" s="68" t="s">
        <v>88</v>
      </c>
      <c r="D559" s="54">
        <v>27338.79</v>
      </c>
      <c r="E559" s="54">
        <v>27311.58</v>
      </c>
      <c r="F559" s="54">
        <v>27603.83</v>
      </c>
      <c r="G559" s="54">
        <v>27260.74</v>
      </c>
      <c r="H559" s="54">
        <v>27298.89</v>
      </c>
      <c r="I559" s="54">
        <v>27279.66</v>
      </c>
      <c r="J559" s="54">
        <v>27252.74</v>
      </c>
      <c r="K559" s="54">
        <v>27249.66</v>
      </c>
      <c r="L559" s="54">
        <v>27311.56</v>
      </c>
      <c r="M559" s="72"/>
      <c r="N559" s="72"/>
      <c r="O559" s="72"/>
      <c r="P559" s="72"/>
      <c r="Q559" s="72"/>
      <c r="R559" s="124"/>
      <c r="S559" s="72"/>
      <c r="T559" s="69"/>
      <c r="V559" s="221"/>
      <c r="W559" s="221"/>
    </row>
    <row r="560" spans="1:26" ht="38.25">
      <c r="A560"/>
      <c r="B560" s="141"/>
      <c r="C560" s="68" t="s">
        <v>122</v>
      </c>
      <c r="D560" s="38">
        <f t="shared" ref="D560:L560" si="182">IF(((D558="")*AND(D559="")),"",(D558-D559)*1)</f>
        <v>1893.7799999999988</v>
      </c>
      <c r="E560" s="38">
        <f t="shared" si="182"/>
        <v>1854.0299999999988</v>
      </c>
      <c r="F560" s="38">
        <f t="shared" si="182"/>
        <v>1548.7599999999984</v>
      </c>
      <c r="G560" s="38">
        <f t="shared" si="182"/>
        <v>1917.5499999999993</v>
      </c>
      <c r="H560" s="38">
        <f t="shared" si="182"/>
        <v>1954.9200000000019</v>
      </c>
      <c r="I560" s="38">
        <f t="shared" si="182"/>
        <v>1929.630000000001</v>
      </c>
      <c r="J560" s="38">
        <f t="shared" si="182"/>
        <v>1904</v>
      </c>
      <c r="K560" s="38">
        <f t="shared" si="182"/>
        <v>1912.4500000000007</v>
      </c>
      <c r="L560" s="38">
        <f t="shared" si="182"/>
        <v>1928.369999999999</v>
      </c>
      <c r="M560" s="127"/>
      <c r="N560" s="127"/>
      <c r="O560" s="127"/>
      <c r="P560" s="127"/>
      <c r="Q560" s="127"/>
      <c r="R560" s="128"/>
      <c r="S560" s="127"/>
      <c r="T560" s="69"/>
      <c r="V560" s="222"/>
      <c r="W560" s="222"/>
    </row>
    <row r="561" spans="1:26">
      <c r="A561" s="193">
        <v>43279</v>
      </c>
      <c r="B561" s="121" t="s">
        <v>123</v>
      </c>
      <c r="C561" s="68" t="s">
        <v>87</v>
      </c>
      <c r="D561" s="54">
        <v>29190.34</v>
      </c>
      <c r="E561" s="54">
        <v>29092.92</v>
      </c>
      <c r="F561" s="54">
        <v>29136.79</v>
      </c>
      <c r="G561" s="54">
        <v>29061.42</v>
      </c>
      <c r="H561" s="54">
        <v>29121.57</v>
      </c>
      <c r="I561" s="54">
        <v>29129.02</v>
      </c>
      <c r="J561" s="54">
        <v>29060.29</v>
      </c>
      <c r="K561" s="54">
        <v>29069.91</v>
      </c>
      <c r="L561" s="54">
        <v>29163.03</v>
      </c>
      <c r="M561" s="66">
        <f>IF((L562=""),"",MAX(D563:L563))</f>
        <v>1985.4300000000003</v>
      </c>
      <c r="N561" s="66">
        <f>IF(L562="","",MIN(D563:L563))</f>
        <v>1895.3899999999994</v>
      </c>
      <c r="O561" s="66">
        <f>IF((L563=""),"",AVERAGE(D563:L563))</f>
        <v>1940.776666666666</v>
      </c>
      <c r="P561" s="66">
        <f>IF((L562=""),"",((M561-N561)/(M561+N561))*100)</f>
        <v>2.3201282203245932</v>
      </c>
      <c r="Q561" s="66">
        <v>23</v>
      </c>
      <c r="R561" s="122" t="str">
        <f>IF(L562="","",IF(P562&lt;20,(IF(O561&gt;1730,IF(O561&lt;1970,"Pass","Fail"),"Fail"))))</f>
        <v>Pass</v>
      </c>
      <c r="S561" s="145">
        <v>1159</v>
      </c>
      <c r="T561" s="195"/>
      <c r="V561" s="220">
        <v>1600</v>
      </c>
      <c r="W561" s="220">
        <v>2000</v>
      </c>
      <c r="X561" s="224">
        <v>1730</v>
      </c>
      <c r="Y561" s="224">
        <v>1970</v>
      </c>
      <c r="Z561" s="224">
        <v>6.2</v>
      </c>
    </row>
    <row r="562" spans="1:26" ht="15.75">
      <c r="A562"/>
      <c r="B562" s="139"/>
      <c r="C562" s="68" t="s">
        <v>88</v>
      </c>
      <c r="D562" s="54">
        <v>27220.16</v>
      </c>
      <c r="E562" s="54">
        <v>27170.31</v>
      </c>
      <c r="F562" s="54">
        <v>27241.4</v>
      </c>
      <c r="G562" s="54">
        <v>27137.040000000001</v>
      </c>
      <c r="H562" s="54">
        <v>27159.3</v>
      </c>
      <c r="I562" s="54">
        <v>27143.59</v>
      </c>
      <c r="J562" s="54">
        <v>27142.73</v>
      </c>
      <c r="K562" s="54">
        <v>27143.200000000001</v>
      </c>
      <c r="L562" s="54">
        <v>27200.57</v>
      </c>
      <c r="M562" s="72"/>
      <c r="N562" s="72"/>
      <c r="O562" s="72"/>
      <c r="P562" s="72"/>
      <c r="Q562" s="72"/>
      <c r="R562" s="124"/>
      <c r="S562" s="72"/>
      <c r="T562" s="69"/>
      <c r="V562" s="221"/>
      <c r="W562" s="221"/>
    </row>
    <row r="563" spans="1:26" ht="38.25">
      <c r="A563"/>
      <c r="B563" s="141"/>
      <c r="C563" s="68" t="s">
        <v>122</v>
      </c>
      <c r="D563" s="38">
        <f t="shared" ref="D563:L563" si="183">IF(((D561="")*AND(D562="")),"",(D561-D562)*1)</f>
        <v>1970.1800000000003</v>
      </c>
      <c r="E563" s="38">
        <f t="shared" si="183"/>
        <v>1922.6099999999969</v>
      </c>
      <c r="F563" s="38">
        <f t="shared" si="183"/>
        <v>1895.3899999999994</v>
      </c>
      <c r="G563" s="38">
        <f t="shared" si="183"/>
        <v>1924.3799999999974</v>
      </c>
      <c r="H563" s="38">
        <f t="shared" si="183"/>
        <v>1962.2700000000004</v>
      </c>
      <c r="I563" s="38">
        <f t="shared" si="183"/>
        <v>1985.4300000000003</v>
      </c>
      <c r="J563" s="38">
        <f t="shared" si="183"/>
        <v>1917.5600000000013</v>
      </c>
      <c r="K563" s="38">
        <f t="shared" si="183"/>
        <v>1926.7099999999991</v>
      </c>
      <c r="L563" s="38">
        <f t="shared" si="183"/>
        <v>1962.4599999999991</v>
      </c>
      <c r="M563" s="127"/>
      <c r="N563" s="127"/>
      <c r="O563" s="127"/>
      <c r="P563" s="127"/>
      <c r="Q563" s="127"/>
      <c r="R563" s="128"/>
      <c r="S563" s="127"/>
      <c r="T563" s="69"/>
      <c r="V563" s="222"/>
      <c r="W563" s="222"/>
    </row>
    <row r="564" spans="1:26">
      <c r="A564" s="193">
        <v>43283</v>
      </c>
      <c r="B564" s="121" t="s">
        <v>123</v>
      </c>
      <c r="C564" s="68" t="s">
        <v>87</v>
      </c>
      <c r="D564" s="54">
        <v>29162.07</v>
      </c>
      <c r="E564" s="54">
        <v>29053</v>
      </c>
      <c r="F564" s="54">
        <v>29115.279999999999</v>
      </c>
      <c r="G564" s="54">
        <v>29076.1</v>
      </c>
      <c r="H564" s="54">
        <v>29148.27</v>
      </c>
      <c r="I564" s="54">
        <v>29116.44</v>
      </c>
      <c r="J564" s="54">
        <v>29062.17</v>
      </c>
      <c r="K564" s="54">
        <v>29056.22</v>
      </c>
      <c r="L564" s="54">
        <v>29103.75</v>
      </c>
      <c r="M564" s="66">
        <f>IF((L565=""),"",MAX(D566:L566))</f>
        <v>1991.989999999998</v>
      </c>
      <c r="N564" s="66">
        <f>IF(L565="","",MIN(D566:L566))</f>
        <v>1873.0099999999984</v>
      </c>
      <c r="O564" s="66">
        <f>IF((L566=""),"",AVERAGE(D566:L566))</f>
        <v>1927.9433333333327</v>
      </c>
      <c r="P564" s="66">
        <f>IF((L565=""),"",((M564-N564)/(M564+N564))*100)</f>
        <v>3.0783958602845973</v>
      </c>
      <c r="Q564" s="66">
        <v>23</v>
      </c>
      <c r="R564" s="122" t="str">
        <f>IF(L565="","",IF(P565&lt;20,(IF(O564&gt;1730,IF(O564&lt;1970,"Pass","Fail"),"Fail"))))</f>
        <v>Pass</v>
      </c>
      <c r="S564" s="145">
        <v>1159</v>
      </c>
      <c r="T564" s="195"/>
      <c r="V564" s="220">
        <v>1600</v>
      </c>
      <c r="W564" s="220">
        <v>2000</v>
      </c>
      <c r="X564" s="224">
        <v>1730</v>
      </c>
      <c r="Y564" s="224">
        <v>1970</v>
      </c>
      <c r="Z564" s="224">
        <v>6.2</v>
      </c>
    </row>
    <row r="565" spans="1:26" ht="15.75">
      <c r="A565"/>
      <c r="B565" s="139"/>
      <c r="C565" s="68" t="s">
        <v>88</v>
      </c>
      <c r="D565" s="54">
        <v>27200.5</v>
      </c>
      <c r="E565" s="54">
        <v>27160.86</v>
      </c>
      <c r="F565" s="54">
        <v>27242.27</v>
      </c>
      <c r="G565" s="54">
        <v>27163.05</v>
      </c>
      <c r="H565" s="54">
        <v>27202.63</v>
      </c>
      <c r="I565" s="54">
        <v>27124.45</v>
      </c>
      <c r="J565" s="54">
        <v>27126.01</v>
      </c>
      <c r="K565" s="54">
        <v>27152.959999999999</v>
      </c>
      <c r="L565" s="54">
        <v>27169.08</v>
      </c>
      <c r="M565" s="72"/>
      <c r="N565" s="72"/>
      <c r="O565" s="72"/>
      <c r="P565" s="72"/>
      <c r="Q565" s="72"/>
      <c r="R565" s="124"/>
      <c r="S565" s="72"/>
      <c r="T565" s="69"/>
      <c r="V565" s="221"/>
      <c r="W565" s="221"/>
    </row>
    <row r="566" spans="1:26" ht="38.25">
      <c r="A566"/>
      <c r="B566" s="141"/>
      <c r="C566" s="68" t="s">
        <v>122</v>
      </c>
      <c r="D566" s="38">
        <f t="shared" ref="D566:L566" si="184">IF(((D564="")*AND(D565="")),"",(D564-D565)*1)</f>
        <v>1961.5699999999997</v>
      </c>
      <c r="E566" s="38">
        <f t="shared" si="184"/>
        <v>1892.1399999999994</v>
      </c>
      <c r="F566" s="38">
        <f t="shared" si="184"/>
        <v>1873.0099999999984</v>
      </c>
      <c r="G566" s="38">
        <f t="shared" si="184"/>
        <v>1913.0499999999993</v>
      </c>
      <c r="H566" s="38">
        <f t="shared" si="184"/>
        <v>1945.6399999999994</v>
      </c>
      <c r="I566" s="38">
        <f t="shared" si="184"/>
        <v>1991.989999999998</v>
      </c>
      <c r="J566" s="38">
        <f t="shared" si="184"/>
        <v>1936.1599999999999</v>
      </c>
      <c r="K566" s="38">
        <f t="shared" si="184"/>
        <v>1903.260000000002</v>
      </c>
      <c r="L566" s="38">
        <f t="shared" si="184"/>
        <v>1934.6699999999983</v>
      </c>
      <c r="M566" s="127"/>
      <c r="N566" s="127"/>
      <c r="O566" s="127"/>
      <c r="P566" s="127"/>
      <c r="Q566" s="127"/>
      <c r="R566" s="128"/>
      <c r="S566" s="127"/>
      <c r="T566" s="69"/>
      <c r="V566" s="222"/>
      <c r="W566" s="222"/>
    </row>
    <row r="567" spans="1:26">
      <c r="A567" s="193">
        <v>43286</v>
      </c>
      <c r="B567" s="121" t="s">
        <v>123</v>
      </c>
      <c r="C567" s="68" t="s">
        <v>87</v>
      </c>
      <c r="D567" s="54">
        <v>29263.93</v>
      </c>
      <c r="E567" s="54">
        <v>29150.63</v>
      </c>
      <c r="F567" s="54">
        <v>29171.95</v>
      </c>
      <c r="G567" s="54">
        <v>29142.31</v>
      </c>
      <c r="H567" s="54">
        <v>29282.82</v>
      </c>
      <c r="I567" s="54">
        <v>29252.54</v>
      </c>
      <c r="J567" s="54">
        <v>29136.799999999999</v>
      </c>
      <c r="K567" s="54">
        <v>29183.040000000001</v>
      </c>
      <c r="L567" s="54">
        <v>29263.87</v>
      </c>
      <c r="M567" s="66">
        <f>IF((L568=""),"",MAX(D569:L569))</f>
        <v>2209.2900000000009</v>
      </c>
      <c r="N567" s="66">
        <f>IF(L568="","",MIN(D569:L569))</f>
        <v>1809.869999999999</v>
      </c>
      <c r="O567" s="66">
        <f>IF((L569=""),"",AVERAGE(D569:L569))</f>
        <v>1944.0822222222223</v>
      </c>
      <c r="P567" s="66">
        <f>IF((L568=""),"",((M567-N567)/(M567+N567))*100)</f>
        <v>9.9378974711134145</v>
      </c>
      <c r="Q567" s="66">
        <v>23</v>
      </c>
      <c r="R567" s="122" t="str">
        <f>IF(L568="","",IF(P568&lt;20,(IF(O567&gt;1730,IF(O567&lt;1970,"Pass","Fail"),"Fail"))))</f>
        <v>Pass</v>
      </c>
      <c r="S567" s="145">
        <v>1159</v>
      </c>
      <c r="T567" s="195"/>
      <c r="V567" s="220">
        <v>1600</v>
      </c>
      <c r="W567" s="220">
        <v>2000</v>
      </c>
      <c r="X567" s="224">
        <v>1730</v>
      </c>
      <c r="Y567" s="224">
        <v>1970</v>
      </c>
      <c r="Z567" s="224">
        <v>6.2</v>
      </c>
    </row>
    <row r="568" spans="1:26" ht="15.75">
      <c r="A568"/>
      <c r="B568" s="139"/>
      <c r="C568" s="68" t="s">
        <v>88</v>
      </c>
      <c r="D568" s="54">
        <v>27054.639999999999</v>
      </c>
      <c r="E568" s="54">
        <v>27293.61</v>
      </c>
      <c r="F568" s="54">
        <v>27316.81</v>
      </c>
      <c r="G568" s="54">
        <v>27258.98</v>
      </c>
      <c r="H568" s="54">
        <v>27333.95</v>
      </c>
      <c r="I568" s="54">
        <v>27353.07</v>
      </c>
      <c r="J568" s="54">
        <v>27326.93</v>
      </c>
      <c r="K568" s="54">
        <v>27270.51</v>
      </c>
      <c r="L568" s="54">
        <v>27142.65</v>
      </c>
      <c r="M568" s="72"/>
      <c r="N568" s="72"/>
      <c r="O568" s="72"/>
      <c r="P568" s="72"/>
      <c r="Q568" s="72"/>
      <c r="R568" s="124"/>
      <c r="S568" s="72"/>
      <c r="T568" s="69"/>
      <c r="V568" s="221"/>
      <c r="W568" s="221"/>
    </row>
    <row r="569" spans="1:26" ht="38.25">
      <c r="A569"/>
      <c r="B569" s="141"/>
      <c r="C569" s="68" t="s">
        <v>122</v>
      </c>
      <c r="D569" s="38">
        <f t="shared" ref="D569:L569" si="185">IF(((D567="")*AND(D568="")),"",(D567-D568)*1)</f>
        <v>2209.2900000000009</v>
      </c>
      <c r="E569" s="38">
        <f t="shared" si="185"/>
        <v>1857.0200000000004</v>
      </c>
      <c r="F569" s="38">
        <f t="shared" si="185"/>
        <v>1855.1399999999994</v>
      </c>
      <c r="G569" s="38">
        <f t="shared" si="185"/>
        <v>1883.3300000000017</v>
      </c>
      <c r="H569" s="38">
        <f t="shared" si="185"/>
        <v>1948.869999999999</v>
      </c>
      <c r="I569" s="38">
        <f t="shared" si="185"/>
        <v>1899.4700000000012</v>
      </c>
      <c r="J569" s="38">
        <f t="shared" si="185"/>
        <v>1809.869999999999</v>
      </c>
      <c r="K569" s="38">
        <f t="shared" si="185"/>
        <v>1912.5300000000025</v>
      </c>
      <c r="L569" s="38">
        <f t="shared" si="185"/>
        <v>2121.2199999999975</v>
      </c>
      <c r="M569" s="127"/>
      <c r="N569" s="127"/>
      <c r="O569" s="127"/>
      <c r="P569" s="127"/>
      <c r="Q569" s="127"/>
      <c r="R569" s="128"/>
      <c r="S569" s="127"/>
      <c r="T569" s="69"/>
      <c r="V569" s="222"/>
      <c r="W569" s="222"/>
    </row>
    <row r="570" spans="1:26">
      <c r="A570" s="193">
        <v>43289</v>
      </c>
      <c r="B570" s="121" t="s">
        <v>123</v>
      </c>
      <c r="C570" s="68" t="s">
        <v>87</v>
      </c>
      <c r="D570" s="54">
        <v>29322</v>
      </c>
      <c r="E570" s="54">
        <v>29231</v>
      </c>
      <c r="F570" s="54">
        <v>29239</v>
      </c>
      <c r="G570" s="54">
        <v>29232</v>
      </c>
      <c r="H570" s="54">
        <v>29336</v>
      </c>
      <c r="I570" s="54">
        <v>29321</v>
      </c>
      <c r="J570" s="54">
        <v>29228</v>
      </c>
      <c r="K570" s="54">
        <v>29214</v>
      </c>
      <c r="L570" s="54">
        <v>29338</v>
      </c>
      <c r="M570" s="66">
        <f>IF((L571=""),"",MAX(D572:L572))</f>
        <v>1976</v>
      </c>
      <c r="N570" s="66">
        <f>IF(L571="","",MIN(D572:L572))</f>
        <v>1609</v>
      </c>
      <c r="O570" s="66">
        <f>IF((L572=""),"",AVERAGE(D572:L572))</f>
        <v>1908</v>
      </c>
      <c r="P570" s="66">
        <f>IF((L571=""),"",((M570-N570)/(M570+N570))*100)</f>
        <v>10.237099023709902</v>
      </c>
      <c r="Q570" s="66">
        <v>23</v>
      </c>
      <c r="R570" s="122" t="str">
        <f>IF(L571="","",IF(P571&lt;20,(IF(O570&gt;1730,IF(O570&lt;1970,"Pass","Fail"),"Fail"))))</f>
        <v>Pass</v>
      </c>
      <c r="S570" s="145">
        <v>1159</v>
      </c>
      <c r="T570" s="195"/>
      <c r="V570" s="220">
        <v>1600</v>
      </c>
      <c r="W570" s="220">
        <v>2000</v>
      </c>
      <c r="X570" s="224">
        <v>1730</v>
      </c>
      <c r="Y570" s="224">
        <v>1970</v>
      </c>
      <c r="Z570" s="224">
        <v>6.2</v>
      </c>
    </row>
    <row r="571" spans="1:26" ht="15.75">
      <c r="A571"/>
      <c r="B571" s="139"/>
      <c r="C571" s="68" t="s">
        <v>88</v>
      </c>
      <c r="D571" s="54">
        <v>27379</v>
      </c>
      <c r="E571" s="54">
        <v>27327</v>
      </c>
      <c r="F571" s="54">
        <v>27630</v>
      </c>
      <c r="G571" s="54">
        <v>27277</v>
      </c>
      <c r="H571" s="54">
        <v>27360</v>
      </c>
      <c r="I571" s="54">
        <v>27365</v>
      </c>
      <c r="J571" s="54">
        <v>27288</v>
      </c>
      <c r="K571" s="54">
        <v>27276</v>
      </c>
      <c r="L571" s="54">
        <v>27387</v>
      </c>
      <c r="M571" s="72"/>
      <c r="N571" s="72"/>
      <c r="O571" s="72"/>
      <c r="P571" s="72"/>
      <c r="Q571" s="72"/>
      <c r="R571" s="124"/>
      <c r="S571" s="72"/>
      <c r="T571" s="69"/>
      <c r="V571" s="221"/>
      <c r="W571" s="221"/>
    </row>
    <row r="572" spans="1:26" ht="38.25">
      <c r="A572"/>
      <c r="B572" s="141"/>
      <c r="C572" s="68" t="s">
        <v>122</v>
      </c>
      <c r="D572" s="38">
        <f t="shared" ref="D572:L572" si="186">IF(((D570="")*AND(D571="")),"",(D570-D571)*1)</f>
        <v>1943</v>
      </c>
      <c r="E572" s="38">
        <f t="shared" si="186"/>
        <v>1904</v>
      </c>
      <c r="F572" s="38">
        <f t="shared" si="186"/>
        <v>1609</v>
      </c>
      <c r="G572" s="38">
        <f t="shared" si="186"/>
        <v>1955</v>
      </c>
      <c r="H572" s="38">
        <f t="shared" si="186"/>
        <v>1976</v>
      </c>
      <c r="I572" s="38">
        <f t="shared" si="186"/>
        <v>1956</v>
      </c>
      <c r="J572" s="38">
        <f t="shared" si="186"/>
        <v>1940</v>
      </c>
      <c r="K572" s="38">
        <f t="shared" si="186"/>
        <v>1938</v>
      </c>
      <c r="L572" s="38">
        <f t="shared" si="186"/>
        <v>1951</v>
      </c>
      <c r="M572" s="127"/>
      <c r="N572" s="127"/>
      <c r="O572" s="127"/>
      <c r="P572" s="127"/>
      <c r="Q572" s="127"/>
      <c r="R572" s="128"/>
      <c r="S572" s="127"/>
      <c r="T572" s="69"/>
      <c r="V572" s="222"/>
      <c r="W572" s="222"/>
    </row>
    <row r="573" spans="1:26">
      <c r="A573" s="193">
        <v>43296</v>
      </c>
      <c r="B573" s="121" t="s">
        <v>123</v>
      </c>
      <c r="C573" s="68" t="s">
        <v>87</v>
      </c>
      <c r="D573" s="54">
        <v>27519.21</v>
      </c>
      <c r="E573" s="54">
        <v>27468.78</v>
      </c>
      <c r="F573" s="54">
        <v>27533.14</v>
      </c>
      <c r="G573" s="54">
        <v>27434.03</v>
      </c>
      <c r="H573" s="54">
        <v>27475.95</v>
      </c>
      <c r="I573" s="54">
        <v>27458.82</v>
      </c>
      <c r="J573" s="54">
        <v>27448.68</v>
      </c>
      <c r="K573" s="54">
        <v>27439.96</v>
      </c>
      <c r="L573" s="54">
        <v>27482.400000000001</v>
      </c>
      <c r="M573" s="66">
        <f>IF((L574=""),"",MAX(D575:L575))</f>
        <v>1914.2099999999991</v>
      </c>
      <c r="N573" s="66">
        <f>IF(L574="","",MIN(D575:L575))</f>
        <v>1819.7799999999988</v>
      </c>
      <c r="O573" s="66">
        <f>IF((L575=""),"",AVERAGE(D575:L575))</f>
        <v>1873.3211111111102</v>
      </c>
      <c r="P573" s="66">
        <f>IF((L574=""),"",((M573-N573)/(M573+N573))*100)</f>
        <v>2.528930179245267</v>
      </c>
      <c r="Q573" s="66">
        <v>23</v>
      </c>
      <c r="R573" s="122" t="str">
        <f>IF(L574="","",IF(P574&lt;20,(IF(O573&gt;1730,IF(O573&lt;1970,"Pass","Fail"),"Fail"))))</f>
        <v>Pass</v>
      </c>
      <c r="S573" s="145">
        <v>1335</v>
      </c>
      <c r="T573" s="195"/>
      <c r="V573" s="220">
        <v>1600</v>
      </c>
      <c r="W573" s="220">
        <v>2000</v>
      </c>
      <c r="X573" s="224">
        <v>1730</v>
      </c>
      <c r="Y573" s="224">
        <v>1970</v>
      </c>
      <c r="Z573" s="224">
        <v>6.2</v>
      </c>
    </row>
    <row r="574" spans="1:26" ht="15.75">
      <c r="A574"/>
      <c r="B574" s="139"/>
      <c r="C574" s="68" t="s">
        <v>88</v>
      </c>
      <c r="D574" s="54">
        <v>25623.11</v>
      </c>
      <c r="E574" s="54">
        <v>25620.52</v>
      </c>
      <c r="F574" s="54">
        <v>25713.360000000001</v>
      </c>
      <c r="G574" s="54">
        <v>25571.16</v>
      </c>
      <c r="H574" s="54">
        <v>25573.33</v>
      </c>
      <c r="I574" s="54">
        <v>25544.61</v>
      </c>
      <c r="J574" s="54">
        <v>25589.31</v>
      </c>
      <c r="K574" s="54">
        <v>25576.39</v>
      </c>
      <c r="L574" s="54">
        <v>25589.29</v>
      </c>
      <c r="M574" s="72"/>
      <c r="N574" s="72"/>
      <c r="O574" s="72"/>
      <c r="P574" s="72"/>
      <c r="Q574" s="72"/>
      <c r="R574" s="124"/>
      <c r="S574" s="72"/>
      <c r="T574" s="69"/>
      <c r="V574" s="221"/>
      <c r="W574" s="221"/>
    </row>
    <row r="575" spans="1:26" ht="38.25">
      <c r="A575"/>
      <c r="B575" s="141"/>
      <c r="C575" s="68" t="s">
        <v>122</v>
      </c>
      <c r="D575" s="38">
        <f t="shared" ref="D575:L575" si="187">IF(((D573="")*AND(D574="")),"",(D573-D574)*1)</f>
        <v>1896.0999999999985</v>
      </c>
      <c r="E575" s="38">
        <f t="shared" si="187"/>
        <v>1848.2599999999984</v>
      </c>
      <c r="F575" s="38">
        <f t="shared" si="187"/>
        <v>1819.7799999999988</v>
      </c>
      <c r="G575" s="38">
        <f t="shared" si="187"/>
        <v>1862.869999999999</v>
      </c>
      <c r="H575" s="38">
        <f t="shared" si="187"/>
        <v>1902.619999999999</v>
      </c>
      <c r="I575" s="38">
        <f t="shared" si="187"/>
        <v>1914.2099999999991</v>
      </c>
      <c r="J575" s="38">
        <f t="shared" si="187"/>
        <v>1859.369999999999</v>
      </c>
      <c r="K575" s="38">
        <f t="shared" si="187"/>
        <v>1863.5699999999997</v>
      </c>
      <c r="L575" s="38">
        <f t="shared" si="187"/>
        <v>1893.1100000000006</v>
      </c>
      <c r="M575" s="127"/>
      <c r="N575" s="127"/>
      <c r="O575" s="127"/>
      <c r="P575" s="127"/>
      <c r="Q575" s="127"/>
      <c r="R575" s="128"/>
      <c r="S575" s="127"/>
      <c r="T575" s="69"/>
      <c r="V575" s="222"/>
      <c r="W575" s="222"/>
    </row>
    <row r="576" spans="1:26">
      <c r="A576" s="193">
        <v>43300</v>
      </c>
      <c r="B576" s="121" t="s">
        <v>123</v>
      </c>
      <c r="C576" s="68" t="s">
        <v>87</v>
      </c>
      <c r="D576" s="54">
        <v>29305.69</v>
      </c>
      <c r="E576" s="54">
        <v>29232.22</v>
      </c>
      <c r="F576" s="54">
        <v>29208.560000000001</v>
      </c>
      <c r="G576" s="54">
        <v>29217.02</v>
      </c>
      <c r="H576" s="54">
        <v>29332.43</v>
      </c>
      <c r="I576" s="54">
        <v>29304.44</v>
      </c>
      <c r="J576" s="54">
        <v>29193.72</v>
      </c>
      <c r="K576" s="54">
        <v>29196.22</v>
      </c>
      <c r="L576" s="54">
        <v>29292.75</v>
      </c>
      <c r="M576" s="66">
        <f>IF((L577=""),"",MAX(D578:L578))</f>
        <v>1949.8799999999974</v>
      </c>
      <c r="N576" s="66">
        <f>IF(L577="","",MIN(D578:L578))</f>
        <v>1857.010000000002</v>
      </c>
      <c r="O576" s="66">
        <f>IF((L578=""),"",AVERAGE(D578:L578))</f>
        <v>1909.4988888888895</v>
      </c>
      <c r="P576" s="66">
        <f>IF((L577=""),"",((M576-N576)/(M576+N576))*100)</f>
        <v>2.4395241259924862</v>
      </c>
      <c r="Q576" s="66">
        <v>23</v>
      </c>
      <c r="R576" s="122" t="str">
        <f>IF(L577="","",IF(P577&lt;20,(IF(O576&gt;1730,IF(O576&lt;1970,"Pass","Fail"),"Fail"))))</f>
        <v>Pass</v>
      </c>
      <c r="S576" s="145">
        <v>121</v>
      </c>
      <c r="T576" s="195"/>
      <c r="V576" s="220">
        <v>1600</v>
      </c>
      <c r="W576" s="220">
        <v>2000</v>
      </c>
      <c r="X576" s="224">
        <v>1730</v>
      </c>
      <c r="Y576" s="224">
        <v>1970</v>
      </c>
      <c r="Z576" s="224">
        <v>6.2</v>
      </c>
    </row>
    <row r="577" spans="1:26" ht="15.75">
      <c r="A577"/>
      <c r="B577" s="139"/>
      <c r="C577" s="68" t="s">
        <v>88</v>
      </c>
      <c r="D577" s="54">
        <v>27377.93</v>
      </c>
      <c r="E577" s="54">
        <v>27337.13</v>
      </c>
      <c r="F577" s="54">
        <v>27351.55</v>
      </c>
      <c r="G577" s="54">
        <v>27308.68</v>
      </c>
      <c r="H577" s="54">
        <v>27384.11</v>
      </c>
      <c r="I577" s="54">
        <v>27354.560000000001</v>
      </c>
      <c r="J577" s="54">
        <v>27311.42</v>
      </c>
      <c r="K577" s="54">
        <v>27303.919999999998</v>
      </c>
      <c r="L577" s="54">
        <v>27368.26</v>
      </c>
      <c r="M577" s="72"/>
      <c r="N577" s="72"/>
      <c r="O577" s="72"/>
      <c r="P577" s="72"/>
      <c r="Q577" s="72"/>
      <c r="R577" s="124"/>
      <c r="S577" s="72"/>
      <c r="T577" s="69"/>
      <c r="V577" s="221"/>
      <c r="W577" s="221"/>
    </row>
    <row r="578" spans="1:26" ht="38.25">
      <c r="A578"/>
      <c r="B578" s="141"/>
      <c r="C578" s="68" t="s">
        <v>122</v>
      </c>
      <c r="D578" s="38">
        <f t="shared" ref="D578:L578" si="188">IF(((D576="")*AND(D577="")),"",(D576-D577)*1)</f>
        <v>1927.7599999999984</v>
      </c>
      <c r="E578" s="38">
        <f t="shared" si="188"/>
        <v>1895.0900000000001</v>
      </c>
      <c r="F578" s="38">
        <f t="shared" si="188"/>
        <v>1857.010000000002</v>
      </c>
      <c r="G578" s="38">
        <f t="shared" si="188"/>
        <v>1908.3400000000001</v>
      </c>
      <c r="H578" s="38">
        <f t="shared" si="188"/>
        <v>1948.3199999999997</v>
      </c>
      <c r="I578" s="38">
        <f t="shared" si="188"/>
        <v>1949.8799999999974</v>
      </c>
      <c r="J578" s="38">
        <f t="shared" si="188"/>
        <v>1882.3000000000029</v>
      </c>
      <c r="K578" s="38">
        <f t="shared" si="188"/>
        <v>1892.3000000000029</v>
      </c>
      <c r="L578" s="38">
        <f t="shared" si="188"/>
        <v>1924.4900000000016</v>
      </c>
      <c r="M578" s="127"/>
      <c r="N578" s="127"/>
      <c r="O578" s="127"/>
      <c r="P578" s="127"/>
      <c r="Q578" s="127"/>
      <c r="R578" s="128"/>
      <c r="S578" s="127"/>
      <c r="T578" s="69"/>
      <c r="V578" s="222"/>
      <c r="W578" s="222"/>
    </row>
    <row r="579" spans="1:26">
      <c r="A579" s="193">
        <v>43304</v>
      </c>
      <c r="B579" s="121" t="s">
        <v>123</v>
      </c>
      <c r="C579" s="68" t="s">
        <v>87</v>
      </c>
      <c r="D579" s="146">
        <v>29283.24</v>
      </c>
      <c r="E579" s="146">
        <v>29233.73</v>
      </c>
      <c r="F579" s="146">
        <v>29052.66</v>
      </c>
      <c r="G579" s="146">
        <v>29150.01</v>
      </c>
      <c r="H579" s="146">
        <v>29237.97</v>
      </c>
      <c r="I579" s="146">
        <v>29252.17</v>
      </c>
      <c r="J579" s="146">
        <v>29183.88</v>
      </c>
      <c r="K579" s="146">
        <v>29178.37</v>
      </c>
      <c r="L579" s="146">
        <v>29339.09</v>
      </c>
      <c r="M579" s="66">
        <f>IF((L580=""),"",MAX(D581:L581))</f>
        <v>1920.0699999999997</v>
      </c>
      <c r="N579" s="66">
        <f>IF(L580="","",MIN(D581:L581))</f>
        <v>1815.5900000000001</v>
      </c>
      <c r="O579" s="66">
        <f>IF((L581=""),"",AVERAGE(D581:L581))</f>
        <v>1883.87</v>
      </c>
      <c r="P579" s="66">
        <f>IF((L580=""),"",((M579-N579)/(M579+N579))*100)</f>
        <v>2.796828405154633</v>
      </c>
      <c r="Q579" s="66">
        <v>23</v>
      </c>
      <c r="R579" s="122" t="str">
        <f>IF(L580="","",IF(P580&lt;20,(IF(O579&gt;1730,IF(O579&lt;1970,"Pass","Fail"),"Fail"))))</f>
        <v>Pass</v>
      </c>
      <c r="S579" s="145"/>
      <c r="T579" s="195"/>
      <c r="V579" s="220">
        <v>1600</v>
      </c>
      <c r="W579" s="220">
        <v>2000</v>
      </c>
      <c r="X579" s="224">
        <v>1730</v>
      </c>
      <c r="Y579" s="224">
        <v>1970</v>
      </c>
      <c r="Z579" s="224">
        <v>6.2</v>
      </c>
    </row>
    <row r="580" spans="1:26" ht="15.75">
      <c r="A580"/>
      <c r="B580" s="139"/>
      <c r="C580" s="68" t="s">
        <v>88</v>
      </c>
      <c r="D580" s="147">
        <v>27414.76</v>
      </c>
      <c r="E580" s="147">
        <v>27341.58</v>
      </c>
      <c r="F580" s="147">
        <v>27237.07</v>
      </c>
      <c r="G580" s="147">
        <v>27273.72</v>
      </c>
      <c r="H580" s="147">
        <v>27349.94</v>
      </c>
      <c r="I580" s="147">
        <v>27348.6</v>
      </c>
      <c r="J580" s="147">
        <v>27280.880000000001</v>
      </c>
      <c r="K580" s="147">
        <v>27290.720000000001</v>
      </c>
      <c r="L580" s="147">
        <v>27419.02</v>
      </c>
      <c r="M580" s="72"/>
      <c r="N580" s="72"/>
      <c r="O580" s="72"/>
      <c r="P580" s="72"/>
      <c r="Q580" s="72"/>
      <c r="R580" s="124"/>
      <c r="S580" s="72"/>
      <c r="T580" s="69"/>
      <c r="V580" s="221"/>
      <c r="W580" s="221"/>
    </row>
    <row r="581" spans="1:26" ht="38.25">
      <c r="A581"/>
      <c r="B581" s="141"/>
      <c r="C581" s="68" t="s">
        <v>122</v>
      </c>
      <c r="D581" s="38">
        <f t="shared" ref="D581:L581" si="189">IF(((D579="")*AND(D580="")),"",(D579-D580)*1)</f>
        <v>1868.4800000000032</v>
      </c>
      <c r="E581" s="38">
        <f t="shared" si="189"/>
        <v>1892.1499999999978</v>
      </c>
      <c r="F581" s="38">
        <f t="shared" si="189"/>
        <v>1815.5900000000001</v>
      </c>
      <c r="G581" s="38">
        <f t="shared" si="189"/>
        <v>1876.2899999999972</v>
      </c>
      <c r="H581" s="38">
        <f t="shared" si="189"/>
        <v>1888.0300000000025</v>
      </c>
      <c r="I581" s="38">
        <f t="shared" si="189"/>
        <v>1903.5699999999997</v>
      </c>
      <c r="J581" s="38">
        <f t="shared" si="189"/>
        <v>1903</v>
      </c>
      <c r="K581" s="38">
        <f t="shared" si="189"/>
        <v>1887.6499999999978</v>
      </c>
      <c r="L581" s="38">
        <f t="shared" si="189"/>
        <v>1920.0699999999997</v>
      </c>
      <c r="M581" s="127"/>
      <c r="N581" s="127"/>
      <c r="O581" s="127"/>
      <c r="P581" s="127"/>
      <c r="Q581" s="127"/>
      <c r="R581" s="128"/>
      <c r="S581" s="127"/>
      <c r="T581" s="69"/>
      <c r="V581" s="222"/>
      <c r="W581" s="222"/>
    </row>
    <row r="582" spans="1:26">
      <c r="A582" s="193">
        <v>43308</v>
      </c>
      <c r="B582" s="121" t="s">
        <v>123</v>
      </c>
      <c r="C582" s="68" t="s">
        <v>87</v>
      </c>
      <c r="D582" s="54">
        <v>29204.62</v>
      </c>
      <c r="E582" s="54">
        <v>29109.79</v>
      </c>
      <c r="F582" s="54">
        <v>29106.68</v>
      </c>
      <c r="G582" s="54">
        <v>29122.9</v>
      </c>
      <c r="H582" s="54">
        <v>29222.39</v>
      </c>
      <c r="I582" s="54">
        <v>29197.37</v>
      </c>
      <c r="J582" s="54">
        <v>29112.55</v>
      </c>
      <c r="K582" s="54">
        <v>29118.07</v>
      </c>
      <c r="L582" s="54">
        <v>29204.799999999999</v>
      </c>
      <c r="M582" s="66">
        <f>IF((L583=""),"",MAX(D584:L584))</f>
        <v>1929.9699999999975</v>
      </c>
      <c r="N582" s="66">
        <f>IF(L583="","",MIN(D584:L584))</f>
        <v>1838.9399999999987</v>
      </c>
      <c r="O582" s="66">
        <f>IF((L584=""),"",AVERAGE(D584:L584))</f>
        <v>1887.1888888888882</v>
      </c>
      <c r="P582" s="66">
        <f>IF((L583=""),"",((M582-N582)/(M582+N582))*100)</f>
        <v>2.4152871785210821</v>
      </c>
      <c r="Q582" s="66">
        <v>23</v>
      </c>
      <c r="R582" s="122" t="str">
        <f>IF(L583="","",IF(P583&lt;20,(IF(O582&gt;1730,IF(O582&lt;1970,"Pass","Fail"),"Fail"))))</f>
        <v>Pass</v>
      </c>
      <c r="S582" s="145"/>
      <c r="T582" s="195"/>
      <c r="V582" s="220">
        <v>1600</v>
      </c>
      <c r="W582" s="220">
        <v>2000</v>
      </c>
      <c r="X582" s="224">
        <v>1730</v>
      </c>
      <c r="Y582" s="224">
        <v>1970</v>
      </c>
      <c r="Z582" s="224">
        <v>6.2</v>
      </c>
    </row>
    <row r="583" spans="1:26" ht="15.75">
      <c r="A583"/>
      <c r="B583" s="139"/>
      <c r="C583" s="68" t="s">
        <v>88</v>
      </c>
      <c r="D583" s="54">
        <v>27306.05</v>
      </c>
      <c r="E583" s="54">
        <v>27255.8</v>
      </c>
      <c r="F583" s="54">
        <v>27267.74</v>
      </c>
      <c r="G583" s="54">
        <v>27241.77</v>
      </c>
      <c r="H583" s="54">
        <v>27293.59</v>
      </c>
      <c r="I583" s="54">
        <v>27267.4</v>
      </c>
      <c r="J583" s="54">
        <v>27239.75</v>
      </c>
      <c r="K583" s="54">
        <v>27249.08</v>
      </c>
      <c r="L583" s="54">
        <v>27293.29</v>
      </c>
      <c r="M583" s="72"/>
      <c r="N583" s="72"/>
      <c r="O583" s="72"/>
      <c r="P583" s="72"/>
      <c r="Q583" s="72"/>
      <c r="R583" s="124"/>
      <c r="S583" s="72"/>
      <c r="T583" s="69"/>
      <c r="V583" s="221"/>
      <c r="W583" s="221"/>
    </row>
    <row r="584" spans="1:26" ht="38.25">
      <c r="A584"/>
      <c r="B584" s="141"/>
      <c r="C584" s="68" t="s">
        <v>122</v>
      </c>
      <c r="D584" s="38">
        <f t="shared" ref="D584:L584" si="190">IF(((D582="")*AND(D583="")),"",(D582-D583)*1)</f>
        <v>1898.5699999999997</v>
      </c>
      <c r="E584" s="38">
        <f t="shared" si="190"/>
        <v>1853.9900000000016</v>
      </c>
      <c r="F584" s="38">
        <f t="shared" si="190"/>
        <v>1838.9399999999987</v>
      </c>
      <c r="G584" s="38">
        <f t="shared" si="190"/>
        <v>1881.130000000001</v>
      </c>
      <c r="H584" s="38">
        <f t="shared" si="190"/>
        <v>1928.7999999999993</v>
      </c>
      <c r="I584" s="38">
        <f t="shared" si="190"/>
        <v>1929.9699999999975</v>
      </c>
      <c r="J584" s="38">
        <f t="shared" si="190"/>
        <v>1872.7999999999993</v>
      </c>
      <c r="K584" s="38">
        <f t="shared" si="190"/>
        <v>1868.989999999998</v>
      </c>
      <c r="L584" s="38">
        <f t="shared" si="190"/>
        <v>1911.5099999999984</v>
      </c>
      <c r="M584" s="127"/>
      <c r="N584" s="127"/>
      <c r="O584" s="127"/>
      <c r="P584" s="127"/>
      <c r="Q584" s="127"/>
      <c r="R584" s="128"/>
      <c r="S584" s="127"/>
      <c r="T584" s="69"/>
      <c r="V584" s="222"/>
      <c r="W584" s="222"/>
    </row>
    <row r="585" spans="1:26">
      <c r="A585" s="193">
        <v>43311</v>
      </c>
      <c r="B585" s="121" t="s">
        <v>123</v>
      </c>
      <c r="C585" s="68" t="s">
        <v>87</v>
      </c>
      <c r="D585" s="54">
        <v>29416</v>
      </c>
      <c r="E585" s="54">
        <v>29228</v>
      </c>
      <c r="F585" s="54">
        <v>29283</v>
      </c>
      <c r="G585" s="54">
        <v>29242</v>
      </c>
      <c r="H585" s="54">
        <v>29441</v>
      </c>
      <c r="I585" s="54">
        <v>29421</v>
      </c>
      <c r="J585" s="54">
        <v>29233</v>
      </c>
      <c r="K585" s="54">
        <v>29243</v>
      </c>
      <c r="L585" s="54">
        <v>29416</v>
      </c>
      <c r="M585" s="66">
        <f>IF((L586=""),"",MAX(D587:L587))</f>
        <v>1927</v>
      </c>
      <c r="N585" s="66">
        <f>IF(L586="","",MIN(D587:L587))</f>
        <v>1810</v>
      </c>
      <c r="O585" s="66">
        <f>IF((L587=""),"",AVERAGE(D587:L587))</f>
        <v>1882.7777777777778</v>
      </c>
      <c r="P585" s="66">
        <f>IF((L586=""),"",((M585-N585)/(M585+N585))*100)</f>
        <v>3.1308536259031308</v>
      </c>
      <c r="Q585" s="66">
        <v>23</v>
      </c>
      <c r="R585" s="122" t="str">
        <f>IF(L586="","",IF(P586&lt;20,(IF(O585&gt;1730,IF(O585&lt;1970,"Pass","Fail"),"Fail"))))</f>
        <v>Pass</v>
      </c>
      <c r="S585" s="66">
        <v>23</v>
      </c>
      <c r="T585" s="66"/>
      <c r="U585" s="123" t="str">
        <f>IF(N586="","",IF(R586&lt;20,(IF(W585&gt;1730,IF(W585&lt;1970,"Pass","Fail"),"Fail"))))</f>
        <v/>
      </c>
      <c r="V585" s="220">
        <v>1600</v>
      </c>
      <c r="W585" s="220">
        <v>2000</v>
      </c>
      <c r="X585" s="224">
        <v>1730</v>
      </c>
      <c r="Y585" s="224">
        <v>1970</v>
      </c>
      <c r="Z585" s="224">
        <v>6.2</v>
      </c>
    </row>
    <row r="586" spans="1:26" ht="15.75">
      <c r="A586"/>
      <c r="B586" s="139"/>
      <c r="C586" s="68" t="s">
        <v>88</v>
      </c>
      <c r="D586" s="54">
        <v>27521</v>
      </c>
      <c r="E586" s="54">
        <v>27356</v>
      </c>
      <c r="F586" s="54">
        <v>27473</v>
      </c>
      <c r="G586" s="54">
        <v>27336</v>
      </c>
      <c r="H586" s="54">
        <v>27538</v>
      </c>
      <c r="I586" s="54">
        <v>27494</v>
      </c>
      <c r="J586" s="54">
        <v>27344</v>
      </c>
      <c r="K586" s="54">
        <v>27349</v>
      </c>
      <c r="L586" s="54">
        <v>27567</v>
      </c>
      <c r="M586" s="72"/>
      <c r="N586" s="72"/>
      <c r="O586" s="72"/>
      <c r="P586" s="72"/>
      <c r="Q586" s="72"/>
      <c r="R586" s="124"/>
      <c r="S586" s="72"/>
      <c r="T586" s="72"/>
      <c r="U586" s="125"/>
      <c r="V586" s="221"/>
      <c r="W586" s="221"/>
    </row>
    <row r="587" spans="1:26" ht="38.25">
      <c r="A587"/>
      <c r="B587" s="141"/>
      <c r="C587" s="68" t="s">
        <v>122</v>
      </c>
      <c r="D587" s="38">
        <f t="shared" ref="D587:L587" si="191">IF(((D585="")*AND(D586="")),"",(D585-D586)*1)</f>
        <v>1895</v>
      </c>
      <c r="E587" s="38">
        <f t="shared" si="191"/>
        <v>1872</v>
      </c>
      <c r="F587" s="38">
        <f t="shared" si="191"/>
        <v>1810</v>
      </c>
      <c r="G587" s="38">
        <f t="shared" si="191"/>
        <v>1906</v>
      </c>
      <c r="H587" s="38">
        <f t="shared" si="191"/>
        <v>1903</v>
      </c>
      <c r="I587" s="38">
        <f t="shared" si="191"/>
        <v>1927</v>
      </c>
      <c r="J587" s="38">
        <f t="shared" si="191"/>
        <v>1889</v>
      </c>
      <c r="K587" s="38">
        <f t="shared" si="191"/>
        <v>1894</v>
      </c>
      <c r="L587" s="38">
        <f t="shared" si="191"/>
        <v>1849</v>
      </c>
      <c r="M587" s="127"/>
      <c r="N587" s="127"/>
      <c r="O587" s="127"/>
      <c r="P587" s="127"/>
      <c r="Q587" s="127"/>
      <c r="R587" s="128"/>
      <c r="S587" s="127"/>
      <c r="T587" s="127"/>
      <c r="U587" s="129"/>
      <c r="V587" s="222"/>
      <c r="W587" s="222"/>
    </row>
    <row r="588" spans="1:26">
      <c r="A588" s="193">
        <v>43314</v>
      </c>
      <c r="B588" s="121" t="s">
        <v>123</v>
      </c>
      <c r="C588" s="68" t="s">
        <v>87</v>
      </c>
      <c r="D588" s="54">
        <v>29366.79</v>
      </c>
      <c r="E588" s="54">
        <v>29286.92</v>
      </c>
      <c r="F588" s="54">
        <v>29308.91</v>
      </c>
      <c r="G588" s="54">
        <v>29261.66</v>
      </c>
      <c r="H588" s="54">
        <v>29320.799999999999</v>
      </c>
      <c r="I588" s="54">
        <v>29326.44</v>
      </c>
      <c r="J588" s="54">
        <v>29262.86</v>
      </c>
      <c r="K588" s="54">
        <v>29270.93</v>
      </c>
      <c r="L588" s="54">
        <v>29343.279999999999</v>
      </c>
      <c r="M588" s="66">
        <f>IF((L589=""),"",MAX(D590:L590))</f>
        <v>1980.3999999999978</v>
      </c>
      <c r="N588" s="66">
        <f>IF(L589="","",MIN(D590:L590))</f>
        <v>1862.2999999999993</v>
      </c>
      <c r="O588" s="66">
        <f>IF((L590=""),"",AVERAGE(D590:L590))</f>
        <v>1931.6122222222216</v>
      </c>
      <c r="P588" s="66">
        <f>IF((L589=""),"",((M588-N588)/(M588+N588))*100)</f>
        <v>3.0733598771696626</v>
      </c>
      <c r="Q588" s="66">
        <v>23</v>
      </c>
      <c r="R588" s="122" t="str">
        <f>IF(L589="","",IF(P589&lt;20,(IF(O588&gt;1730,IF(O588&lt;1970,"Pass","Fail"),"Fail"))))</f>
        <v>Pass</v>
      </c>
      <c r="S588" s="145"/>
      <c r="T588" s="195"/>
      <c r="V588" s="220">
        <v>1600</v>
      </c>
      <c r="W588" s="220">
        <v>2000</v>
      </c>
      <c r="X588" s="224">
        <v>1730</v>
      </c>
      <c r="Y588" s="224">
        <v>1970</v>
      </c>
      <c r="Z588" s="224">
        <v>6.2</v>
      </c>
    </row>
    <row r="589" spans="1:26" ht="15.75">
      <c r="A589"/>
      <c r="B589" s="139"/>
      <c r="C589" s="68" t="s">
        <v>88</v>
      </c>
      <c r="D589" s="54">
        <v>27415.93</v>
      </c>
      <c r="E589" s="54">
        <v>27375.919999999998</v>
      </c>
      <c r="F589" s="54">
        <v>27446.61</v>
      </c>
      <c r="G589" s="54">
        <v>27338.36</v>
      </c>
      <c r="H589" s="54">
        <v>27355.81</v>
      </c>
      <c r="I589" s="54">
        <v>27346.04</v>
      </c>
      <c r="J589" s="54">
        <v>27345.53</v>
      </c>
      <c r="K589" s="54">
        <v>27352.54</v>
      </c>
      <c r="L589" s="54">
        <v>27387.34</v>
      </c>
      <c r="M589" s="72"/>
      <c r="N589" s="72"/>
      <c r="O589" s="72"/>
      <c r="P589" s="72"/>
      <c r="Q589" s="72"/>
      <c r="R589" s="124"/>
      <c r="S589" s="72"/>
      <c r="T589" s="69"/>
      <c r="V589" s="221"/>
      <c r="W589" s="221"/>
    </row>
    <row r="590" spans="1:26" ht="38.25">
      <c r="A590"/>
      <c r="B590" s="141"/>
      <c r="C590" s="68" t="s">
        <v>122</v>
      </c>
      <c r="D590" s="38">
        <f t="shared" ref="D590:L590" si="192">IF(((D588="")*AND(D589="")),"",(D588-D589)*1)</f>
        <v>1950.8600000000006</v>
      </c>
      <c r="E590" s="38">
        <f t="shared" si="192"/>
        <v>1911</v>
      </c>
      <c r="F590" s="38">
        <f t="shared" si="192"/>
        <v>1862.2999999999993</v>
      </c>
      <c r="G590" s="38">
        <f t="shared" si="192"/>
        <v>1923.2999999999993</v>
      </c>
      <c r="H590" s="38">
        <f t="shared" si="192"/>
        <v>1964.989999999998</v>
      </c>
      <c r="I590" s="38">
        <f t="shared" si="192"/>
        <v>1980.3999999999978</v>
      </c>
      <c r="J590" s="38">
        <f t="shared" si="192"/>
        <v>1917.3300000000017</v>
      </c>
      <c r="K590" s="38">
        <f t="shared" si="192"/>
        <v>1918.3899999999994</v>
      </c>
      <c r="L590" s="38">
        <f t="shared" si="192"/>
        <v>1955.9399999999987</v>
      </c>
      <c r="M590" s="127"/>
      <c r="N590" s="127"/>
      <c r="O590" s="127"/>
      <c r="P590" s="127"/>
      <c r="Q590" s="127"/>
      <c r="R590" s="128"/>
      <c r="S590" s="127"/>
      <c r="T590" s="69"/>
      <c r="V590" s="222"/>
      <c r="W590" s="222"/>
    </row>
    <row r="591" spans="1:26">
      <c r="A591" s="193">
        <v>43317</v>
      </c>
      <c r="B591" s="121" t="s">
        <v>123</v>
      </c>
      <c r="C591" s="68" t="s">
        <v>87</v>
      </c>
      <c r="D591" s="54">
        <v>29127.38</v>
      </c>
      <c r="E591" s="54">
        <v>29031.67</v>
      </c>
      <c r="F591" s="54">
        <v>29042.62</v>
      </c>
      <c r="G591" s="54">
        <v>29035.24</v>
      </c>
      <c r="H591" s="54">
        <v>29108.92</v>
      </c>
      <c r="I591" s="54">
        <v>29128.799999999999</v>
      </c>
      <c r="J591" s="54">
        <v>29033.58</v>
      </c>
      <c r="K591" s="54">
        <v>29040.59</v>
      </c>
      <c r="L591" s="54">
        <v>29128.240000000002</v>
      </c>
      <c r="M591" s="66">
        <f>IF((L592=""),"",MAX(D593:L593))</f>
        <v>1903.380000000001</v>
      </c>
      <c r="N591" s="66">
        <f>IF(L592="","",MIN(D593:L593))</f>
        <v>1817.8199999999997</v>
      </c>
      <c r="O591" s="66">
        <f>IF((L593=""),"",AVERAGE(D593:L593))</f>
        <v>1864.0133333333335</v>
      </c>
      <c r="P591" s="66">
        <f>IF((L592=""),"",((M591-N591)/(M591+N591))*100)</f>
        <v>2.2992583037730112</v>
      </c>
      <c r="Q591" s="66">
        <v>23</v>
      </c>
      <c r="R591" s="122" t="str">
        <f>IF(L592="","",IF(P592&lt;20,(IF(O591&gt;1730,IF(O591&lt;1970,"Pass","Fail"),"Fail"))))</f>
        <v>Pass</v>
      </c>
      <c r="S591" s="145"/>
      <c r="T591" s="195"/>
      <c r="V591" s="220">
        <v>1600</v>
      </c>
      <c r="W591" s="220">
        <v>2000</v>
      </c>
      <c r="X591" s="224">
        <v>1730</v>
      </c>
      <c r="Y591" s="224">
        <v>1970</v>
      </c>
      <c r="Z591" s="224">
        <v>6.2</v>
      </c>
    </row>
    <row r="592" spans="1:26" ht="15.75">
      <c r="A592"/>
      <c r="B592" s="139"/>
      <c r="C592" s="68" t="s">
        <v>88</v>
      </c>
      <c r="D592" s="54">
        <v>27258.31</v>
      </c>
      <c r="E592" s="54">
        <v>27198.25</v>
      </c>
      <c r="F592" s="54">
        <v>27224.799999999999</v>
      </c>
      <c r="G592" s="54">
        <v>27179.53</v>
      </c>
      <c r="H592" s="54">
        <v>27205.65</v>
      </c>
      <c r="I592" s="54">
        <v>27225.42</v>
      </c>
      <c r="J592" s="54">
        <v>27181.599999999999</v>
      </c>
      <c r="K592" s="54">
        <v>27185.13</v>
      </c>
      <c r="L592" s="54">
        <v>27242.23</v>
      </c>
      <c r="M592" s="72"/>
      <c r="N592" s="72"/>
      <c r="O592" s="72"/>
      <c r="P592" s="72"/>
      <c r="Q592" s="72"/>
      <c r="R592" s="124"/>
      <c r="S592" s="72"/>
      <c r="T592" s="69"/>
      <c r="V592" s="221"/>
      <c r="W592" s="221"/>
    </row>
    <row r="593" spans="1:26" ht="38.25">
      <c r="A593"/>
      <c r="B593" s="141"/>
      <c r="C593" s="68" t="s">
        <v>122</v>
      </c>
      <c r="D593" s="38">
        <f t="shared" ref="D593:L593" si="193">IF(((D591="")*AND(D592="")),"",(D591-D592)*1)</f>
        <v>1869.0699999999997</v>
      </c>
      <c r="E593" s="38">
        <f t="shared" si="193"/>
        <v>1833.4199999999983</v>
      </c>
      <c r="F593" s="38">
        <f t="shared" si="193"/>
        <v>1817.8199999999997</v>
      </c>
      <c r="G593" s="38">
        <f t="shared" si="193"/>
        <v>1855.7100000000028</v>
      </c>
      <c r="H593" s="38">
        <f t="shared" si="193"/>
        <v>1903.2699999999968</v>
      </c>
      <c r="I593" s="38">
        <f t="shared" si="193"/>
        <v>1903.380000000001</v>
      </c>
      <c r="J593" s="38">
        <f t="shared" si="193"/>
        <v>1851.9800000000032</v>
      </c>
      <c r="K593" s="38">
        <f t="shared" si="193"/>
        <v>1855.4599999999991</v>
      </c>
      <c r="L593" s="38">
        <f t="shared" si="193"/>
        <v>1886.010000000002</v>
      </c>
      <c r="M593" s="127"/>
      <c r="N593" s="127"/>
      <c r="O593" s="127"/>
      <c r="P593" s="127"/>
      <c r="Q593" s="127"/>
      <c r="R593" s="128"/>
      <c r="S593" s="127"/>
      <c r="T593" s="69"/>
      <c r="V593" s="222"/>
      <c r="W593" s="222"/>
    </row>
    <row r="594" spans="1:26">
      <c r="A594" s="193">
        <v>43320</v>
      </c>
      <c r="B594" s="121" t="s">
        <v>123</v>
      </c>
      <c r="C594" s="68" t="s">
        <v>87</v>
      </c>
      <c r="D594" s="54">
        <v>29400.42</v>
      </c>
      <c r="E594" s="54">
        <v>29303.54</v>
      </c>
      <c r="F594" s="54">
        <v>29339.19</v>
      </c>
      <c r="G594" s="54">
        <v>29261.21</v>
      </c>
      <c r="H594" s="54">
        <v>29382.58</v>
      </c>
      <c r="I594" s="54">
        <v>29364.54</v>
      </c>
      <c r="J594" s="54">
        <v>29321.46</v>
      </c>
      <c r="K594" s="54">
        <v>29292.85</v>
      </c>
      <c r="L594" s="54">
        <v>29364.3</v>
      </c>
      <c r="M594" s="66">
        <f>IF((L595=""),"",MAX(D596:L596))</f>
        <v>1966.4500000000007</v>
      </c>
      <c r="N594" s="66">
        <f>IF(L595="","",MIN(D596:L596))</f>
        <v>1837.239999999998</v>
      </c>
      <c r="O594" s="66">
        <f>IF((L596=""),"",AVERAGE(D596:L596))</f>
        <v>1913.8244444444435</v>
      </c>
      <c r="P594" s="66">
        <f>IF((L595=""),"",((M594-N594)/(M594+N594))*100)</f>
        <v>3.3969645265519226</v>
      </c>
      <c r="Q594" s="66">
        <v>23</v>
      </c>
      <c r="R594" s="122" t="str">
        <f>IF(L595="","",IF(P595&lt;20,(IF(O594&gt;1730,IF(O594&lt;1970,"Pass","Fail"),"Fail"))))</f>
        <v>Pass</v>
      </c>
      <c r="S594" s="145">
        <v>1428</v>
      </c>
      <c r="T594" s="195"/>
      <c r="V594" s="220">
        <v>1600</v>
      </c>
      <c r="W594" s="220">
        <v>2000</v>
      </c>
      <c r="X594" s="224">
        <v>1730</v>
      </c>
      <c r="Y594" s="224">
        <v>1970</v>
      </c>
      <c r="Z594" s="224">
        <v>6.2</v>
      </c>
    </row>
    <row r="595" spans="1:26" ht="15.75">
      <c r="A595"/>
      <c r="B595" s="139"/>
      <c r="C595" s="68" t="s">
        <v>88</v>
      </c>
      <c r="D595" s="54">
        <v>27443.82</v>
      </c>
      <c r="E595" s="54">
        <v>27417.15</v>
      </c>
      <c r="F595" s="54">
        <v>27501.95</v>
      </c>
      <c r="G595" s="54">
        <v>27396.240000000002</v>
      </c>
      <c r="H595" s="54">
        <v>27416.13</v>
      </c>
      <c r="I595" s="54">
        <v>27408.1</v>
      </c>
      <c r="J595" s="54">
        <v>27408.080000000002</v>
      </c>
      <c r="K595" s="54">
        <v>27355.8</v>
      </c>
      <c r="L595" s="54">
        <v>27458.400000000001</v>
      </c>
      <c r="M595" s="72"/>
      <c r="N595" s="72"/>
      <c r="O595" s="72"/>
      <c r="P595" s="72"/>
      <c r="Q595" s="72"/>
      <c r="R595" s="124"/>
      <c r="S595" s="72"/>
      <c r="T595" s="69"/>
      <c r="V595" s="221"/>
      <c r="W595" s="221"/>
    </row>
    <row r="596" spans="1:26" ht="38.25">
      <c r="A596"/>
      <c r="B596" s="141"/>
      <c r="C596" s="68" t="s">
        <v>122</v>
      </c>
      <c r="D596" s="38">
        <f t="shared" ref="D596:L596" si="194">IF(((D594="")*AND(D595="")),"",(D594-D595)*1)</f>
        <v>1956.5999999999985</v>
      </c>
      <c r="E596" s="38">
        <f t="shared" si="194"/>
        <v>1886.3899999999994</v>
      </c>
      <c r="F596" s="38">
        <f t="shared" si="194"/>
        <v>1837.239999999998</v>
      </c>
      <c r="G596" s="38">
        <f t="shared" si="194"/>
        <v>1864.9699999999975</v>
      </c>
      <c r="H596" s="38">
        <f t="shared" si="194"/>
        <v>1966.4500000000007</v>
      </c>
      <c r="I596" s="38">
        <f t="shared" si="194"/>
        <v>1956.4400000000023</v>
      </c>
      <c r="J596" s="38">
        <f t="shared" si="194"/>
        <v>1913.3799999999974</v>
      </c>
      <c r="K596" s="38">
        <f t="shared" si="194"/>
        <v>1937.0499999999993</v>
      </c>
      <c r="L596" s="38">
        <f t="shared" si="194"/>
        <v>1905.8999999999978</v>
      </c>
      <c r="M596" s="127"/>
      <c r="N596" s="127"/>
      <c r="O596" s="127"/>
      <c r="P596" s="127"/>
      <c r="Q596" s="127"/>
      <c r="R596" s="128"/>
      <c r="S596" s="127"/>
      <c r="T596" s="69"/>
      <c r="V596" s="222"/>
      <c r="W596" s="222"/>
    </row>
    <row r="597" spans="1:26">
      <c r="A597" s="193">
        <v>43324</v>
      </c>
      <c r="B597" s="121" t="s">
        <v>123</v>
      </c>
      <c r="C597" s="68" t="s">
        <v>87</v>
      </c>
      <c r="D597" s="54">
        <v>29247.62</v>
      </c>
      <c r="E597" s="54">
        <v>29204.3</v>
      </c>
      <c r="F597" s="54">
        <v>29253.759999999998</v>
      </c>
      <c r="G597" s="54">
        <v>29216.35</v>
      </c>
      <c r="H597" s="54">
        <v>29287.39</v>
      </c>
      <c r="I597" s="54">
        <v>29269.72</v>
      </c>
      <c r="J597" s="54">
        <v>29209.99</v>
      </c>
      <c r="K597" s="54">
        <v>29195.53</v>
      </c>
      <c r="L597" s="54">
        <v>29248.76</v>
      </c>
      <c r="M597" s="66">
        <f>IF((L598=""),"",MAX(D599:L599))</f>
        <v>1894.9799999999996</v>
      </c>
      <c r="N597" s="66">
        <f>IF(L598="","",MIN(D599:L599))</f>
        <v>1504.5099999999984</v>
      </c>
      <c r="O597" s="66">
        <f>IF((L599=""),"",AVERAGE(D599:L599))</f>
        <v>1828.4888888888886</v>
      </c>
      <c r="P597" s="66">
        <f>IF((L598=""),"",((M597-N597)/(M597+N597))*100)</f>
        <v>11.486134684908659</v>
      </c>
      <c r="Q597" s="66">
        <v>23</v>
      </c>
      <c r="R597" s="122" t="str">
        <f>IF(L598="","",IF(P598&lt;20,(IF(O597&gt;1730,IF(O597&lt;1970,"Pass","Fail"),"Fail"))))</f>
        <v>Pass</v>
      </c>
      <c r="S597" s="145">
        <v>74</v>
      </c>
      <c r="T597" s="195"/>
      <c r="V597" s="220">
        <v>1600</v>
      </c>
      <c r="W597" s="220">
        <v>2000</v>
      </c>
      <c r="X597" s="224">
        <v>1730</v>
      </c>
      <c r="Y597" s="224">
        <v>1970</v>
      </c>
      <c r="Z597" s="224">
        <v>6.2</v>
      </c>
    </row>
    <row r="598" spans="1:26" ht="15.75">
      <c r="A598"/>
      <c r="B598" s="139"/>
      <c r="C598" s="68" t="s">
        <v>88</v>
      </c>
      <c r="D598" s="54">
        <v>27352.639999999999</v>
      </c>
      <c r="E598" s="54">
        <v>27354.17</v>
      </c>
      <c r="F598" s="54">
        <v>27749.25</v>
      </c>
      <c r="G598" s="54">
        <v>27352.720000000001</v>
      </c>
      <c r="H598" s="54">
        <v>27400.3</v>
      </c>
      <c r="I598" s="54">
        <v>27405.77</v>
      </c>
      <c r="J598" s="54">
        <v>27345.96</v>
      </c>
      <c r="K598" s="54">
        <v>27329.040000000001</v>
      </c>
      <c r="L598" s="54">
        <v>27387.17</v>
      </c>
      <c r="M598" s="72"/>
      <c r="N598" s="72"/>
      <c r="O598" s="72"/>
      <c r="P598" s="72"/>
      <c r="Q598" s="72"/>
      <c r="R598" s="124"/>
      <c r="S598" s="72"/>
      <c r="T598" s="69"/>
      <c r="V598" s="221"/>
      <c r="W598" s="221"/>
    </row>
    <row r="599" spans="1:26" ht="38.25">
      <c r="A599"/>
      <c r="B599" s="141"/>
      <c r="C599" s="68" t="s">
        <v>122</v>
      </c>
      <c r="D599" s="38">
        <f t="shared" ref="D599:L599" si="195">IF(((D597="")*AND(D598="")),"",(D597-D598)*1)</f>
        <v>1894.9799999999996</v>
      </c>
      <c r="E599" s="38">
        <f t="shared" si="195"/>
        <v>1850.130000000001</v>
      </c>
      <c r="F599" s="38">
        <f t="shared" si="195"/>
        <v>1504.5099999999984</v>
      </c>
      <c r="G599" s="38">
        <f t="shared" si="195"/>
        <v>1863.6299999999974</v>
      </c>
      <c r="H599" s="38">
        <f t="shared" si="195"/>
        <v>1887.0900000000001</v>
      </c>
      <c r="I599" s="38">
        <f t="shared" si="195"/>
        <v>1863.9500000000007</v>
      </c>
      <c r="J599" s="38">
        <f t="shared" si="195"/>
        <v>1864.0300000000025</v>
      </c>
      <c r="K599" s="38">
        <f t="shared" si="195"/>
        <v>1866.489999999998</v>
      </c>
      <c r="L599" s="38">
        <f t="shared" si="195"/>
        <v>1861.5900000000001</v>
      </c>
      <c r="M599" s="127"/>
      <c r="N599" s="127"/>
      <c r="O599" s="127"/>
      <c r="P599" s="127"/>
      <c r="Q599" s="127"/>
      <c r="R599" s="128"/>
      <c r="S599" s="127"/>
      <c r="T599" s="69"/>
      <c r="V599" s="222"/>
      <c r="W599" s="222"/>
    </row>
    <row r="600" spans="1:26">
      <c r="A600" s="193">
        <v>43328</v>
      </c>
      <c r="B600" s="121" t="s">
        <v>123</v>
      </c>
      <c r="C600" s="68" t="s">
        <v>87</v>
      </c>
      <c r="D600" s="54">
        <v>29220.46</v>
      </c>
      <c r="E600" s="54">
        <v>29235.279999999999</v>
      </c>
      <c r="F600" s="54">
        <v>29235.279999999999</v>
      </c>
      <c r="G600" s="54">
        <v>29129.09</v>
      </c>
      <c r="H600" s="54">
        <v>29190.06</v>
      </c>
      <c r="I600" s="54">
        <v>29220.46</v>
      </c>
      <c r="J600" s="54">
        <v>29172.47</v>
      </c>
      <c r="K600" s="54">
        <v>29093.32</v>
      </c>
      <c r="L600" s="54">
        <v>29190.06</v>
      </c>
      <c r="M600" s="66">
        <f>IF((L601=""),"",MAX(D602:L602))</f>
        <v>1885.9699999999975</v>
      </c>
      <c r="N600" s="66">
        <f>IF(L601="","",MIN(D602:L602))</f>
        <v>1753.9700000000012</v>
      </c>
      <c r="O600" s="66">
        <f>IF((L602=""),"",AVERAGE(D602:L602))</f>
        <v>1835.3122222222228</v>
      </c>
      <c r="P600" s="66">
        <f>IF((L601=""),"",((M600-N600)/(M600+N600))*100)</f>
        <v>3.6264334027482983</v>
      </c>
      <c r="Q600" s="66">
        <v>23</v>
      </c>
      <c r="R600" s="122" t="str">
        <f>IF(L601="","",IF(P601&lt;20,(IF(O600&gt;1730,IF(O600&lt;1970,"Pass","Fail"),"Fail"))))</f>
        <v>Pass</v>
      </c>
      <c r="S600" s="145">
        <v>1335</v>
      </c>
      <c r="T600" s="195"/>
      <c r="V600" s="220">
        <v>1600</v>
      </c>
      <c r="W600" s="220">
        <v>2000</v>
      </c>
      <c r="X600" s="224">
        <v>1730</v>
      </c>
      <c r="Y600" s="224">
        <v>1970</v>
      </c>
      <c r="Z600" s="224">
        <v>6.2</v>
      </c>
    </row>
    <row r="601" spans="1:26" ht="15.75">
      <c r="A601"/>
      <c r="B601" s="139"/>
      <c r="C601" s="68" t="s">
        <v>88</v>
      </c>
      <c r="D601" s="54">
        <v>27392.48</v>
      </c>
      <c r="E601" s="54">
        <v>27349.31</v>
      </c>
      <c r="F601" s="54">
        <v>27349.31</v>
      </c>
      <c r="G601" s="54">
        <v>27339.39</v>
      </c>
      <c r="H601" s="54">
        <v>27339.35</v>
      </c>
      <c r="I601" s="54">
        <v>27348.85</v>
      </c>
      <c r="J601" s="54">
        <v>27348.85</v>
      </c>
      <c r="K601" s="54">
        <v>27339.35</v>
      </c>
      <c r="L601" s="54">
        <v>27361.78</v>
      </c>
      <c r="M601" s="72"/>
      <c r="N601" s="72"/>
      <c r="O601" s="72"/>
      <c r="P601" s="72"/>
      <c r="Q601" s="72"/>
      <c r="R601" s="124"/>
      <c r="S601" s="72"/>
      <c r="T601" s="69"/>
      <c r="V601" s="221"/>
      <c r="W601" s="221"/>
    </row>
    <row r="602" spans="1:26" ht="38.25">
      <c r="A602"/>
      <c r="B602" s="141"/>
      <c r="C602" s="68" t="s">
        <v>122</v>
      </c>
      <c r="D602" s="38">
        <f t="shared" ref="D602:L602" si="196">IF(((D600="")*AND(D601="")),"",(D600-D601)*1)</f>
        <v>1827.9799999999996</v>
      </c>
      <c r="E602" s="38">
        <f t="shared" si="196"/>
        <v>1885.9699999999975</v>
      </c>
      <c r="F602" s="38">
        <f t="shared" si="196"/>
        <v>1885.9699999999975</v>
      </c>
      <c r="G602" s="38">
        <f t="shared" si="196"/>
        <v>1789.7000000000007</v>
      </c>
      <c r="H602" s="38">
        <f t="shared" si="196"/>
        <v>1850.7100000000028</v>
      </c>
      <c r="I602" s="38">
        <f t="shared" si="196"/>
        <v>1871.6100000000006</v>
      </c>
      <c r="J602" s="38">
        <f t="shared" si="196"/>
        <v>1823.6200000000026</v>
      </c>
      <c r="K602" s="38">
        <f t="shared" si="196"/>
        <v>1753.9700000000012</v>
      </c>
      <c r="L602" s="38">
        <f t="shared" si="196"/>
        <v>1828.2800000000025</v>
      </c>
      <c r="M602" s="127"/>
      <c r="N602" s="127"/>
      <c r="O602" s="127"/>
      <c r="P602" s="127"/>
      <c r="Q602" s="127"/>
      <c r="R602" s="128"/>
      <c r="S602" s="127"/>
      <c r="T602" s="69"/>
      <c r="V602" s="222"/>
      <c r="W602" s="222"/>
    </row>
    <row r="603" spans="1:26">
      <c r="A603" s="193">
        <v>43332</v>
      </c>
      <c r="B603" s="121" t="s">
        <v>123</v>
      </c>
      <c r="C603" s="68" t="s">
        <v>87</v>
      </c>
      <c r="D603" s="54">
        <v>29169.53</v>
      </c>
      <c r="E603" s="54">
        <v>29077.68</v>
      </c>
      <c r="F603" s="54">
        <v>29126.57</v>
      </c>
      <c r="G603" s="54">
        <v>29084.63</v>
      </c>
      <c r="H603" s="54">
        <v>29186.31</v>
      </c>
      <c r="I603" s="54">
        <v>29162.91</v>
      </c>
      <c r="J603" s="54">
        <v>29093.64</v>
      </c>
      <c r="K603" s="54">
        <v>29119.74</v>
      </c>
      <c r="L603" s="54">
        <v>29151.37</v>
      </c>
      <c r="M603" s="66">
        <f>IF((L604=""),"",MAX(D605:L605))</f>
        <v>1990.5699999999997</v>
      </c>
      <c r="N603" s="66">
        <f>IF(L604="","",MIN(D605:L605))</f>
        <v>1710.6800000000003</v>
      </c>
      <c r="O603" s="66">
        <f>IF((L605=""),"",AVERAGE(D605:L605))</f>
        <v>1894.5755555555556</v>
      </c>
      <c r="P603" s="66">
        <f>IF((L604=""),"",((M603-N603)/(M603+N603))*100)</f>
        <v>7.5620398514015381</v>
      </c>
      <c r="Q603" s="66">
        <v>23</v>
      </c>
      <c r="R603" s="122" t="str">
        <f>IF(L604="","",IF(P604&lt;20,(IF(O603&gt;1730,IF(O603&lt;1970,"Pass","Fail"),"Fail"))))</f>
        <v>Pass</v>
      </c>
      <c r="S603" s="145">
        <v>1340</v>
      </c>
      <c r="T603" s="195"/>
      <c r="V603" s="220">
        <v>1600</v>
      </c>
      <c r="W603" s="220">
        <v>2000</v>
      </c>
      <c r="X603" s="224">
        <v>1730</v>
      </c>
      <c r="Y603" s="224">
        <v>1970</v>
      </c>
      <c r="Z603" s="224">
        <v>6.2</v>
      </c>
    </row>
    <row r="604" spans="1:26" ht="15.75">
      <c r="A604"/>
      <c r="B604" s="139"/>
      <c r="C604" s="68" t="s">
        <v>88</v>
      </c>
      <c r="D604" s="54">
        <v>27283.4</v>
      </c>
      <c r="E604" s="54">
        <v>27218.09</v>
      </c>
      <c r="F604" s="54">
        <v>27415.89</v>
      </c>
      <c r="G604" s="54">
        <v>27196.45</v>
      </c>
      <c r="H604" s="54">
        <v>27217.82</v>
      </c>
      <c r="I604" s="54">
        <v>27172.34</v>
      </c>
      <c r="J604" s="54">
        <v>27187.43</v>
      </c>
      <c r="K604" s="54">
        <v>27203.599999999999</v>
      </c>
      <c r="L604" s="54">
        <v>27226.18</v>
      </c>
      <c r="M604" s="72"/>
      <c r="N604" s="72"/>
      <c r="O604" s="72"/>
      <c r="P604" s="72"/>
      <c r="Q604" s="72"/>
      <c r="R604" s="124"/>
      <c r="S604" s="72"/>
      <c r="T604" s="69"/>
      <c r="V604" s="221"/>
      <c r="W604" s="221"/>
    </row>
    <row r="605" spans="1:26" ht="38.25">
      <c r="A605"/>
      <c r="B605" s="141"/>
      <c r="C605" s="68" t="s">
        <v>122</v>
      </c>
      <c r="D605" s="38">
        <f t="shared" ref="D605:L605" si="197">IF(((D603="")*AND(D604="")),"",(D603-D604)*1)</f>
        <v>1886.1299999999974</v>
      </c>
      <c r="E605" s="38">
        <f t="shared" si="197"/>
        <v>1859.5900000000001</v>
      </c>
      <c r="F605" s="38">
        <f t="shared" si="197"/>
        <v>1710.6800000000003</v>
      </c>
      <c r="G605" s="38">
        <f t="shared" si="197"/>
        <v>1888.1800000000003</v>
      </c>
      <c r="H605" s="38">
        <f t="shared" si="197"/>
        <v>1968.4900000000016</v>
      </c>
      <c r="I605" s="38">
        <f t="shared" si="197"/>
        <v>1990.5699999999997</v>
      </c>
      <c r="J605" s="38">
        <f t="shared" si="197"/>
        <v>1906.2099999999991</v>
      </c>
      <c r="K605" s="38">
        <f t="shared" si="197"/>
        <v>1916.1400000000031</v>
      </c>
      <c r="L605" s="38">
        <f t="shared" si="197"/>
        <v>1925.1899999999987</v>
      </c>
      <c r="M605" s="127"/>
      <c r="N605" s="127"/>
      <c r="O605" s="127"/>
      <c r="P605" s="127"/>
      <c r="Q605" s="127"/>
      <c r="R605" s="128"/>
      <c r="S605" s="127"/>
      <c r="T605" s="69"/>
      <c r="V605" s="222"/>
      <c r="W605" s="222"/>
    </row>
    <row r="606" spans="1:26">
      <c r="A606" s="193">
        <v>43335</v>
      </c>
      <c r="B606" s="121" t="s">
        <v>123</v>
      </c>
      <c r="C606" s="68" t="s">
        <v>87</v>
      </c>
      <c r="D606" s="54">
        <v>29162</v>
      </c>
      <c r="E606" s="54">
        <v>29065</v>
      </c>
      <c r="F606" s="54">
        <v>29065</v>
      </c>
      <c r="G606" s="54">
        <v>29126</v>
      </c>
      <c r="H606" s="54">
        <v>29144</v>
      </c>
      <c r="I606" s="54">
        <v>29059</v>
      </c>
      <c r="J606" s="54">
        <v>29060</v>
      </c>
      <c r="K606" s="136">
        <v>29145</v>
      </c>
      <c r="L606" s="136">
        <v>29103</v>
      </c>
      <c r="M606" s="66">
        <f>IF((L607=""),"",MAX(D608:L608))</f>
        <v>1946</v>
      </c>
      <c r="N606" s="66">
        <f>IF(L607="","",MIN(D608:L608))</f>
        <v>1766</v>
      </c>
      <c r="O606" s="66">
        <f>IF((L608=""),"",AVERAGE(D608:L608))</f>
        <v>1860.5555555555557</v>
      </c>
      <c r="P606" s="66">
        <f>IF((L607=""),"",((M606-N606)/(M606+N606))*100)</f>
        <v>4.8491379310344831</v>
      </c>
      <c r="Q606" s="66">
        <v>23</v>
      </c>
      <c r="R606" s="122" t="str">
        <f>IF(L607="","",IF(P607&lt;20,(IF(O606&gt;1730,IF(O606&lt;1970,"Pass","Fail"),"Fail"))))</f>
        <v>Pass</v>
      </c>
      <c r="S606" s="145">
        <v>1340</v>
      </c>
      <c r="T606" s="195"/>
      <c r="V606" s="220">
        <v>1600</v>
      </c>
      <c r="W606" s="220">
        <v>2000</v>
      </c>
      <c r="X606" s="224">
        <v>1730</v>
      </c>
      <c r="Y606" s="224">
        <v>1970</v>
      </c>
      <c r="Z606" s="224">
        <v>6.2</v>
      </c>
    </row>
    <row r="607" spans="1:26" ht="15.75">
      <c r="A607"/>
      <c r="B607" s="139"/>
      <c r="C607" s="68" t="s">
        <v>88</v>
      </c>
      <c r="D607" s="54">
        <v>27285</v>
      </c>
      <c r="E607" s="54">
        <v>27229</v>
      </c>
      <c r="F607" s="54">
        <v>27269</v>
      </c>
      <c r="G607" s="54">
        <v>27198</v>
      </c>
      <c r="H607" s="54">
        <v>27224</v>
      </c>
      <c r="I607" s="54">
        <v>27230</v>
      </c>
      <c r="J607" s="54">
        <v>27294</v>
      </c>
      <c r="K607" s="54">
        <v>27199</v>
      </c>
      <c r="L607" s="54">
        <v>27256</v>
      </c>
      <c r="M607" s="72"/>
      <c r="N607" s="72"/>
      <c r="O607" s="72"/>
      <c r="P607" s="72"/>
      <c r="Q607" s="72"/>
      <c r="R607" s="124"/>
      <c r="S607" s="72"/>
      <c r="T607" s="69"/>
      <c r="V607" s="221"/>
      <c r="W607" s="221"/>
    </row>
    <row r="608" spans="1:26" ht="38.25">
      <c r="A608"/>
      <c r="B608" s="141"/>
      <c r="C608" s="68" t="s">
        <v>122</v>
      </c>
      <c r="D608" s="38">
        <f t="shared" ref="D608:L608" si="198">IF(((D606="")*AND(D607="")),"",(D606-D607)*1)</f>
        <v>1877</v>
      </c>
      <c r="E608" s="38">
        <f t="shared" si="198"/>
        <v>1836</v>
      </c>
      <c r="F608" s="38">
        <f t="shared" si="198"/>
        <v>1796</v>
      </c>
      <c r="G608" s="38">
        <f t="shared" si="198"/>
        <v>1928</v>
      </c>
      <c r="H608" s="38">
        <f t="shared" si="198"/>
        <v>1920</v>
      </c>
      <c r="I608" s="38">
        <f t="shared" si="198"/>
        <v>1829</v>
      </c>
      <c r="J608" s="38">
        <f t="shared" si="198"/>
        <v>1766</v>
      </c>
      <c r="K608" s="38">
        <f t="shared" si="198"/>
        <v>1946</v>
      </c>
      <c r="L608" s="38">
        <f t="shared" si="198"/>
        <v>1847</v>
      </c>
      <c r="M608" s="127"/>
      <c r="N608" s="127"/>
      <c r="O608" s="127"/>
      <c r="P608" s="127"/>
      <c r="Q608" s="127"/>
      <c r="R608" s="128"/>
      <c r="S608" s="127"/>
      <c r="T608" s="69"/>
      <c r="V608" s="222"/>
      <c r="W608" s="222"/>
    </row>
    <row r="609" spans="1:26">
      <c r="A609" s="193">
        <v>43339</v>
      </c>
      <c r="B609" s="121" t="s">
        <v>123</v>
      </c>
      <c r="C609" s="68" t="s">
        <v>87</v>
      </c>
      <c r="D609" s="54">
        <v>29207.63</v>
      </c>
      <c r="E609" s="54">
        <v>29075.83</v>
      </c>
      <c r="F609" s="54">
        <v>29114.93</v>
      </c>
      <c r="G609" s="54">
        <v>29134</v>
      </c>
      <c r="H609" s="54">
        <v>29142.42</v>
      </c>
      <c r="I609" s="54">
        <v>29171.26</v>
      </c>
      <c r="J609" s="54">
        <v>29086.95</v>
      </c>
      <c r="K609" s="54">
        <v>29101.53</v>
      </c>
      <c r="L609" s="54">
        <v>29174.63</v>
      </c>
      <c r="M609" s="66">
        <f>IF((L610=""),"",MAX(D611:L611))</f>
        <v>2007.880000000001</v>
      </c>
      <c r="N609" s="66">
        <f>IF(L610="","",MIN(D611:L611))</f>
        <v>1880.2200000000012</v>
      </c>
      <c r="O609" s="66">
        <f>IF((L611=""),"",AVERAGE(D611:L611))</f>
        <v>1938.8711111111115</v>
      </c>
      <c r="P609" s="66">
        <f>IF((L610=""),"",((M609-N609)/(M609+N609))*100)</f>
        <v>3.2833517656438818</v>
      </c>
      <c r="Q609" s="66">
        <v>23</v>
      </c>
      <c r="R609" s="122" t="str">
        <f>IF(L610="","",IF(P610&lt;20,(IF(O609&gt;1730,IF(O609&lt;1970,"Pass","Fail"),"Fail"))))</f>
        <v>Pass</v>
      </c>
      <c r="S609" s="145">
        <v>1335</v>
      </c>
      <c r="T609" s="195"/>
      <c r="V609" s="220">
        <v>1600</v>
      </c>
      <c r="W609" s="220">
        <v>2000</v>
      </c>
      <c r="X609" s="224">
        <v>1730</v>
      </c>
      <c r="Y609" s="224">
        <v>1970</v>
      </c>
      <c r="Z609" s="224">
        <v>6.2</v>
      </c>
    </row>
    <row r="610" spans="1:26" ht="15.75">
      <c r="A610"/>
      <c r="B610" s="139"/>
      <c r="C610" s="68" t="s">
        <v>88</v>
      </c>
      <c r="D610" s="54">
        <v>27257.18</v>
      </c>
      <c r="E610" s="54">
        <v>27195.61</v>
      </c>
      <c r="F610" s="54">
        <v>27214.85</v>
      </c>
      <c r="G610" s="54">
        <v>27126.12</v>
      </c>
      <c r="H610" s="54">
        <v>27170.9</v>
      </c>
      <c r="I610" s="54">
        <v>27183.05</v>
      </c>
      <c r="J610" s="54">
        <v>27195.07</v>
      </c>
      <c r="K610" s="54">
        <v>27166.1</v>
      </c>
      <c r="L610" s="54">
        <v>27250.46</v>
      </c>
      <c r="M610" s="72"/>
      <c r="N610" s="72"/>
      <c r="O610" s="72"/>
      <c r="P610" s="72"/>
      <c r="Q610" s="72"/>
      <c r="R610" s="124"/>
      <c r="S610" s="72"/>
      <c r="T610" s="69"/>
      <c r="V610" s="221"/>
      <c r="W610" s="221"/>
    </row>
    <row r="611" spans="1:26" ht="38.25">
      <c r="A611"/>
      <c r="B611" s="141"/>
      <c r="C611" s="68" t="s">
        <v>122</v>
      </c>
      <c r="D611" s="38">
        <f t="shared" ref="D611:L611" si="199">IF(((D609="")*AND(D610="")),"",(D609-D610)*1)</f>
        <v>1950.4500000000007</v>
      </c>
      <c r="E611" s="38">
        <f t="shared" si="199"/>
        <v>1880.2200000000012</v>
      </c>
      <c r="F611" s="38">
        <f t="shared" si="199"/>
        <v>1900.0800000000017</v>
      </c>
      <c r="G611" s="38">
        <f t="shared" si="199"/>
        <v>2007.880000000001</v>
      </c>
      <c r="H611" s="38">
        <f t="shared" si="199"/>
        <v>1971.5199999999968</v>
      </c>
      <c r="I611" s="38">
        <f t="shared" si="199"/>
        <v>1988.2099999999991</v>
      </c>
      <c r="J611" s="38">
        <f t="shared" si="199"/>
        <v>1891.880000000001</v>
      </c>
      <c r="K611" s="38">
        <f t="shared" si="199"/>
        <v>1935.4300000000003</v>
      </c>
      <c r="L611" s="38">
        <f t="shared" si="199"/>
        <v>1924.1700000000019</v>
      </c>
      <c r="M611" s="127"/>
      <c r="N611" s="127"/>
      <c r="O611" s="127"/>
      <c r="P611" s="127"/>
      <c r="Q611" s="127"/>
      <c r="R611" s="128"/>
      <c r="S611" s="127"/>
      <c r="T611" s="69"/>
      <c r="V611" s="222"/>
      <c r="W611" s="222"/>
    </row>
    <row r="612" spans="1:26">
      <c r="A612" s="193">
        <v>43342</v>
      </c>
      <c r="B612" s="121" t="s">
        <v>123</v>
      </c>
      <c r="C612" s="68" t="s">
        <v>87</v>
      </c>
      <c r="D612" s="54">
        <v>29147.79</v>
      </c>
      <c r="E612" s="54">
        <v>29091.45</v>
      </c>
      <c r="F612" s="54">
        <v>29126.84</v>
      </c>
      <c r="G612" s="54">
        <v>29082.31</v>
      </c>
      <c r="H612" s="54">
        <v>29121.19</v>
      </c>
      <c r="I612" s="54">
        <v>29149.84</v>
      </c>
      <c r="J612" s="54">
        <v>29074.560000000001</v>
      </c>
      <c r="K612" s="54">
        <v>29092.9</v>
      </c>
      <c r="L612" s="54">
        <v>29133.38</v>
      </c>
      <c r="M612" s="66">
        <f>IF((L613=""),"",MAX(D614:L614))</f>
        <v>1944.4799999999996</v>
      </c>
      <c r="N612" s="66">
        <f>IF(L613="","",MIN(D614:L614))</f>
        <v>1832.7299999999996</v>
      </c>
      <c r="O612" s="66">
        <f>IF((L614=""),"",AVERAGE(D614:L614))</f>
        <v>1914.7355555555562</v>
      </c>
      <c r="P612" s="66">
        <f>IF((L613=""),"",((M612-N612)/(M612+N612))*100)</f>
        <v>2.958532885383657</v>
      </c>
      <c r="Q612" s="66">
        <v>23</v>
      </c>
      <c r="R612" s="122" t="str">
        <f>IF(L613="","",IF(P613&lt;20,(IF(O612&gt;1730,IF(O612&lt;1970,"Pass","Fail"),"Fail"))))</f>
        <v>Pass</v>
      </c>
      <c r="S612" s="145">
        <v>121</v>
      </c>
      <c r="T612" s="195"/>
      <c r="V612" s="220">
        <v>1600</v>
      </c>
      <c r="W612" s="220">
        <v>2000</v>
      </c>
      <c r="X612" s="224">
        <v>1730</v>
      </c>
      <c r="Y612" s="224">
        <v>1970</v>
      </c>
      <c r="Z612" s="224">
        <v>6.2</v>
      </c>
    </row>
    <row r="613" spans="1:26" ht="15.75">
      <c r="A613"/>
      <c r="B613" s="139"/>
      <c r="C613" s="68" t="s">
        <v>88</v>
      </c>
      <c r="D613" s="54">
        <v>27234.89</v>
      </c>
      <c r="E613" s="54">
        <v>27156.89</v>
      </c>
      <c r="F613" s="54">
        <v>27294.11</v>
      </c>
      <c r="G613" s="54">
        <v>27176.17</v>
      </c>
      <c r="H613" s="54">
        <v>27187.43</v>
      </c>
      <c r="I613" s="54">
        <v>27205.360000000001</v>
      </c>
      <c r="J613" s="54">
        <v>27180.01</v>
      </c>
      <c r="K613" s="54">
        <v>27155.45</v>
      </c>
      <c r="L613" s="54">
        <v>27197.33</v>
      </c>
      <c r="M613" s="72"/>
      <c r="N613" s="72"/>
      <c r="O613" s="72"/>
      <c r="P613" s="72"/>
      <c r="Q613" s="72"/>
      <c r="R613" s="124"/>
      <c r="S613" s="72"/>
      <c r="T613" s="69"/>
      <c r="V613" s="221"/>
      <c r="W613" s="221"/>
    </row>
    <row r="614" spans="1:26" ht="38.25">
      <c r="A614"/>
      <c r="B614" s="141"/>
      <c r="C614" s="68" t="s">
        <v>122</v>
      </c>
      <c r="D614" s="38">
        <f t="shared" ref="D614:L614" si="200">IF(((D612="")*AND(D613="")),"",(D612-D613)*1)</f>
        <v>1912.9000000000015</v>
      </c>
      <c r="E614" s="38">
        <f t="shared" si="200"/>
        <v>1934.5600000000013</v>
      </c>
      <c r="F614" s="38">
        <f t="shared" si="200"/>
        <v>1832.7299999999996</v>
      </c>
      <c r="G614" s="38">
        <f t="shared" si="200"/>
        <v>1906.1400000000031</v>
      </c>
      <c r="H614" s="38">
        <f t="shared" si="200"/>
        <v>1933.7599999999984</v>
      </c>
      <c r="I614" s="38">
        <f t="shared" si="200"/>
        <v>1944.4799999999996</v>
      </c>
      <c r="J614" s="38">
        <f t="shared" si="200"/>
        <v>1894.5500000000029</v>
      </c>
      <c r="K614" s="38">
        <f t="shared" si="200"/>
        <v>1937.4500000000007</v>
      </c>
      <c r="L614" s="38">
        <f t="shared" si="200"/>
        <v>1936.0499999999993</v>
      </c>
      <c r="M614" s="127"/>
      <c r="N614" s="127"/>
      <c r="O614" s="127"/>
      <c r="P614" s="127"/>
      <c r="Q614" s="127"/>
      <c r="R614" s="128"/>
      <c r="S614" s="127"/>
      <c r="T614" s="69"/>
      <c r="V614" s="222"/>
      <c r="W614" s="222"/>
    </row>
    <row r="615" spans="1:26">
      <c r="A615" s="193">
        <v>43344</v>
      </c>
      <c r="B615" s="121" t="s">
        <v>123</v>
      </c>
      <c r="C615" s="68" t="s">
        <v>87</v>
      </c>
      <c r="D615" s="54">
        <v>29118.5</v>
      </c>
      <c r="E615" s="54">
        <v>29030.58</v>
      </c>
      <c r="F615" s="54">
        <v>29021.94</v>
      </c>
      <c r="G615" s="54">
        <v>29015.02</v>
      </c>
      <c r="H615" s="54">
        <v>29109.01</v>
      </c>
      <c r="I615" s="54">
        <v>29103.56</v>
      </c>
      <c r="J615" s="54">
        <v>29026.3</v>
      </c>
      <c r="K615" s="54">
        <v>29015.49</v>
      </c>
      <c r="L615" s="54">
        <v>29085.39</v>
      </c>
      <c r="M615" s="66">
        <f>IF((L616=""),"",MAX(D617:L617))</f>
        <v>1911.0500000000029</v>
      </c>
      <c r="N615" s="66">
        <f>IF(L616="","",MIN(D617:L617))</f>
        <v>1808.9499999999971</v>
      </c>
      <c r="O615" s="66">
        <f>IF((L617=""),"",AVERAGE(D617:L617))</f>
        <v>1866.6433333333339</v>
      </c>
      <c r="P615" s="66">
        <f>IF((L616=""),"",((M615-N615)/(M615+N615))*100)</f>
        <v>2.7446236559141348</v>
      </c>
      <c r="Q615" s="66">
        <v>23</v>
      </c>
      <c r="R615" s="122" t="str">
        <f>IF(L616="","",IF(P616&lt;20,(IF(O615&gt;1730,IF(O615&lt;1970,"Pass","Fail"),"Fail"))))</f>
        <v>Pass</v>
      </c>
      <c r="S615" s="145">
        <v>1428</v>
      </c>
      <c r="T615" s="195"/>
      <c r="V615" s="220">
        <v>1600</v>
      </c>
      <c r="W615" s="220">
        <v>2000</v>
      </c>
      <c r="X615" s="224">
        <v>1730</v>
      </c>
      <c r="Y615" s="224">
        <v>1970</v>
      </c>
      <c r="Z615" s="224">
        <v>6.2</v>
      </c>
    </row>
    <row r="616" spans="1:26" ht="15.75">
      <c r="A616"/>
      <c r="B616" s="139"/>
      <c r="C616" s="68" t="s">
        <v>88</v>
      </c>
      <c r="D616" s="54">
        <v>27229.759999999998</v>
      </c>
      <c r="E616" s="54">
        <v>27192.16</v>
      </c>
      <c r="F616" s="54">
        <v>27212.99</v>
      </c>
      <c r="G616" s="54">
        <v>27164.43</v>
      </c>
      <c r="H616" s="54">
        <v>27211.03</v>
      </c>
      <c r="I616" s="54">
        <v>27192.51</v>
      </c>
      <c r="J616" s="54">
        <v>27174.01</v>
      </c>
      <c r="K616" s="54">
        <v>27160.79</v>
      </c>
      <c r="L616" s="54">
        <v>27188.32</v>
      </c>
      <c r="M616" s="72"/>
      <c r="N616" s="72"/>
      <c r="O616" s="72"/>
      <c r="P616" s="72"/>
      <c r="Q616" s="72"/>
      <c r="R616" s="124"/>
      <c r="S616" s="72"/>
      <c r="T616" s="69"/>
      <c r="V616" s="221"/>
      <c r="W616" s="221"/>
    </row>
    <row r="617" spans="1:26" ht="38.25">
      <c r="A617"/>
      <c r="B617" s="141"/>
      <c r="C617" s="68" t="s">
        <v>122</v>
      </c>
      <c r="D617" s="38">
        <f t="shared" ref="D617:L617" si="201">IF(((D615="")*AND(D616="")),"",(D615-D616)*1)</f>
        <v>1888.7400000000016</v>
      </c>
      <c r="E617" s="38">
        <f t="shared" si="201"/>
        <v>1838.4200000000019</v>
      </c>
      <c r="F617" s="38">
        <f t="shared" si="201"/>
        <v>1808.9499999999971</v>
      </c>
      <c r="G617" s="38">
        <f t="shared" si="201"/>
        <v>1850.5900000000001</v>
      </c>
      <c r="H617" s="38">
        <f t="shared" si="201"/>
        <v>1897.9799999999996</v>
      </c>
      <c r="I617" s="38">
        <f t="shared" si="201"/>
        <v>1911.0500000000029</v>
      </c>
      <c r="J617" s="38">
        <f t="shared" si="201"/>
        <v>1852.2900000000009</v>
      </c>
      <c r="K617" s="38">
        <f t="shared" si="201"/>
        <v>1854.7000000000007</v>
      </c>
      <c r="L617" s="38">
        <f t="shared" si="201"/>
        <v>1897.0699999999997</v>
      </c>
      <c r="M617" s="127"/>
      <c r="N617" s="127"/>
      <c r="O617" s="127"/>
      <c r="P617" s="127"/>
      <c r="Q617" s="127"/>
      <c r="R617" s="128"/>
      <c r="S617" s="127"/>
      <c r="T617" s="69"/>
      <c r="V617" s="222"/>
      <c r="W617" s="222"/>
    </row>
    <row r="618" spans="1:26">
      <c r="A618" s="193">
        <v>43348</v>
      </c>
      <c r="B618" s="121" t="s">
        <v>123</v>
      </c>
      <c r="C618" s="68" t="s">
        <v>87</v>
      </c>
      <c r="D618" s="54">
        <v>29077.53</v>
      </c>
      <c r="E618" s="54">
        <v>29017.64</v>
      </c>
      <c r="F618" s="54">
        <v>29088.89</v>
      </c>
      <c r="G618" s="54">
        <v>29021.31</v>
      </c>
      <c r="H618" s="54">
        <v>29074.52</v>
      </c>
      <c r="I618" s="54">
        <v>29065.21</v>
      </c>
      <c r="J618" s="54">
        <v>29018.3</v>
      </c>
      <c r="K618" s="54">
        <v>29011.17</v>
      </c>
      <c r="L618" s="54">
        <v>29084.9</v>
      </c>
      <c r="M618" s="66">
        <f>IF((L619=""),"",MAX(D620:L620))</f>
        <v>1881.8299999999981</v>
      </c>
      <c r="N618" s="66">
        <f>IF(L619="","",MIN(D620:L620))</f>
        <v>1790.5200000000004</v>
      </c>
      <c r="O618" s="66">
        <f>IF((L620=""),"",AVERAGE(D620:L620))</f>
        <v>1843.1266666666661</v>
      </c>
      <c r="P618" s="66">
        <f>IF((L619=""),"",((M618-N618)/(M618+N618))*100)</f>
        <v>2.4864187781665064</v>
      </c>
      <c r="Q618" s="66">
        <v>23</v>
      </c>
      <c r="R618" s="122" t="str">
        <f>IF(L619="","",IF(P619&lt;20,(IF(O618&gt;1730,IF(O618&lt;1970,"Pass","Fail"),"Fail"))))</f>
        <v>Pass</v>
      </c>
      <c r="S618" s="145">
        <v>1428</v>
      </c>
      <c r="T618" s="195"/>
      <c r="V618" s="220">
        <v>1600</v>
      </c>
      <c r="W618" s="220">
        <v>2000</v>
      </c>
      <c r="X618" s="224">
        <v>1730</v>
      </c>
      <c r="Y618" s="224">
        <v>1970</v>
      </c>
      <c r="Z618" s="224">
        <v>6.2</v>
      </c>
    </row>
    <row r="619" spans="1:26" ht="15.75">
      <c r="A619"/>
      <c r="B619" s="139"/>
      <c r="C619" s="68" t="s">
        <v>88</v>
      </c>
      <c r="D619" s="54">
        <v>27195.7</v>
      </c>
      <c r="E619" s="54">
        <v>27193.4</v>
      </c>
      <c r="F619" s="54">
        <v>27298.37</v>
      </c>
      <c r="G619" s="54">
        <v>27200.52</v>
      </c>
      <c r="H619" s="54">
        <v>27208.04</v>
      </c>
      <c r="I619" s="54">
        <v>27190.93</v>
      </c>
      <c r="J619" s="54">
        <v>27189.59</v>
      </c>
      <c r="K619" s="54">
        <v>27189.64</v>
      </c>
      <c r="L619" s="54">
        <v>27205.14</v>
      </c>
      <c r="M619" s="72"/>
      <c r="N619" s="72"/>
      <c r="O619" s="72"/>
      <c r="P619" s="72"/>
      <c r="Q619" s="72"/>
      <c r="R619" s="124"/>
      <c r="S619" s="72"/>
      <c r="T619" s="69"/>
      <c r="V619" s="221"/>
      <c r="W619" s="221"/>
    </row>
    <row r="620" spans="1:26" ht="38.25">
      <c r="A620"/>
      <c r="B620" s="141"/>
      <c r="C620" s="68" t="s">
        <v>122</v>
      </c>
      <c r="D620" s="38">
        <f t="shared" ref="D620:L620" si="202">IF(((D618="")*AND(D619="")),"",(D618-D619)*1)</f>
        <v>1881.8299999999981</v>
      </c>
      <c r="E620" s="38">
        <f t="shared" si="202"/>
        <v>1824.239999999998</v>
      </c>
      <c r="F620" s="38">
        <f t="shared" si="202"/>
        <v>1790.5200000000004</v>
      </c>
      <c r="G620" s="38">
        <f t="shared" si="202"/>
        <v>1820.7900000000009</v>
      </c>
      <c r="H620" s="38">
        <f t="shared" si="202"/>
        <v>1866.4799999999996</v>
      </c>
      <c r="I620" s="38">
        <f t="shared" si="202"/>
        <v>1874.2799999999988</v>
      </c>
      <c r="J620" s="38">
        <f t="shared" si="202"/>
        <v>1828.7099999999991</v>
      </c>
      <c r="K620" s="38">
        <f t="shared" si="202"/>
        <v>1821.5299999999988</v>
      </c>
      <c r="L620" s="38">
        <f t="shared" si="202"/>
        <v>1879.760000000002</v>
      </c>
      <c r="M620" s="127"/>
      <c r="N620" s="127"/>
      <c r="O620" s="127"/>
      <c r="P620" s="127"/>
      <c r="Q620" s="127"/>
      <c r="R620" s="128"/>
      <c r="S620" s="127"/>
      <c r="T620" s="69"/>
      <c r="V620" s="222"/>
      <c r="W620" s="222"/>
    </row>
    <row r="621" spans="1:26">
      <c r="A621" s="193">
        <v>43352</v>
      </c>
      <c r="B621" s="121" t="s">
        <v>123</v>
      </c>
      <c r="C621" s="68" t="s">
        <v>87</v>
      </c>
      <c r="D621" s="54">
        <v>29253.599999999999</v>
      </c>
      <c r="E621" s="54">
        <v>29133.97</v>
      </c>
      <c r="F621" s="54">
        <v>29186.73</v>
      </c>
      <c r="G621" s="54">
        <v>29164.57</v>
      </c>
      <c r="H621" s="54">
        <v>29290.76</v>
      </c>
      <c r="I621" s="54">
        <v>29278.17</v>
      </c>
      <c r="J621" s="54">
        <v>29198.79</v>
      </c>
      <c r="K621" s="54">
        <v>29153.97</v>
      </c>
      <c r="L621" s="54">
        <v>29259.43</v>
      </c>
      <c r="M621" s="66">
        <f>IF((L622=""),"",MAX(D623:L623))</f>
        <v>1958.6699999999983</v>
      </c>
      <c r="N621" s="66">
        <f>IF(L622="","",MIN(D623:L623))</f>
        <v>1804.880000000001</v>
      </c>
      <c r="O621" s="66">
        <f>IF((L623=""),"",AVERAGE(D623:L623))</f>
        <v>1886.3055555555552</v>
      </c>
      <c r="P621" s="66">
        <f>IF((L622=""),"",((M621-N621)/(M621+N621))*100)</f>
        <v>4.0863014972565068</v>
      </c>
      <c r="Q621" s="66">
        <v>23</v>
      </c>
      <c r="R621" s="122" t="str">
        <f>IF(L622="","",IF(P622&lt;20,(IF(O621&gt;1730,IF(O621&lt;1970,"Pass","Fail"),"Fail"))))</f>
        <v>Pass</v>
      </c>
      <c r="S621" s="145">
        <v>74</v>
      </c>
      <c r="T621" s="195"/>
      <c r="V621" s="220">
        <v>1600</v>
      </c>
      <c r="W621" s="220">
        <v>2000</v>
      </c>
      <c r="X621" s="224">
        <v>1730</v>
      </c>
      <c r="Y621" s="224">
        <v>1970</v>
      </c>
      <c r="Z621" s="224">
        <v>6.2</v>
      </c>
    </row>
    <row r="622" spans="1:26" ht="15.75">
      <c r="A622"/>
      <c r="B622" s="139"/>
      <c r="C622" s="68" t="s">
        <v>88</v>
      </c>
      <c r="D622" s="54">
        <v>27345.02</v>
      </c>
      <c r="E622" s="54">
        <v>27329.09</v>
      </c>
      <c r="F622" s="54">
        <v>27343.95</v>
      </c>
      <c r="G622" s="54">
        <v>27342.65</v>
      </c>
      <c r="H622" s="54">
        <v>27332.09</v>
      </c>
      <c r="I622" s="54">
        <v>27333.61</v>
      </c>
      <c r="J622" s="54">
        <v>27300.87</v>
      </c>
      <c r="K622" s="54">
        <v>27279.21</v>
      </c>
      <c r="L622" s="54">
        <v>27336.75</v>
      </c>
      <c r="M622" s="72"/>
      <c r="N622" s="72"/>
      <c r="O622" s="72"/>
      <c r="P622" s="72"/>
      <c r="Q622" s="72"/>
      <c r="R622" s="124"/>
      <c r="S622" s="72"/>
      <c r="T622" s="69"/>
      <c r="V622" s="221"/>
      <c r="W622" s="221"/>
    </row>
    <row r="623" spans="1:26" ht="38.25">
      <c r="A623"/>
      <c r="B623" s="141"/>
      <c r="C623" s="68" t="s">
        <v>122</v>
      </c>
      <c r="D623" s="38">
        <f t="shared" ref="D623:L623" si="203">IF(((D621="")*AND(D622="")),"",(D621-D622)*1)</f>
        <v>1908.5799999999981</v>
      </c>
      <c r="E623" s="38">
        <f t="shared" si="203"/>
        <v>1804.880000000001</v>
      </c>
      <c r="F623" s="38">
        <f t="shared" si="203"/>
        <v>1842.7799999999988</v>
      </c>
      <c r="G623" s="38">
        <f t="shared" si="203"/>
        <v>1821.9199999999983</v>
      </c>
      <c r="H623" s="38">
        <f t="shared" si="203"/>
        <v>1958.6699999999983</v>
      </c>
      <c r="I623" s="38">
        <f t="shared" si="203"/>
        <v>1944.5599999999977</v>
      </c>
      <c r="J623" s="38">
        <f t="shared" si="203"/>
        <v>1897.9200000000019</v>
      </c>
      <c r="K623" s="38">
        <f t="shared" si="203"/>
        <v>1874.760000000002</v>
      </c>
      <c r="L623" s="38">
        <f t="shared" si="203"/>
        <v>1922.6800000000003</v>
      </c>
      <c r="M623" s="127"/>
      <c r="N623" s="127"/>
      <c r="O623" s="127"/>
      <c r="P623" s="127"/>
      <c r="Q623" s="127"/>
      <c r="R623" s="128"/>
      <c r="S623" s="127"/>
      <c r="T623" s="69"/>
      <c r="V623" s="222"/>
      <c r="W623" s="222"/>
    </row>
    <row r="624" spans="1:26">
      <c r="A624" s="193">
        <v>43355</v>
      </c>
      <c r="B624" s="121" t="s">
        <v>123</v>
      </c>
      <c r="C624" s="68" t="s">
        <v>87</v>
      </c>
      <c r="D624" s="54">
        <v>29364.44</v>
      </c>
      <c r="E624" s="54">
        <v>29273.43</v>
      </c>
      <c r="F624" s="54">
        <v>29287.45</v>
      </c>
      <c r="G624" s="54">
        <v>29277.79</v>
      </c>
      <c r="H624" s="54">
        <v>29373.5</v>
      </c>
      <c r="I624" s="54">
        <v>29338.45</v>
      </c>
      <c r="J624" s="54">
        <v>29260.1</v>
      </c>
      <c r="K624" s="54">
        <v>29267.88</v>
      </c>
      <c r="L624" s="54">
        <v>29340.45</v>
      </c>
      <c r="M624" s="66">
        <f>IF((L625=""),"",MAX(D626:L626))</f>
        <v>1963.8899999999994</v>
      </c>
      <c r="N624" s="66">
        <f>IF(L625="","",MIN(D626:L626))</f>
        <v>1562.7299999999996</v>
      </c>
      <c r="O624" s="66">
        <f>IF((L626=""),"",AVERAGE(D626:L626))</f>
        <v>1872.37</v>
      </c>
      <c r="P624" s="66">
        <f>IF((L625=""),"",((M624-N624)/(M624+N624))*100)</f>
        <v>11.375197781445122</v>
      </c>
      <c r="Q624" s="66">
        <v>23</v>
      </c>
      <c r="R624" s="122" t="str">
        <f>IF(L625="","",IF(P625&lt;20,(IF(O624&gt;1730,IF(O624&lt;1970,"Pass","Fail"),"Fail"))))</f>
        <v>Pass</v>
      </c>
      <c r="S624" s="145">
        <v>74</v>
      </c>
      <c r="T624" s="195"/>
      <c r="V624" s="220">
        <v>1600</v>
      </c>
      <c r="W624" s="220">
        <v>2000</v>
      </c>
      <c r="X624" s="224">
        <v>1730</v>
      </c>
      <c r="Y624" s="224">
        <v>1970</v>
      </c>
      <c r="Z624" s="224">
        <v>6.2</v>
      </c>
    </row>
    <row r="625" spans="1:26" ht="15.75">
      <c r="A625"/>
      <c r="B625" s="139"/>
      <c r="C625" s="68" t="s">
        <v>88</v>
      </c>
      <c r="D625" s="54">
        <v>27449.22</v>
      </c>
      <c r="E625" s="54">
        <v>27407.84</v>
      </c>
      <c r="F625" s="54">
        <v>27724.720000000001</v>
      </c>
      <c r="G625" s="54">
        <v>27372.21</v>
      </c>
      <c r="H625" s="54">
        <v>27409.61</v>
      </c>
      <c r="I625" s="54">
        <v>27424.04</v>
      </c>
      <c r="J625" s="54">
        <v>27362.240000000002</v>
      </c>
      <c r="K625" s="54">
        <v>27369.01</v>
      </c>
      <c r="L625" s="54">
        <v>27413.27</v>
      </c>
      <c r="M625" s="72"/>
      <c r="N625" s="72"/>
      <c r="O625" s="72"/>
      <c r="P625" s="72"/>
      <c r="Q625" s="72"/>
      <c r="R625" s="124"/>
      <c r="S625" s="72"/>
      <c r="T625" s="69"/>
      <c r="V625" s="221"/>
      <c r="W625" s="221"/>
    </row>
    <row r="626" spans="1:26" ht="38.25">
      <c r="A626"/>
      <c r="B626" s="141"/>
      <c r="C626" s="68" t="s">
        <v>122</v>
      </c>
      <c r="D626" s="38">
        <f t="shared" ref="D626:L626" si="204">IF(((D624="")*AND(D625="")),"",(D624-D625)*1)</f>
        <v>1915.2199999999975</v>
      </c>
      <c r="E626" s="38">
        <f t="shared" si="204"/>
        <v>1865.5900000000001</v>
      </c>
      <c r="F626" s="38">
        <f t="shared" si="204"/>
        <v>1562.7299999999996</v>
      </c>
      <c r="G626" s="38">
        <f t="shared" si="204"/>
        <v>1905.5800000000017</v>
      </c>
      <c r="H626" s="38">
        <f t="shared" si="204"/>
        <v>1963.8899999999994</v>
      </c>
      <c r="I626" s="38">
        <f t="shared" si="204"/>
        <v>1914.4099999999999</v>
      </c>
      <c r="J626" s="38">
        <f t="shared" si="204"/>
        <v>1897.8599999999969</v>
      </c>
      <c r="K626" s="38">
        <f t="shared" si="204"/>
        <v>1898.8700000000026</v>
      </c>
      <c r="L626" s="38">
        <f t="shared" si="204"/>
        <v>1927.1800000000003</v>
      </c>
      <c r="M626" s="127"/>
      <c r="N626" s="127"/>
      <c r="O626" s="127"/>
      <c r="P626" s="127"/>
      <c r="Q626" s="127"/>
      <c r="R626" s="128"/>
      <c r="S626" s="127"/>
      <c r="T626" s="69"/>
      <c r="V626" s="222"/>
      <c r="W626" s="222"/>
    </row>
    <row r="627" spans="1:26">
      <c r="A627" s="193">
        <v>43358</v>
      </c>
      <c r="B627" s="121" t="s">
        <v>123</v>
      </c>
      <c r="C627" s="68" t="s">
        <v>87</v>
      </c>
      <c r="D627" s="54">
        <v>29555.33</v>
      </c>
      <c r="E627" s="54">
        <v>29401.61</v>
      </c>
      <c r="F627" s="54">
        <v>29390.42</v>
      </c>
      <c r="G627" s="54">
        <v>29375.599999999999</v>
      </c>
      <c r="H627" s="54">
        <v>29503.360000000001</v>
      </c>
      <c r="I627" s="54">
        <v>29509.02</v>
      </c>
      <c r="J627" s="54">
        <v>29381.3</v>
      </c>
      <c r="K627" s="54">
        <v>29378.94</v>
      </c>
      <c r="L627" s="54">
        <v>29498.99</v>
      </c>
      <c r="M627" s="66">
        <f>IF((L628=""),"",MAX(D629:L629))</f>
        <v>1963.8600000000006</v>
      </c>
      <c r="N627" s="66">
        <f>IF(L628="","",MIN(D629:L629))</f>
        <v>1864.3899999999994</v>
      </c>
      <c r="O627" s="66">
        <f>IF((L629=""),"",AVERAGE(D629:L629))</f>
        <v>1924.8277777777787</v>
      </c>
      <c r="P627" s="66">
        <f>IF((L628=""),"",((M627-N627)/(M627+N627))*100)</f>
        <v>2.5983151570561263</v>
      </c>
      <c r="Q627" s="66">
        <v>23</v>
      </c>
      <c r="R627" s="122" t="str">
        <f>IF(L628="","",IF(P628&lt;20,(IF(O627&gt;1730,IF(O627&lt;1970,"Pass","Fail"),"Fail"))))</f>
        <v>Pass</v>
      </c>
      <c r="S627" s="145" t="s">
        <v>66</v>
      </c>
      <c r="T627" s="195"/>
      <c r="V627" s="220">
        <v>1600</v>
      </c>
      <c r="W627" s="220">
        <v>2000</v>
      </c>
      <c r="X627" s="224">
        <v>1730</v>
      </c>
      <c r="Y627" s="224">
        <v>1970</v>
      </c>
      <c r="Z627" s="224">
        <v>6.2</v>
      </c>
    </row>
    <row r="628" spans="1:26" ht="15.75">
      <c r="A628"/>
      <c r="B628" s="139"/>
      <c r="C628" s="68" t="s">
        <v>88</v>
      </c>
      <c r="D628" s="54">
        <v>27611.59</v>
      </c>
      <c r="E628" s="54">
        <v>27500.67</v>
      </c>
      <c r="F628" s="54">
        <v>27526.03</v>
      </c>
      <c r="G628" s="54">
        <v>27462.2</v>
      </c>
      <c r="H628" s="54">
        <v>27540.76</v>
      </c>
      <c r="I628" s="54">
        <v>27545.16</v>
      </c>
      <c r="J628" s="54">
        <v>27480.17</v>
      </c>
      <c r="K628" s="54">
        <v>27457.279999999999</v>
      </c>
      <c r="L628" s="54">
        <v>27547.26</v>
      </c>
      <c r="M628" s="72"/>
      <c r="N628" s="72"/>
      <c r="O628" s="72"/>
      <c r="P628" s="72"/>
      <c r="Q628" s="72"/>
      <c r="R628" s="124"/>
      <c r="S628" s="72"/>
      <c r="T628" s="69"/>
      <c r="V628" s="221"/>
      <c r="W628" s="221"/>
    </row>
    <row r="629" spans="1:26" ht="38.25">
      <c r="A629"/>
      <c r="B629" s="141"/>
      <c r="C629" s="68" t="s">
        <v>122</v>
      </c>
      <c r="D629" s="38">
        <f t="shared" ref="D629:L629" si="205">IF(((D627="")*AND(D628="")),"",(D627-D628)*1)</f>
        <v>1943.7400000000016</v>
      </c>
      <c r="E629" s="38">
        <f t="shared" si="205"/>
        <v>1900.9400000000023</v>
      </c>
      <c r="F629" s="38">
        <f t="shared" si="205"/>
        <v>1864.3899999999994</v>
      </c>
      <c r="G629" s="38">
        <f t="shared" si="205"/>
        <v>1913.3999999999978</v>
      </c>
      <c r="H629" s="38">
        <f t="shared" si="205"/>
        <v>1962.6000000000022</v>
      </c>
      <c r="I629" s="38">
        <f t="shared" si="205"/>
        <v>1963.8600000000006</v>
      </c>
      <c r="J629" s="38">
        <f t="shared" si="205"/>
        <v>1901.130000000001</v>
      </c>
      <c r="K629" s="38">
        <f t="shared" si="205"/>
        <v>1921.6599999999999</v>
      </c>
      <c r="L629" s="38">
        <f t="shared" si="205"/>
        <v>1951.7300000000032</v>
      </c>
      <c r="M629" s="127"/>
      <c r="N629" s="127"/>
      <c r="O629" s="127"/>
      <c r="P629" s="127"/>
      <c r="Q629" s="127"/>
      <c r="R629" s="128"/>
      <c r="S629" s="127"/>
      <c r="T629" s="69"/>
      <c r="V629" s="222"/>
      <c r="W629" s="222"/>
    </row>
    <row r="630" spans="1:26">
      <c r="A630" s="193">
        <v>43361</v>
      </c>
      <c r="B630" s="121" t="s">
        <v>123</v>
      </c>
      <c r="C630" s="68" t="s">
        <v>87</v>
      </c>
      <c r="D630" s="54">
        <v>29251.42</v>
      </c>
      <c r="E630" s="54">
        <v>29176.47</v>
      </c>
      <c r="F630" s="54">
        <v>29188.82</v>
      </c>
      <c r="G630" s="54">
        <v>29202.83</v>
      </c>
      <c r="H630" s="54">
        <v>29306.61</v>
      </c>
      <c r="I630" s="54">
        <v>29270.61</v>
      </c>
      <c r="J630" s="54">
        <v>29185.72</v>
      </c>
      <c r="K630" s="54">
        <v>29170.11</v>
      </c>
      <c r="L630" s="54">
        <v>29283.67</v>
      </c>
      <c r="M630" s="66">
        <f>IF((L631=""),"",MAX(D632:L632))</f>
        <v>1954.3100000000013</v>
      </c>
      <c r="N630" s="66">
        <f>IF(L631="","",MIN(D632:L632))</f>
        <v>1862.3499999999985</v>
      </c>
      <c r="O630" s="66">
        <f>IF((L632=""),"",AVERAGE(D632:L632))</f>
        <v>1904.4244444444444</v>
      </c>
      <c r="P630" s="66">
        <f>IF((L631=""),"",((M630-N630)/(M630+N630))*100)</f>
        <v>2.4094365230333006</v>
      </c>
      <c r="Q630" s="66">
        <v>23</v>
      </c>
      <c r="R630" s="122" t="str">
        <f>IF(L631="","",IF(P631&lt;20,(IF(O630&gt;1730,IF(O630&lt;1970,"Pass","Fail"),"Fail"))))</f>
        <v>Pass</v>
      </c>
      <c r="S630" s="145">
        <v>1159</v>
      </c>
      <c r="T630" s="195"/>
      <c r="V630" s="220">
        <v>1600</v>
      </c>
      <c r="W630" s="220">
        <v>2000</v>
      </c>
      <c r="X630" s="224">
        <v>1730</v>
      </c>
      <c r="Y630" s="224">
        <v>1970</v>
      </c>
      <c r="Z630" s="224">
        <v>6.2</v>
      </c>
    </row>
    <row r="631" spans="1:26" ht="15.75">
      <c r="A631"/>
      <c r="B631" s="139"/>
      <c r="C631" s="68" t="s">
        <v>88</v>
      </c>
      <c r="D631" s="54">
        <v>27332.86</v>
      </c>
      <c r="E631" s="54">
        <v>27294.54</v>
      </c>
      <c r="F631" s="54">
        <v>27326.47</v>
      </c>
      <c r="G631" s="54">
        <v>27315.31</v>
      </c>
      <c r="H631" s="54">
        <v>27360.39</v>
      </c>
      <c r="I631" s="54">
        <v>27316.3</v>
      </c>
      <c r="J631" s="54">
        <v>27296.7</v>
      </c>
      <c r="K631" s="54">
        <v>27294.61</v>
      </c>
      <c r="L631" s="54">
        <v>27359.26</v>
      </c>
      <c r="M631" s="72"/>
      <c r="N631" s="72"/>
      <c r="O631" s="72"/>
      <c r="P631" s="72"/>
      <c r="Q631" s="72"/>
      <c r="R631" s="124"/>
      <c r="S631" s="72"/>
      <c r="T631" s="69"/>
      <c r="V631" s="221"/>
      <c r="W631" s="221"/>
    </row>
    <row r="632" spans="1:26" ht="38.25">
      <c r="A632"/>
      <c r="B632" s="141"/>
      <c r="C632" s="68" t="s">
        <v>122</v>
      </c>
      <c r="D632" s="38">
        <f t="shared" ref="D632:L632" si="206">IF(((D630="")*AND(D631="")),"",(D630-D631)*1)</f>
        <v>1918.5599999999977</v>
      </c>
      <c r="E632" s="38">
        <f t="shared" si="206"/>
        <v>1881.9300000000003</v>
      </c>
      <c r="F632" s="38">
        <f t="shared" si="206"/>
        <v>1862.3499999999985</v>
      </c>
      <c r="G632" s="38">
        <f t="shared" si="206"/>
        <v>1887.5200000000004</v>
      </c>
      <c r="H632" s="38">
        <f t="shared" si="206"/>
        <v>1946.2200000000012</v>
      </c>
      <c r="I632" s="38">
        <f t="shared" si="206"/>
        <v>1954.3100000000013</v>
      </c>
      <c r="J632" s="38">
        <f t="shared" si="206"/>
        <v>1889.0200000000004</v>
      </c>
      <c r="K632" s="38">
        <f t="shared" si="206"/>
        <v>1875.5</v>
      </c>
      <c r="L632" s="38">
        <f t="shared" si="206"/>
        <v>1924.4099999999999</v>
      </c>
      <c r="M632" s="127"/>
      <c r="N632" s="127"/>
      <c r="O632" s="127"/>
      <c r="P632" s="127"/>
      <c r="Q632" s="127"/>
      <c r="R632" s="128"/>
      <c r="S632" s="127"/>
      <c r="T632" s="69"/>
      <c r="V632" s="222"/>
      <c r="W632" s="222"/>
    </row>
    <row r="633" spans="1:26">
      <c r="A633" s="193">
        <v>43367</v>
      </c>
      <c r="B633" s="121" t="s">
        <v>123</v>
      </c>
      <c r="C633" s="68" t="s">
        <v>87</v>
      </c>
      <c r="D633" s="54">
        <v>29325.81</v>
      </c>
      <c r="E633" s="54">
        <v>29257.200000000001</v>
      </c>
      <c r="F633" s="54">
        <v>29225.9</v>
      </c>
      <c r="G633" s="54">
        <v>29246.07</v>
      </c>
      <c r="H633" s="54">
        <v>29305.52</v>
      </c>
      <c r="I633" s="54">
        <v>29316.57</v>
      </c>
      <c r="J633" s="54">
        <v>29294.06</v>
      </c>
      <c r="K633" s="54">
        <v>29228.880000000001</v>
      </c>
      <c r="L633" s="54">
        <v>29303.48</v>
      </c>
      <c r="M633" s="66">
        <f>IF((L634=""),"",MAX(D635:L635))</f>
        <v>1988.0200000000004</v>
      </c>
      <c r="N633" s="66">
        <f>IF(L634="","",MIN(D635:L635))</f>
        <v>1823.2200000000012</v>
      </c>
      <c r="O633" s="66">
        <f>IF((L635=""),"",AVERAGE(D635:L635))</f>
        <v>1906.0155555555564</v>
      </c>
      <c r="P633" s="66">
        <f>IF((L634=""),"",((M633-N633)/(M633+N633))*100)</f>
        <v>4.3240520145674166</v>
      </c>
      <c r="Q633" s="66">
        <v>23</v>
      </c>
      <c r="R633" s="122" t="str">
        <f>IF(L634="","",IF(P634&lt;20,(IF(O633&gt;1730,IF(O633&lt;1970,"Pass","Fail"),"Fail"))))</f>
        <v>Pass</v>
      </c>
      <c r="S633" s="145">
        <v>1340</v>
      </c>
      <c r="T633" s="195"/>
      <c r="V633" s="220">
        <v>1600</v>
      </c>
      <c r="W633" s="220">
        <v>2000</v>
      </c>
      <c r="X633" s="224">
        <v>1730</v>
      </c>
      <c r="Y633" s="224">
        <v>1970</v>
      </c>
      <c r="Z633" s="224">
        <v>6.2</v>
      </c>
    </row>
    <row r="634" spans="1:26" ht="15.75">
      <c r="A634"/>
      <c r="B634" s="139"/>
      <c r="C634" s="68" t="s">
        <v>88</v>
      </c>
      <c r="D634" s="54">
        <v>27411.29</v>
      </c>
      <c r="E634" s="54">
        <v>27363.35</v>
      </c>
      <c r="F634" s="54">
        <v>27402.68</v>
      </c>
      <c r="G634" s="54">
        <v>27358.95</v>
      </c>
      <c r="H634" s="54">
        <v>27355.17</v>
      </c>
      <c r="I634" s="54">
        <v>27328.55</v>
      </c>
      <c r="J634" s="54">
        <v>27359.599999999999</v>
      </c>
      <c r="K634" s="54">
        <v>27369.7</v>
      </c>
      <c r="L634" s="54">
        <v>27400.06</v>
      </c>
      <c r="M634" s="72"/>
      <c r="N634" s="72"/>
      <c r="O634" s="72"/>
      <c r="P634" s="72"/>
      <c r="Q634" s="72"/>
      <c r="R634" s="124"/>
      <c r="S634" s="72"/>
      <c r="T634" s="69"/>
      <c r="V634" s="221"/>
      <c r="W634" s="221"/>
    </row>
    <row r="635" spans="1:26" ht="38.25">
      <c r="A635"/>
      <c r="B635" s="141"/>
      <c r="C635" s="68" t="s">
        <v>122</v>
      </c>
      <c r="D635" s="38">
        <f t="shared" ref="D635:L635" si="207">IF(((D633="")*AND(D634="")),"",(D633-D634)*1)</f>
        <v>1914.5200000000004</v>
      </c>
      <c r="E635" s="38">
        <f t="shared" si="207"/>
        <v>1893.8500000000022</v>
      </c>
      <c r="F635" s="38">
        <f t="shared" si="207"/>
        <v>1823.2200000000012</v>
      </c>
      <c r="G635" s="38">
        <f t="shared" si="207"/>
        <v>1887.119999999999</v>
      </c>
      <c r="H635" s="38">
        <f t="shared" si="207"/>
        <v>1950.3500000000022</v>
      </c>
      <c r="I635" s="38">
        <f t="shared" si="207"/>
        <v>1988.0200000000004</v>
      </c>
      <c r="J635" s="38">
        <f t="shared" si="207"/>
        <v>1934.4600000000028</v>
      </c>
      <c r="K635" s="38">
        <f t="shared" si="207"/>
        <v>1859.1800000000003</v>
      </c>
      <c r="L635" s="38">
        <f t="shared" si="207"/>
        <v>1903.4199999999983</v>
      </c>
      <c r="M635" s="127"/>
      <c r="N635" s="127"/>
      <c r="O635" s="127"/>
      <c r="P635" s="127"/>
      <c r="Q635" s="127"/>
      <c r="R635" s="128"/>
      <c r="S635" s="127"/>
      <c r="T635" s="69"/>
      <c r="V635" s="222"/>
      <c r="W635" s="222"/>
    </row>
    <row r="636" spans="1:26">
      <c r="A636" s="193">
        <v>43369</v>
      </c>
      <c r="B636" s="121" t="s">
        <v>123</v>
      </c>
      <c r="C636" s="68" t="s">
        <v>87</v>
      </c>
      <c r="D636" s="54">
        <v>29319.99</v>
      </c>
      <c r="E636" s="54">
        <v>29274.400000000001</v>
      </c>
      <c r="F636" s="54">
        <v>29254.15</v>
      </c>
      <c r="G636" s="54">
        <v>29240.21</v>
      </c>
      <c r="H636" s="54">
        <v>29311.86</v>
      </c>
      <c r="I636" s="54">
        <v>29304.79</v>
      </c>
      <c r="J636" s="54">
        <v>29248.89</v>
      </c>
      <c r="K636" s="54">
        <v>29249.89</v>
      </c>
      <c r="L636" s="54">
        <v>29312.21</v>
      </c>
      <c r="M636" s="66">
        <f>IF((L637=""),"",MAX(D638:L638))</f>
        <v>1965.9000000000015</v>
      </c>
      <c r="N636" s="66">
        <f>IF(L637="","",MIN(D638:L638))</f>
        <v>1864.880000000001</v>
      </c>
      <c r="O636" s="66">
        <f>IF((L638=""),"",AVERAGE(D638:L638))</f>
        <v>1914.1822222222222</v>
      </c>
      <c r="P636" s="66">
        <f>IF((L637=""),"",((M636-N636)/(M636+N636))*100)</f>
        <v>2.6370608596682756</v>
      </c>
      <c r="Q636" s="66">
        <v>23</v>
      </c>
      <c r="R636" s="122" t="str">
        <f>IF(L637="","",IF(P637&lt;20,(IF(O636&gt;1730,IF(O636&lt;1970,"Pass","Fail"),"Fail"))))</f>
        <v>Pass</v>
      </c>
      <c r="S636" s="145">
        <v>102</v>
      </c>
      <c r="T636" s="195"/>
      <c r="V636" s="220">
        <v>1600</v>
      </c>
      <c r="W636" s="220">
        <v>2000</v>
      </c>
      <c r="X636" s="224">
        <v>1730</v>
      </c>
      <c r="Y636" s="224">
        <v>1970</v>
      </c>
      <c r="Z636" s="224">
        <v>6.2</v>
      </c>
    </row>
    <row r="637" spans="1:26" ht="15.75">
      <c r="A637"/>
      <c r="B637" s="139"/>
      <c r="C637" s="68" t="s">
        <v>88</v>
      </c>
      <c r="D637" s="54">
        <v>27372.240000000002</v>
      </c>
      <c r="E637" s="54">
        <v>27384.98</v>
      </c>
      <c r="F637" s="54">
        <v>27389.27</v>
      </c>
      <c r="G637" s="54">
        <v>27344.58</v>
      </c>
      <c r="H637" s="54">
        <v>27367.8</v>
      </c>
      <c r="I637" s="54">
        <v>27338.89</v>
      </c>
      <c r="J637" s="54">
        <v>27358.06</v>
      </c>
      <c r="K637" s="54">
        <v>27354.97</v>
      </c>
      <c r="L637" s="54">
        <v>27377.96</v>
      </c>
      <c r="M637" s="72"/>
      <c r="N637" s="72"/>
      <c r="O637" s="72"/>
      <c r="P637" s="72"/>
      <c r="Q637" s="72"/>
      <c r="R637" s="124"/>
      <c r="S637" s="72"/>
      <c r="T637" s="69"/>
      <c r="V637" s="221"/>
      <c r="W637" s="221"/>
    </row>
    <row r="638" spans="1:26" ht="38.25">
      <c r="A638"/>
      <c r="B638" s="141"/>
      <c r="C638" s="68" t="s">
        <v>122</v>
      </c>
      <c r="D638" s="38">
        <f t="shared" ref="D638:L638" si="208">IF(((D636="")*AND(D637="")),"",(D636-D637)*1)</f>
        <v>1947.75</v>
      </c>
      <c r="E638" s="38">
        <f t="shared" si="208"/>
        <v>1889.4200000000019</v>
      </c>
      <c r="F638" s="38">
        <f t="shared" si="208"/>
        <v>1864.880000000001</v>
      </c>
      <c r="G638" s="38">
        <f t="shared" si="208"/>
        <v>1895.6299999999974</v>
      </c>
      <c r="H638" s="38">
        <f t="shared" si="208"/>
        <v>1944.0600000000013</v>
      </c>
      <c r="I638" s="38">
        <f t="shared" si="208"/>
        <v>1965.9000000000015</v>
      </c>
      <c r="J638" s="38">
        <f t="shared" si="208"/>
        <v>1890.8299999999981</v>
      </c>
      <c r="K638" s="38">
        <f t="shared" si="208"/>
        <v>1894.9199999999983</v>
      </c>
      <c r="L638" s="38">
        <f t="shared" si="208"/>
        <v>1934.25</v>
      </c>
      <c r="M638" s="127"/>
      <c r="N638" s="127"/>
      <c r="O638" s="127"/>
      <c r="P638" s="127"/>
      <c r="Q638" s="127"/>
      <c r="R638" s="128"/>
      <c r="S638" s="127"/>
      <c r="T638" s="69"/>
      <c r="V638" s="222"/>
      <c r="W638" s="222"/>
    </row>
    <row r="639" spans="1:26">
      <c r="A639" s="193">
        <v>43373</v>
      </c>
      <c r="B639" s="121" t="s">
        <v>123</v>
      </c>
      <c r="C639" s="68" t="s">
        <v>87</v>
      </c>
      <c r="D639" s="54">
        <v>29049.13</v>
      </c>
      <c r="E639" s="54">
        <v>28946.42</v>
      </c>
      <c r="F639" s="54">
        <v>29061.82</v>
      </c>
      <c r="G639" s="54">
        <v>29001.51</v>
      </c>
      <c r="H639" s="54">
        <v>29080.720000000001</v>
      </c>
      <c r="I639" s="54">
        <v>29057.84</v>
      </c>
      <c r="J639" s="54">
        <v>28956.87</v>
      </c>
      <c r="K639" s="54">
        <v>28968.34</v>
      </c>
      <c r="L639" s="54">
        <v>29041.99</v>
      </c>
      <c r="M639" s="66">
        <f>IF((L640=""),"",MAX(D641:L641))</f>
        <v>1948.8400000000001</v>
      </c>
      <c r="N639" s="66">
        <f>IF(L640="","",MIN(D641:L641))</f>
        <v>1796.0499999999993</v>
      </c>
      <c r="O639" s="66">
        <f>IF((L641=""),"",AVERAGE(D641:L641))</f>
        <v>1875.905555555556</v>
      </c>
      <c r="P639" s="66">
        <f>IF((L640=""),"",((M639-N639)/(M639+N639))*100)</f>
        <v>4.0799596249823331</v>
      </c>
      <c r="Q639" s="66">
        <v>23</v>
      </c>
      <c r="R639" s="122" t="str">
        <f>IF(L640="","",IF(P640&lt;20,(IF(O639&gt;1730,IF(O639&lt;1970,"Pass","Fail"),"Fail"))))</f>
        <v>Pass</v>
      </c>
      <c r="S639" s="145">
        <v>1340</v>
      </c>
      <c r="T639" s="195"/>
      <c r="V639" s="220">
        <v>1600</v>
      </c>
      <c r="W639" s="220">
        <v>2000</v>
      </c>
      <c r="X639" s="224">
        <v>1730</v>
      </c>
      <c r="Y639" s="224">
        <v>1970</v>
      </c>
      <c r="Z639" s="224">
        <v>6.2</v>
      </c>
    </row>
    <row r="640" spans="1:26" ht="15.75">
      <c r="A640"/>
      <c r="B640" s="139"/>
      <c r="C640" s="68" t="s">
        <v>88</v>
      </c>
      <c r="D640" s="54">
        <v>27162.86</v>
      </c>
      <c r="E640" s="54">
        <v>27150.37</v>
      </c>
      <c r="F640" s="54">
        <v>27217.67</v>
      </c>
      <c r="G640" s="54">
        <v>27122.53</v>
      </c>
      <c r="H640" s="54">
        <v>27131.88</v>
      </c>
      <c r="I640" s="54">
        <v>27118.84</v>
      </c>
      <c r="J640" s="54">
        <v>27127.01</v>
      </c>
      <c r="K640" s="54">
        <v>27117.07</v>
      </c>
      <c r="L640" s="54">
        <v>27133.26</v>
      </c>
      <c r="M640" s="72"/>
      <c r="N640" s="72"/>
      <c r="O640" s="72"/>
      <c r="P640" s="72"/>
      <c r="Q640" s="72"/>
      <c r="R640" s="124"/>
      <c r="S640" s="72"/>
      <c r="T640" s="69"/>
      <c r="V640" s="221"/>
      <c r="W640" s="221"/>
    </row>
    <row r="641" spans="1:26" ht="38.25">
      <c r="A641"/>
      <c r="B641" s="141"/>
      <c r="C641" s="68" t="s">
        <v>122</v>
      </c>
      <c r="D641" s="38">
        <f t="shared" ref="D641:L641" si="209">IF(((D639="")*AND(D640="")),"",(D639-D640)*1)</f>
        <v>1886.2700000000004</v>
      </c>
      <c r="E641" s="38">
        <f t="shared" si="209"/>
        <v>1796.0499999999993</v>
      </c>
      <c r="F641" s="38">
        <f t="shared" si="209"/>
        <v>1844.1500000000015</v>
      </c>
      <c r="G641" s="38">
        <f t="shared" si="209"/>
        <v>1878.9799999999996</v>
      </c>
      <c r="H641" s="38">
        <f t="shared" si="209"/>
        <v>1948.8400000000001</v>
      </c>
      <c r="I641" s="38">
        <f t="shared" si="209"/>
        <v>1939</v>
      </c>
      <c r="J641" s="38">
        <f t="shared" si="209"/>
        <v>1829.8600000000006</v>
      </c>
      <c r="K641" s="38">
        <f t="shared" si="209"/>
        <v>1851.2700000000004</v>
      </c>
      <c r="L641" s="38">
        <f t="shared" si="209"/>
        <v>1908.7300000000032</v>
      </c>
      <c r="M641" s="127"/>
      <c r="N641" s="127"/>
      <c r="O641" s="127"/>
      <c r="P641" s="127"/>
      <c r="Q641" s="127"/>
      <c r="R641" s="128"/>
      <c r="S641" s="127"/>
      <c r="T641" s="69"/>
      <c r="V641" s="222"/>
      <c r="W641" s="222"/>
    </row>
    <row r="642" spans="1:26">
      <c r="A642" s="193">
        <v>43376</v>
      </c>
      <c r="B642" s="121" t="s">
        <v>123</v>
      </c>
      <c r="C642" s="68" t="s">
        <v>87</v>
      </c>
      <c r="D642" s="54">
        <v>29033.23</v>
      </c>
      <c r="E642" s="54">
        <v>28963</v>
      </c>
      <c r="F642" s="54">
        <v>28928.6</v>
      </c>
      <c r="G642" s="54">
        <v>28889.19</v>
      </c>
      <c r="H642" s="54">
        <v>29005.1</v>
      </c>
      <c r="I642" s="54">
        <v>29047.58</v>
      </c>
      <c r="J642" s="54">
        <v>28896.94</v>
      </c>
      <c r="K642" s="54">
        <v>28910.01</v>
      </c>
      <c r="L642" s="54">
        <v>28999.16</v>
      </c>
      <c r="M642" s="66">
        <f>IF((L643=""),"",MAX(D644:L644))</f>
        <v>1972.5099999999984</v>
      </c>
      <c r="N642" s="66">
        <f>IF(L643="","",MIN(D644:L644))</f>
        <v>1595.1699999999983</v>
      </c>
      <c r="O642" s="66">
        <f>IF((L644=""),"",AVERAGE(D644:L644))</f>
        <v>1874.4188888888884</v>
      </c>
      <c r="P642" s="66">
        <f>IF((L643=""),"",((M642-N642)/(M642+N642))*100)</f>
        <v>10.576621221634241</v>
      </c>
      <c r="Q642" s="66">
        <v>23</v>
      </c>
      <c r="R642" s="122" t="str">
        <f>IF(L643="","",IF(P643&lt;20,(IF(O642&gt;1730,IF(O642&lt;1970,"Pass","Fail"),"Fail"))))</f>
        <v>Pass</v>
      </c>
      <c r="S642" s="145">
        <v>121</v>
      </c>
      <c r="T642" s="195"/>
      <c r="V642" s="220">
        <v>1600</v>
      </c>
      <c r="W642" s="220">
        <v>2000</v>
      </c>
      <c r="X642" s="224">
        <v>1730</v>
      </c>
      <c r="Y642" s="224">
        <v>1970</v>
      </c>
      <c r="Z642" s="224">
        <v>6.2</v>
      </c>
    </row>
    <row r="643" spans="1:26" ht="15.75">
      <c r="A643"/>
      <c r="B643" s="139"/>
      <c r="C643" s="68" t="s">
        <v>88</v>
      </c>
      <c r="D643" s="54">
        <v>27129.599999999999</v>
      </c>
      <c r="E643" s="54">
        <v>27086.79</v>
      </c>
      <c r="F643" s="54">
        <v>27333.43</v>
      </c>
      <c r="G643" s="54">
        <v>26994.51</v>
      </c>
      <c r="H643" s="54">
        <v>27070.07</v>
      </c>
      <c r="I643" s="54">
        <v>27122.81</v>
      </c>
      <c r="J643" s="54">
        <v>27043.919999999998</v>
      </c>
      <c r="K643" s="54">
        <v>26995.26</v>
      </c>
      <c r="L643" s="54">
        <v>27026.65</v>
      </c>
      <c r="M643" s="72"/>
      <c r="N643" s="72"/>
      <c r="O643" s="72"/>
      <c r="P643" s="72"/>
      <c r="Q643" s="72"/>
      <c r="R643" s="124"/>
      <c r="S643" s="72"/>
      <c r="T643" s="69"/>
      <c r="V643" s="221"/>
      <c r="W643" s="221"/>
    </row>
    <row r="644" spans="1:26" ht="38.25">
      <c r="A644"/>
      <c r="B644" s="141"/>
      <c r="C644" s="68" t="s">
        <v>122</v>
      </c>
      <c r="D644" s="38">
        <f t="shared" ref="D644:L644" si="210">IF(((D642="")*AND(D643="")),"",(D642-D643)*1)</f>
        <v>1903.630000000001</v>
      </c>
      <c r="E644" s="38">
        <f t="shared" si="210"/>
        <v>1876.2099999999991</v>
      </c>
      <c r="F644" s="38">
        <f t="shared" si="210"/>
        <v>1595.1699999999983</v>
      </c>
      <c r="G644" s="38">
        <f t="shared" si="210"/>
        <v>1894.6800000000003</v>
      </c>
      <c r="H644" s="38">
        <f t="shared" si="210"/>
        <v>1935.0299999999988</v>
      </c>
      <c r="I644" s="38">
        <f t="shared" si="210"/>
        <v>1924.7700000000004</v>
      </c>
      <c r="J644" s="38">
        <f t="shared" si="210"/>
        <v>1853.0200000000004</v>
      </c>
      <c r="K644" s="38">
        <f t="shared" si="210"/>
        <v>1914.75</v>
      </c>
      <c r="L644" s="38">
        <f t="shared" si="210"/>
        <v>1972.5099999999984</v>
      </c>
      <c r="M644" s="127"/>
      <c r="N644" s="127"/>
      <c r="O644" s="127"/>
      <c r="P644" s="127"/>
      <c r="Q644" s="127"/>
      <c r="R644" s="128"/>
      <c r="S644" s="127"/>
      <c r="T644" s="69"/>
      <c r="V644" s="222"/>
      <c r="W644" s="222"/>
    </row>
    <row r="645" spans="1:26">
      <c r="A645" s="193">
        <v>43379</v>
      </c>
      <c r="B645" s="121" t="s">
        <v>123</v>
      </c>
      <c r="C645" s="68" t="s">
        <v>87</v>
      </c>
      <c r="D645" s="54">
        <v>29475.32</v>
      </c>
      <c r="E645" s="54">
        <v>29335.7</v>
      </c>
      <c r="F645" s="54">
        <v>29324.93</v>
      </c>
      <c r="G645" s="54">
        <v>29321.34</v>
      </c>
      <c r="H645" s="54">
        <v>29466.2</v>
      </c>
      <c r="I645" s="54">
        <v>29449.13</v>
      </c>
      <c r="J645" s="54">
        <v>29311.02</v>
      </c>
      <c r="K645" s="54">
        <v>29318.73</v>
      </c>
      <c r="L645" s="54">
        <v>29481.11</v>
      </c>
      <c r="M645" s="66">
        <f>IF((L646=""),"",MAX(D647:L647))</f>
        <v>1940.3500000000022</v>
      </c>
      <c r="N645" s="66">
        <f>IF(L646="","",MIN(D647:L647))</f>
        <v>1811.7400000000016</v>
      </c>
      <c r="O645" s="66">
        <f>IF((L647=""),"",AVERAGE(D647:L647))</f>
        <v>1883.9855555555562</v>
      </c>
      <c r="P645" s="66">
        <f>IF((L646=""),"",((M645-N645)/(M645+N645))*100)</f>
        <v>3.4276896343104899</v>
      </c>
      <c r="Q645" s="66">
        <v>23</v>
      </c>
      <c r="R645" s="122" t="str">
        <f>IF(L646="","",IF(P646&lt;20,(IF(O645&gt;1730,IF(O645&lt;1970,"Pass","Fail"),"Fail"))))</f>
        <v>Pass</v>
      </c>
      <c r="S645" s="145">
        <v>121</v>
      </c>
      <c r="T645" s="148" t="s">
        <v>129</v>
      </c>
      <c r="V645" s="220">
        <v>1600</v>
      </c>
      <c r="W645" s="220">
        <v>2000</v>
      </c>
      <c r="X645" s="224">
        <v>1730</v>
      </c>
      <c r="Y645" s="224">
        <v>1970</v>
      </c>
      <c r="Z645" s="224">
        <v>6.2</v>
      </c>
    </row>
    <row r="646" spans="1:26" ht="15.75">
      <c r="A646"/>
      <c r="B646" s="139"/>
      <c r="C646" s="68" t="s">
        <v>88</v>
      </c>
      <c r="D646" s="54">
        <v>27572.94</v>
      </c>
      <c r="E646" s="54">
        <v>27485.56</v>
      </c>
      <c r="F646" s="54">
        <v>27513.19</v>
      </c>
      <c r="G646" s="54">
        <v>27451.25</v>
      </c>
      <c r="H646" s="54">
        <v>27529.82</v>
      </c>
      <c r="I646" s="54">
        <v>27508.78</v>
      </c>
      <c r="J646" s="54">
        <v>27453.27</v>
      </c>
      <c r="K646" s="54">
        <v>27453</v>
      </c>
      <c r="L646" s="54">
        <v>27559.8</v>
      </c>
      <c r="M646" s="72"/>
      <c r="N646" s="72"/>
      <c r="O646" s="72"/>
      <c r="P646" s="72"/>
      <c r="Q646" s="72"/>
      <c r="R646" s="124"/>
      <c r="S646" s="72"/>
      <c r="T646" s="197"/>
      <c r="U646" s="148"/>
      <c r="V646" s="221"/>
      <c r="W646" s="221"/>
    </row>
    <row r="647" spans="1:26" ht="38.25">
      <c r="A647"/>
      <c r="B647" s="141"/>
      <c r="C647" s="68" t="s">
        <v>122</v>
      </c>
      <c r="D647" s="38">
        <f t="shared" ref="D647:L647" si="211">IF(((D645="")*AND(D646="")),"",(D645-D646)*1)</f>
        <v>1902.380000000001</v>
      </c>
      <c r="E647" s="38">
        <f t="shared" si="211"/>
        <v>1850.1399999999994</v>
      </c>
      <c r="F647" s="38">
        <f t="shared" si="211"/>
        <v>1811.7400000000016</v>
      </c>
      <c r="G647" s="38">
        <f t="shared" si="211"/>
        <v>1870.0900000000001</v>
      </c>
      <c r="H647" s="38">
        <f t="shared" si="211"/>
        <v>1936.380000000001</v>
      </c>
      <c r="I647" s="38">
        <f t="shared" si="211"/>
        <v>1940.3500000000022</v>
      </c>
      <c r="J647" s="38">
        <f t="shared" si="211"/>
        <v>1857.75</v>
      </c>
      <c r="K647" s="38">
        <f t="shared" si="211"/>
        <v>1865.7299999999996</v>
      </c>
      <c r="L647" s="38">
        <f t="shared" si="211"/>
        <v>1921.3100000000013</v>
      </c>
      <c r="M647" s="127"/>
      <c r="N647" s="127"/>
      <c r="O647" s="127"/>
      <c r="P647" s="127"/>
      <c r="Q647" s="127"/>
      <c r="R647" s="128"/>
      <c r="S647" s="127"/>
      <c r="T647" s="197"/>
      <c r="U647" s="148"/>
      <c r="V647" s="222"/>
      <c r="W647" s="222"/>
    </row>
    <row r="648" spans="1:26">
      <c r="A648" s="193">
        <v>43382</v>
      </c>
      <c r="B648" s="121" t="s">
        <v>123</v>
      </c>
      <c r="C648" s="68" t="s">
        <v>87</v>
      </c>
      <c r="D648" s="54">
        <v>29259.48</v>
      </c>
      <c r="E648" s="54">
        <v>29181.7</v>
      </c>
      <c r="F648" s="54">
        <v>29100.6</v>
      </c>
      <c r="G648" s="54">
        <v>29173.22</v>
      </c>
      <c r="H648" s="54">
        <v>29235.89</v>
      </c>
      <c r="I648" s="54">
        <v>29219.42</v>
      </c>
      <c r="J648" s="54">
        <v>29153.47</v>
      </c>
      <c r="K648" s="54">
        <v>29172.62</v>
      </c>
      <c r="L648" s="54">
        <v>29268.09</v>
      </c>
      <c r="M648" s="66">
        <f>IF((L649=""),"",MAX(D650:L650))</f>
        <v>1961.4199999999983</v>
      </c>
      <c r="N648" s="66">
        <f>IF(L649="","",MIN(D650:L650))</f>
        <v>1741.9099999999999</v>
      </c>
      <c r="O648" s="66">
        <f>IF((L650=""),"",AVERAGE(D650:L650))</f>
        <v>1871.372222222222</v>
      </c>
      <c r="P648" s="66">
        <f>IF((L649=""),"",((M648-N648)/(M648+N648))*100)</f>
        <v>5.9273680714383676</v>
      </c>
      <c r="Q648" s="66">
        <v>23</v>
      </c>
      <c r="R648" s="122" t="str">
        <f>IF(L649="","",IF(P649&lt;20,(IF(O648&gt;1730,IF(O648&lt;1970,"Pass","Fail"),"Fail"))))</f>
        <v>Pass</v>
      </c>
      <c r="S648" s="145">
        <v>121</v>
      </c>
      <c r="T648" s="148" t="s">
        <v>130</v>
      </c>
      <c r="V648" s="220">
        <v>1600</v>
      </c>
      <c r="W648" s="220">
        <v>2000</v>
      </c>
      <c r="X648" s="224">
        <v>1730</v>
      </c>
      <c r="Y648" s="224">
        <v>1970</v>
      </c>
      <c r="Z648" s="224">
        <v>6.2</v>
      </c>
    </row>
    <row r="649" spans="1:26" ht="15.75">
      <c r="A649"/>
      <c r="B649" s="139"/>
      <c r="C649" s="68" t="s">
        <v>88</v>
      </c>
      <c r="D649" s="54">
        <v>27393.61</v>
      </c>
      <c r="E649" s="54">
        <v>27317.61</v>
      </c>
      <c r="F649" s="54">
        <v>27358.69</v>
      </c>
      <c r="G649" s="54">
        <v>27307.25</v>
      </c>
      <c r="H649" s="54">
        <v>27274.47</v>
      </c>
      <c r="I649" s="54">
        <v>27313.919999999998</v>
      </c>
      <c r="J649" s="54">
        <v>27312.3</v>
      </c>
      <c r="K649" s="54">
        <v>27323.55</v>
      </c>
      <c r="L649" s="54">
        <v>27320.74</v>
      </c>
      <c r="M649" s="72"/>
      <c r="N649" s="72"/>
      <c r="O649" s="72"/>
      <c r="P649" s="72"/>
      <c r="Q649" s="72"/>
      <c r="R649" s="124"/>
      <c r="S649" s="72"/>
      <c r="T649" s="148"/>
      <c r="V649" s="221"/>
      <c r="W649" s="221"/>
    </row>
    <row r="650" spans="1:26" ht="38.25">
      <c r="A650"/>
      <c r="B650" s="141"/>
      <c r="C650" s="68" t="s">
        <v>122</v>
      </c>
      <c r="D650" s="38">
        <f t="shared" ref="D650:L650" si="212">IF(((D648="")*AND(D649="")),"",(D648-D649)*1)</f>
        <v>1865.869999999999</v>
      </c>
      <c r="E650" s="38">
        <f t="shared" si="212"/>
        <v>1864.0900000000001</v>
      </c>
      <c r="F650" s="38">
        <f t="shared" si="212"/>
        <v>1741.9099999999999</v>
      </c>
      <c r="G650" s="38">
        <f t="shared" si="212"/>
        <v>1865.9700000000012</v>
      </c>
      <c r="H650" s="38">
        <f t="shared" si="212"/>
        <v>1961.4199999999983</v>
      </c>
      <c r="I650" s="38">
        <f t="shared" si="212"/>
        <v>1905.5</v>
      </c>
      <c r="J650" s="38">
        <f t="shared" si="212"/>
        <v>1841.1700000000019</v>
      </c>
      <c r="K650" s="38">
        <f t="shared" si="212"/>
        <v>1849.0699999999997</v>
      </c>
      <c r="L650" s="38">
        <f t="shared" si="212"/>
        <v>1947.3499999999985</v>
      </c>
      <c r="M650" s="127"/>
      <c r="N650" s="127"/>
      <c r="O650" s="127"/>
      <c r="P650" s="127"/>
      <c r="Q650" s="127"/>
      <c r="R650" s="128"/>
      <c r="S650" s="127"/>
      <c r="T650" s="148"/>
      <c r="V650" s="222"/>
      <c r="W650" s="222"/>
    </row>
    <row r="651" spans="1:26">
      <c r="A651" s="193">
        <v>43385</v>
      </c>
      <c r="B651" s="121" t="s">
        <v>123</v>
      </c>
      <c r="C651" s="68" t="s">
        <v>87</v>
      </c>
      <c r="D651" s="54">
        <v>29293.98</v>
      </c>
      <c r="E651" s="54">
        <v>29150.23</v>
      </c>
      <c r="F651" s="54">
        <v>29225.56</v>
      </c>
      <c r="G651" s="54">
        <v>29188.75</v>
      </c>
      <c r="H651" s="54">
        <v>29240.63</v>
      </c>
      <c r="I651" s="54">
        <v>29241.35</v>
      </c>
      <c r="J651" s="54">
        <v>29157.02</v>
      </c>
      <c r="K651" s="54">
        <v>29180.14</v>
      </c>
      <c r="L651" s="54">
        <v>29228.68</v>
      </c>
      <c r="M651" s="66">
        <f>IF((L652=""),"",MAX(D653:L653))</f>
        <v>1925.0499999999993</v>
      </c>
      <c r="N651" s="66">
        <f>IF(L652="","",MIN(D653:L653))</f>
        <v>1790.2299999999996</v>
      </c>
      <c r="O651" s="66">
        <f>IF((L653=""),"",AVERAGE(D653:L653))</f>
        <v>1844.3222222222223</v>
      </c>
      <c r="P651" s="66">
        <f>IF((L652=""),"",((M651-N651)/(M651+N651))*100)</f>
        <v>3.6287978295040957</v>
      </c>
      <c r="Q651" s="66">
        <v>23</v>
      </c>
      <c r="R651" s="122" t="str">
        <f>IF(L652="","",IF(P652&lt;20,(IF(O651&gt;1730,IF(O651&lt;1970,"Pass","Fail"),"Fail"))))</f>
        <v>Pass</v>
      </c>
      <c r="S651" s="145">
        <v>121</v>
      </c>
      <c r="T651" s="148" t="s">
        <v>131</v>
      </c>
      <c r="V651" s="220">
        <v>1600</v>
      </c>
      <c r="W651" s="220">
        <v>2000</v>
      </c>
      <c r="X651" s="224">
        <v>1730</v>
      </c>
      <c r="Y651" s="224">
        <v>1970</v>
      </c>
      <c r="Z651" s="224">
        <v>6.2</v>
      </c>
    </row>
    <row r="652" spans="1:26" ht="15.75">
      <c r="A652"/>
      <c r="B652" s="139"/>
      <c r="C652" s="68" t="s">
        <v>88</v>
      </c>
      <c r="D652" s="54">
        <v>27368.93</v>
      </c>
      <c r="E652" s="54">
        <v>27360</v>
      </c>
      <c r="F652" s="54">
        <v>27410.04</v>
      </c>
      <c r="G652" s="54">
        <v>27376.12</v>
      </c>
      <c r="H652" s="54">
        <v>27369.69</v>
      </c>
      <c r="I652" s="54">
        <v>27361.23</v>
      </c>
      <c r="J652" s="54">
        <v>27334.84</v>
      </c>
      <c r="K652" s="54">
        <v>27371.68</v>
      </c>
      <c r="L652" s="54">
        <v>27354.91</v>
      </c>
      <c r="M652" s="72"/>
      <c r="N652" s="72"/>
      <c r="O652" s="72"/>
      <c r="P652" s="72"/>
      <c r="Q652" s="72"/>
      <c r="R652" s="124"/>
      <c r="S652" s="72"/>
      <c r="T652" s="148"/>
      <c r="V652" s="221"/>
      <c r="W652" s="221"/>
    </row>
    <row r="653" spans="1:26" ht="38.25">
      <c r="A653"/>
      <c r="B653" s="141"/>
      <c r="C653" s="68" t="s">
        <v>122</v>
      </c>
      <c r="D653" s="38">
        <f t="shared" ref="D653:L653" si="213">IF(((D651="")*AND(D652="")),"",(D651-D652)*1)</f>
        <v>1925.0499999999993</v>
      </c>
      <c r="E653" s="38">
        <f t="shared" si="213"/>
        <v>1790.2299999999996</v>
      </c>
      <c r="F653" s="38">
        <f t="shared" si="213"/>
        <v>1815.5200000000004</v>
      </c>
      <c r="G653" s="38">
        <f t="shared" si="213"/>
        <v>1812.630000000001</v>
      </c>
      <c r="H653" s="38">
        <f t="shared" si="213"/>
        <v>1870.9400000000023</v>
      </c>
      <c r="I653" s="38">
        <f t="shared" si="213"/>
        <v>1880.119999999999</v>
      </c>
      <c r="J653" s="38">
        <f t="shared" si="213"/>
        <v>1822.1800000000003</v>
      </c>
      <c r="K653" s="38">
        <f t="shared" si="213"/>
        <v>1808.4599999999991</v>
      </c>
      <c r="L653" s="38">
        <f t="shared" si="213"/>
        <v>1873.7700000000004</v>
      </c>
      <c r="M653" s="127"/>
      <c r="N653" s="127"/>
      <c r="O653" s="127"/>
      <c r="P653" s="127"/>
      <c r="Q653" s="127"/>
      <c r="R653" s="128"/>
      <c r="S653" s="127"/>
      <c r="T653" s="148"/>
      <c r="V653" s="222"/>
      <c r="W653" s="222"/>
    </row>
    <row r="654" spans="1:26">
      <c r="A654" s="193">
        <v>43388</v>
      </c>
      <c r="B654" s="121" t="s">
        <v>123</v>
      </c>
      <c r="C654" s="68" t="s">
        <v>87</v>
      </c>
      <c r="D654" s="54">
        <v>29268.5</v>
      </c>
      <c r="E654" s="54">
        <v>29165.81</v>
      </c>
      <c r="F654" s="54">
        <v>29222.53</v>
      </c>
      <c r="G654" s="54">
        <v>29155.94</v>
      </c>
      <c r="H654" s="54">
        <v>29247.47</v>
      </c>
      <c r="I654" s="54">
        <v>29215.14</v>
      </c>
      <c r="J654" s="54">
        <v>29175.43</v>
      </c>
      <c r="K654" s="54">
        <v>29196.07</v>
      </c>
      <c r="L654" s="54">
        <v>29239.26</v>
      </c>
      <c r="M654" s="66">
        <f>IF((L655=""),"",MAX(D656:L656))</f>
        <v>1877.0699999999997</v>
      </c>
      <c r="N654" s="66">
        <f>IF(L655="","",MIN(D656:L656))</f>
        <v>1784.7800000000025</v>
      </c>
      <c r="O654" s="66">
        <f>IF((L656=""),"",AVERAGE(D656:L656))</f>
        <v>1836.895</v>
      </c>
      <c r="P654" s="66">
        <f>IF((L655=""),"",((M654-N654)/(M654+N654))*100)</f>
        <v>2.5203107718775257</v>
      </c>
      <c r="Q654" s="66">
        <v>23</v>
      </c>
      <c r="R654" s="122" t="str">
        <f>IF(L655="","",IF(P655&lt;20,(IF(O654&gt;1730,IF(O654&lt;1970,"Pass","Fail"),"Fail"))))</f>
        <v>Pass</v>
      </c>
      <c r="S654" s="145">
        <v>1340</v>
      </c>
      <c r="T654" s="148"/>
      <c r="V654" s="220">
        <v>1600</v>
      </c>
      <c r="W654" s="220">
        <v>2000</v>
      </c>
      <c r="X654" s="224">
        <v>1730</v>
      </c>
      <c r="Y654" s="224">
        <v>1970</v>
      </c>
      <c r="Z654" s="224">
        <v>6.2</v>
      </c>
    </row>
    <row r="655" spans="1:26" ht="15.75">
      <c r="A655"/>
      <c r="B655" s="139"/>
      <c r="C655" s="68" t="s">
        <v>88</v>
      </c>
      <c r="D655" s="54">
        <v>27394.7</v>
      </c>
      <c r="E655" s="54">
        <v>27381.03</v>
      </c>
      <c r="F655" s="54">
        <v>27435.96</v>
      </c>
      <c r="G655" s="54">
        <v>27349.1</v>
      </c>
      <c r="H655" s="54">
        <v>27370.400000000001</v>
      </c>
      <c r="I655" s="54">
        <v>27364.02</v>
      </c>
      <c r="J655" s="54">
        <v>27358.71</v>
      </c>
      <c r="K655" s="54">
        <v>27366.53</v>
      </c>
      <c r="L655" s="54">
        <v>27363.7</v>
      </c>
      <c r="M655" s="72"/>
      <c r="N655" s="72"/>
      <c r="O655" s="72"/>
      <c r="P655" s="72"/>
      <c r="Q655" s="72"/>
      <c r="R655" s="124"/>
      <c r="S655" s="72"/>
      <c r="T655" s="148"/>
      <c r="V655" s="221"/>
      <c r="W655" s="221"/>
    </row>
    <row r="656" spans="1:26" ht="38.25">
      <c r="A656"/>
      <c r="B656" s="141"/>
      <c r="C656" s="68" t="s">
        <v>122</v>
      </c>
      <c r="D656" s="38">
        <f t="shared" ref="D656:L656" si="214">IF(((D654="")*AND(D655="")),"",(D654-D655)*1)</f>
        <v>1873.7999999999993</v>
      </c>
      <c r="E656" s="38">
        <f t="shared" si="214"/>
        <v>1784.7800000000025</v>
      </c>
      <c r="F656" s="38">
        <f t="shared" si="214"/>
        <v>1786.5699999999997</v>
      </c>
      <c r="G656" s="38" t="s">
        <v>132</v>
      </c>
      <c r="H656" s="38">
        <f t="shared" si="214"/>
        <v>1877.0699999999997</v>
      </c>
      <c r="I656" s="38">
        <f t="shared" si="214"/>
        <v>1851.119999999999</v>
      </c>
      <c r="J656" s="38">
        <f t="shared" si="214"/>
        <v>1816.7200000000012</v>
      </c>
      <c r="K656" s="38">
        <f t="shared" si="214"/>
        <v>1829.5400000000009</v>
      </c>
      <c r="L656" s="38">
        <f t="shared" si="214"/>
        <v>1875.5599999999977</v>
      </c>
      <c r="M656" s="127"/>
      <c r="N656" s="127"/>
      <c r="O656" s="127"/>
      <c r="P656" s="127"/>
      <c r="Q656" s="127"/>
      <c r="R656" s="128"/>
      <c r="S656" s="127"/>
      <c r="T656" s="148"/>
      <c r="V656" s="222"/>
      <c r="W656" s="222"/>
    </row>
    <row r="657" spans="1:26">
      <c r="A657" s="193">
        <v>43391</v>
      </c>
      <c r="B657" s="121" t="s">
        <v>123</v>
      </c>
      <c r="C657" s="68" t="s">
        <v>87</v>
      </c>
      <c r="D657" s="54">
        <v>29338.48</v>
      </c>
      <c r="E657" s="54">
        <v>29304.55</v>
      </c>
      <c r="F657" s="54">
        <v>29315.41</v>
      </c>
      <c r="G657" s="54">
        <v>29313.759999999998</v>
      </c>
      <c r="H657" s="54">
        <v>29377.71</v>
      </c>
      <c r="I657" s="54">
        <v>29412.53</v>
      </c>
      <c r="J657" s="54">
        <v>29303.49</v>
      </c>
      <c r="K657" s="54">
        <v>29292.83</v>
      </c>
      <c r="L657" s="54">
        <v>29352.66</v>
      </c>
      <c r="M657" s="66">
        <f>IF((L658=""),"",MAX(D659:L659))</f>
        <v>1924.739999999998</v>
      </c>
      <c r="N657" s="66">
        <f>IF(L658="","",MIN(D659:L659))</f>
        <v>1748.3499999999985</v>
      </c>
      <c r="O657" s="66">
        <f>IF((L659=""),"",AVERAGE(D659:L659))</f>
        <v>1844.8099999999988</v>
      </c>
      <c r="P657" s="66">
        <f>IF((L658=""),"",((M657-N657)/(M657+N657))*100)</f>
        <v>4.8022237407741049</v>
      </c>
      <c r="Q657" s="66">
        <v>23</v>
      </c>
      <c r="R657" s="122" t="str">
        <f>IF(L658="","",IF(P658&lt;20,(IF(O657&gt;1730,IF(O657&lt;1970,"Pass","Fail"),"Fail"))))</f>
        <v>Pass</v>
      </c>
      <c r="S657" s="145">
        <v>102</v>
      </c>
      <c r="T657" s="148" t="s">
        <v>133</v>
      </c>
      <c r="V657" s="220">
        <v>1600</v>
      </c>
      <c r="W657" s="220">
        <v>2000</v>
      </c>
      <c r="X657" s="224">
        <v>1730</v>
      </c>
      <c r="Y657" s="224">
        <v>1970</v>
      </c>
      <c r="Z657" s="224">
        <v>6.2</v>
      </c>
    </row>
    <row r="658" spans="1:26" ht="15.75">
      <c r="A658"/>
      <c r="B658" s="139"/>
      <c r="C658" s="68" t="s">
        <v>88</v>
      </c>
      <c r="D658" s="54">
        <v>27459.33</v>
      </c>
      <c r="E658" s="54">
        <v>27459.33</v>
      </c>
      <c r="F658" s="54">
        <v>27567.06</v>
      </c>
      <c r="G658" s="54">
        <v>27498.52</v>
      </c>
      <c r="H658" s="54">
        <v>27500.95</v>
      </c>
      <c r="I658" s="54">
        <v>27487.79</v>
      </c>
      <c r="J658" s="54">
        <v>27477.4</v>
      </c>
      <c r="K658" s="54">
        <v>27466.12</v>
      </c>
      <c r="L658" s="54">
        <v>27491.63</v>
      </c>
      <c r="M658" s="72"/>
      <c r="N658" s="72"/>
      <c r="O658" s="72"/>
      <c r="P658" s="72"/>
      <c r="Q658" s="72"/>
      <c r="R658" s="124"/>
      <c r="S658" s="72"/>
      <c r="T658" s="148"/>
      <c r="V658" s="221"/>
      <c r="W658" s="221"/>
    </row>
    <row r="659" spans="1:26" ht="38.25">
      <c r="A659"/>
      <c r="B659" s="141"/>
      <c r="C659" s="68" t="s">
        <v>122</v>
      </c>
      <c r="D659" s="38">
        <f t="shared" ref="D659:L659" si="215">IF(((D657="")*AND(D658="")),"",(D657-D658)*1)</f>
        <v>1879.1499999999978</v>
      </c>
      <c r="E659" s="38">
        <f t="shared" si="215"/>
        <v>1845.2199999999975</v>
      </c>
      <c r="F659" s="38">
        <f t="shared" si="215"/>
        <v>1748.3499999999985</v>
      </c>
      <c r="G659" s="38">
        <f t="shared" si="215"/>
        <v>1815.239999999998</v>
      </c>
      <c r="H659" s="38">
        <f t="shared" si="215"/>
        <v>1876.7599999999984</v>
      </c>
      <c r="I659" s="38">
        <f t="shared" si="215"/>
        <v>1924.739999999998</v>
      </c>
      <c r="J659" s="38">
        <f t="shared" si="215"/>
        <v>1826.0900000000001</v>
      </c>
      <c r="K659" s="38">
        <f t="shared" si="215"/>
        <v>1826.7100000000028</v>
      </c>
      <c r="L659" s="38">
        <f t="shared" si="215"/>
        <v>1861.0299999999988</v>
      </c>
      <c r="M659" s="127"/>
      <c r="N659" s="127"/>
      <c r="O659" s="127"/>
      <c r="P659" s="127"/>
      <c r="Q659" s="127"/>
      <c r="R659" s="128"/>
      <c r="S659" s="127"/>
      <c r="T659" s="148"/>
      <c r="V659" s="222"/>
      <c r="W659" s="222"/>
    </row>
    <row r="660" spans="1:26">
      <c r="A660" s="193">
        <v>43394</v>
      </c>
      <c r="B660" s="121" t="s">
        <v>123</v>
      </c>
      <c r="C660" s="68" t="s">
        <v>87</v>
      </c>
      <c r="D660" s="54">
        <v>29306.44</v>
      </c>
      <c r="E660" s="54">
        <v>29248.21</v>
      </c>
      <c r="F660" s="54">
        <v>29264.82</v>
      </c>
      <c r="G660" s="54">
        <v>29240.2</v>
      </c>
      <c r="H660" s="54">
        <v>29311.88</v>
      </c>
      <c r="I660" s="54">
        <v>29304.83</v>
      </c>
      <c r="J660" s="54">
        <v>29249.7</v>
      </c>
      <c r="K660" s="54">
        <v>29227.66</v>
      </c>
      <c r="L660" s="54">
        <v>29305.85</v>
      </c>
      <c r="M660" s="66">
        <f>IF((L661=""),"",MAX(D662:L662))</f>
        <v>1886.8500000000022</v>
      </c>
      <c r="N660" s="66">
        <f>IF(L661="","",MIN(D662:L662))</f>
        <v>1762.8899999999994</v>
      </c>
      <c r="O660" s="66">
        <f>IF((L662=""),"",AVERAGE(D662:L662))</f>
        <v>1830.9266666666667</v>
      </c>
      <c r="P660" s="66">
        <f>IF((L661=""),"",((M660-N660)/(M660+N660))*100)</f>
        <v>3.3964063193543295</v>
      </c>
      <c r="Q660" s="66">
        <v>23</v>
      </c>
      <c r="R660" s="122" t="str">
        <f>IF(L661="","",IF(P661&lt;20,(IF(O660&gt;1730,IF(O660&lt;1970,"Pass","Fail"),"Fail"))))</f>
        <v>Pass</v>
      </c>
      <c r="S660" s="145">
        <v>121</v>
      </c>
      <c r="T660" s="148" t="s">
        <v>134</v>
      </c>
      <c r="V660" s="220">
        <v>1600</v>
      </c>
      <c r="W660" s="220">
        <v>2000</v>
      </c>
      <c r="X660" s="224">
        <v>1730</v>
      </c>
      <c r="Y660" s="224">
        <v>1970</v>
      </c>
      <c r="Z660" s="224">
        <v>6.2</v>
      </c>
    </row>
    <row r="661" spans="1:26" ht="15.75">
      <c r="A661"/>
      <c r="B661" s="139"/>
      <c r="C661" s="68" t="s">
        <v>88</v>
      </c>
      <c r="D661" s="54">
        <v>27425.18</v>
      </c>
      <c r="E661" s="54">
        <v>27453.46</v>
      </c>
      <c r="F661" s="54">
        <v>27501.93</v>
      </c>
      <c r="G661" s="54">
        <v>27447.98</v>
      </c>
      <c r="H661" s="54">
        <v>27429.23</v>
      </c>
      <c r="I661" s="54">
        <v>27417.98</v>
      </c>
      <c r="J661" s="54">
        <v>27454.03</v>
      </c>
      <c r="K661" s="54">
        <v>27416.240000000002</v>
      </c>
      <c r="L661" s="54">
        <v>27435.22</v>
      </c>
      <c r="M661" s="72"/>
      <c r="N661" s="72"/>
      <c r="O661" s="72"/>
      <c r="P661" s="72"/>
      <c r="Q661" s="72"/>
      <c r="R661" s="124"/>
      <c r="S661" s="72"/>
      <c r="T661" s="148"/>
      <c r="V661" s="221"/>
      <c r="W661" s="221"/>
    </row>
    <row r="662" spans="1:26" ht="38.25">
      <c r="A662"/>
      <c r="B662" s="141"/>
      <c r="C662" s="68" t="s">
        <v>122</v>
      </c>
      <c r="D662" s="38">
        <f t="shared" ref="D662:L662" si="216">IF(((D660="")*AND(D661="")),"",(D660-D661)*1)</f>
        <v>1881.2599999999984</v>
      </c>
      <c r="E662" s="38">
        <f t="shared" si="216"/>
        <v>1794.75</v>
      </c>
      <c r="F662" s="38">
        <f t="shared" si="216"/>
        <v>1762.8899999999994</v>
      </c>
      <c r="G662" s="38">
        <f t="shared" si="216"/>
        <v>1792.2200000000012</v>
      </c>
      <c r="H662" s="38">
        <f t="shared" si="216"/>
        <v>1882.6500000000015</v>
      </c>
      <c r="I662" s="38">
        <f t="shared" si="216"/>
        <v>1886.8500000000022</v>
      </c>
      <c r="J662" s="38">
        <f t="shared" si="216"/>
        <v>1795.6700000000019</v>
      </c>
      <c r="K662" s="38">
        <f t="shared" si="216"/>
        <v>1811.4199999999983</v>
      </c>
      <c r="L662" s="38">
        <f t="shared" si="216"/>
        <v>1870.6299999999974</v>
      </c>
      <c r="M662" s="127"/>
      <c r="N662" s="127"/>
      <c r="O662" s="127"/>
      <c r="P662" s="127"/>
      <c r="Q662" s="127"/>
      <c r="R662" s="128"/>
      <c r="S662" s="127"/>
      <c r="T662" s="148"/>
      <c r="V662" s="222"/>
      <c r="W662" s="222"/>
    </row>
    <row r="663" spans="1:26">
      <c r="A663" s="193">
        <v>43397</v>
      </c>
      <c r="B663" s="121" t="s">
        <v>123</v>
      </c>
      <c r="C663" s="68" t="s">
        <v>87</v>
      </c>
      <c r="D663" s="54">
        <v>29245.02</v>
      </c>
      <c r="E663" s="54">
        <v>29165.66</v>
      </c>
      <c r="F663" s="54">
        <v>29171.57</v>
      </c>
      <c r="G663" s="54">
        <v>29180.52</v>
      </c>
      <c r="H663" s="54">
        <v>29274.240000000002</v>
      </c>
      <c r="I663" s="54">
        <v>29246.67</v>
      </c>
      <c r="J663" s="54">
        <v>29164.36</v>
      </c>
      <c r="K663" s="54">
        <v>29165.74</v>
      </c>
      <c r="L663" s="54">
        <v>29262.7</v>
      </c>
      <c r="M663" s="66">
        <f>IF((L664=""),"",MAX(D665:L665))</f>
        <v>1921.1700000000019</v>
      </c>
      <c r="N663" s="66">
        <f>IF(L664="","",MIN(D665:L665))</f>
        <v>1534.2999999999993</v>
      </c>
      <c r="O663" s="66">
        <f>IF((L665=""),"",AVERAGE(D665:L665))</f>
        <v>1827.351111111112</v>
      </c>
      <c r="P663" s="66">
        <f>IF((L664=""),"",((M663-N663)/(M663+N663))*100)</f>
        <v>11.195872052137696</v>
      </c>
      <c r="Q663" s="66">
        <v>23</v>
      </c>
      <c r="R663" s="122" t="str">
        <f>IF(L664="","",IF(P664&lt;20,(IF(O663&gt;1730,IF(O663&lt;1970,"Pass","Fail"),"Fail"))))</f>
        <v>Pass</v>
      </c>
      <c r="S663" s="145">
        <v>121</v>
      </c>
      <c r="T663" s="148" t="s">
        <v>135</v>
      </c>
      <c r="V663" s="220">
        <v>1600</v>
      </c>
      <c r="W663" s="220">
        <v>2000</v>
      </c>
      <c r="X663" s="224">
        <v>1730</v>
      </c>
      <c r="Y663" s="224">
        <v>1970</v>
      </c>
      <c r="Z663" s="224">
        <v>6.2</v>
      </c>
    </row>
    <row r="664" spans="1:26" ht="15.75">
      <c r="A664"/>
      <c r="B664" s="139"/>
      <c r="C664" s="68" t="s">
        <v>88</v>
      </c>
      <c r="D664" s="54">
        <v>27381.05</v>
      </c>
      <c r="E664" s="54">
        <v>27359.23</v>
      </c>
      <c r="F664" s="54">
        <v>27637.27</v>
      </c>
      <c r="G664" s="54">
        <v>27326.06</v>
      </c>
      <c r="H664" s="54">
        <v>27353.07</v>
      </c>
      <c r="I664" s="54">
        <v>27368.34</v>
      </c>
      <c r="J664" s="54">
        <v>27320.78</v>
      </c>
      <c r="K664" s="54">
        <v>27310.26</v>
      </c>
      <c r="L664" s="54">
        <v>27374.26</v>
      </c>
      <c r="M664" s="72"/>
      <c r="N664" s="72"/>
      <c r="O664" s="72"/>
      <c r="P664" s="72"/>
      <c r="Q664" s="72"/>
      <c r="R664" s="124"/>
      <c r="S664" s="72"/>
      <c r="T664" s="148"/>
      <c r="V664" s="221"/>
      <c r="W664" s="221"/>
    </row>
    <row r="665" spans="1:26" ht="38.25">
      <c r="A665"/>
      <c r="B665" s="141"/>
      <c r="C665" s="68" t="s">
        <v>122</v>
      </c>
      <c r="D665" s="38">
        <f t="shared" ref="D665:L665" si="217">IF(((D663="")*AND(D664="")),"",(D663-D664)*1)</f>
        <v>1863.9700000000012</v>
      </c>
      <c r="E665" s="38">
        <f t="shared" si="217"/>
        <v>1806.4300000000003</v>
      </c>
      <c r="F665" s="38">
        <f t="shared" si="217"/>
        <v>1534.2999999999993</v>
      </c>
      <c r="G665" s="38">
        <f t="shared" si="217"/>
        <v>1854.4599999999991</v>
      </c>
      <c r="H665" s="38">
        <f t="shared" si="217"/>
        <v>1921.1700000000019</v>
      </c>
      <c r="I665" s="38">
        <f t="shared" si="217"/>
        <v>1878.3299999999981</v>
      </c>
      <c r="J665" s="38">
        <f t="shared" si="217"/>
        <v>1843.5800000000017</v>
      </c>
      <c r="K665" s="38">
        <f t="shared" si="217"/>
        <v>1855.4800000000032</v>
      </c>
      <c r="L665" s="38">
        <f t="shared" si="217"/>
        <v>1888.4400000000023</v>
      </c>
      <c r="M665" s="127"/>
      <c r="N665" s="127"/>
      <c r="O665" s="127"/>
      <c r="P665" s="127"/>
      <c r="Q665" s="127"/>
      <c r="R665" s="128"/>
      <c r="S665" s="127"/>
      <c r="T665" s="148"/>
      <c r="V665" s="222"/>
      <c r="W665" s="222"/>
    </row>
    <row r="666" spans="1:26">
      <c r="A666" s="193">
        <v>43401</v>
      </c>
      <c r="B666" s="121" t="s">
        <v>123</v>
      </c>
      <c r="C666" s="68" t="s">
        <v>87</v>
      </c>
      <c r="D666" s="54">
        <v>29257.81</v>
      </c>
      <c r="E666" s="54">
        <v>29211.21</v>
      </c>
      <c r="F666" s="54">
        <v>29235.38</v>
      </c>
      <c r="G666" s="54">
        <v>29182.77</v>
      </c>
      <c r="H666" s="54">
        <v>29271.89</v>
      </c>
      <c r="I666" s="54">
        <v>29238.25</v>
      </c>
      <c r="J666" s="54">
        <v>29188.03</v>
      </c>
      <c r="K666" s="54">
        <v>29189.79</v>
      </c>
      <c r="L666" s="54">
        <v>29267.94</v>
      </c>
      <c r="M666" s="66">
        <f>IF((L667=""),"",MAX(D668:L668))</f>
        <v>1938.7799999999988</v>
      </c>
      <c r="N666" s="66">
        <f>IF(L667="","",MIN(D668:L668))</f>
        <v>1824.6599999999999</v>
      </c>
      <c r="O666" s="66">
        <f>IF((L668=""),"",AVERAGE(D668:L668))</f>
        <v>1885.4044444444444</v>
      </c>
      <c r="P666" s="66">
        <f>IF((L667=""),"",((M666-N666)/(M666+N666))*100)</f>
        <v>3.0323321216758874</v>
      </c>
      <c r="Q666" s="66">
        <v>23</v>
      </c>
      <c r="R666" s="122" t="str">
        <f>IF(L667="","",IF(P667&lt;20,(IF(O666&gt;1730,IF(O666&lt;1970,"Pass","Fail"),"Fail"))))</f>
        <v>Pass</v>
      </c>
      <c r="S666" s="145">
        <v>1335</v>
      </c>
      <c r="T666" s="148" t="s">
        <v>136</v>
      </c>
      <c r="V666" s="220">
        <v>1600</v>
      </c>
      <c r="W666" s="220">
        <v>2000</v>
      </c>
      <c r="X666" s="224">
        <v>1730</v>
      </c>
      <c r="Y666" s="224">
        <v>1970</v>
      </c>
      <c r="Z666" s="224">
        <v>6.2</v>
      </c>
    </row>
    <row r="667" spans="1:26" ht="15.75">
      <c r="A667"/>
      <c r="B667" s="139"/>
      <c r="C667" s="68" t="s">
        <v>88</v>
      </c>
      <c r="D667" s="54">
        <v>27347.05</v>
      </c>
      <c r="E667" s="54">
        <v>27359.37</v>
      </c>
      <c r="F667" s="54">
        <v>27410.720000000001</v>
      </c>
      <c r="G667" s="54">
        <v>27316.74</v>
      </c>
      <c r="H667" s="54">
        <v>27333.11</v>
      </c>
      <c r="I667" s="54">
        <v>27299.66</v>
      </c>
      <c r="J667" s="54">
        <v>27330.6</v>
      </c>
      <c r="K667" s="54">
        <v>27325.34</v>
      </c>
      <c r="L667" s="54">
        <v>27351.84</v>
      </c>
      <c r="M667" s="72"/>
      <c r="N667" s="72"/>
      <c r="O667" s="72"/>
      <c r="P667" s="72"/>
      <c r="Q667" s="72"/>
      <c r="R667" s="124"/>
      <c r="S667" s="72"/>
      <c r="T667" s="148"/>
      <c r="V667" s="221"/>
      <c r="W667" s="221"/>
    </row>
    <row r="668" spans="1:26" ht="38.25">
      <c r="A668"/>
      <c r="B668" s="141"/>
      <c r="C668" s="68" t="s">
        <v>122</v>
      </c>
      <c r="D668" s="38">
        <f t="shared" ref="D668:L668" si="218">IF(((D666="")*AND(D667="")),"",(D666-D667)*1)</f>
        <v>1910.760000000002</v>
      </c>
      <c r="E668" s="38">
        <f t="shared" si="218"/>
        <v>1851.8400000000001</v>
      </c>
      <c r="F668" s="38">
        <f t="shared" si="218"/>
        <v>1824.6599999999999</v>
      </c>
      <c r="G668" s="38">
        <f t="shared" si="218"/>
        <v>1866.0299999999988</v>
      </c>
      <c r="H668" s="38">
        <f t="shared" si="218"/>
        <v>1938.7799999999988</v>
      </c>
      <c r="I668" s="38">
        <f t="shared" si="218"/>
        <v>1938.5900000000001</v>
      </c>
      <c r="J668" s="38">
        <f t="shared" si="218"/>
        <v>1857.4300000000003</v>
      </c>
      <c r="K668" s="38">
        <f t="shared" si="218"/>
        <v>1864.4500000000007</v>
      </c>
      <c r="L668" s="38">
        <f t="shared" si="218"/>
        <v>1916.0999999999985</v>
      </c>
      <c r="M668" s="127"/>
      <c r="N668" s="127"/>
      <c r="O668" s="127"/>
      <c r="P668" s="127"/>
      <c r="Q668" s="127"/>
      <c r="R668" s="128"/>
      <c r="S668" s="127"/>
      <c r="T668" s="148"/>
      <c r="V668" s="222"/>
      <c r="W668" s="222"/>
    </row>
    <row r="669" spans="1:26">
      <c r="A669" s="193">
        <v>43404</v>
      </c>
      <c r="B669" s="121" t="s">
        <v>123</v>
      </c>
      <c r="C669" s="68" t="s">
        <v>87</v>
      </c>
      <c r="D669" s="54">
        <v>29327.74</v>
      </c>
      <c r="E669" s="54">
        <v>29290.07</v>
      </c>
      <c r="F669" s="54">
        <v>29287.64</v>
      </c>
      <c r="G669" s="54">
        <v>29278.66</v>
      </c>
      <c r="H669" s="54">
        <v>29350.880000000001</v>
      </c>
      <c r="I669" s="54">
        <v>29328.62</v>
      </c>
      <c r="J669" s="54">
        <v>29310.73</v>
      </c>
      <c r="K669" s="54">
        <v>29264.97</v>
      </c>
      <c r="L669" s="54">
        <v>29338.53</v>
      </c>
      <c r="M669" s="66">
        <f>IF((L670=""),"",MAX(D671:L671))</f>
        <v>1937.25</v>
      </c>
      <c r="N669" s="66">
        <f>IF(L670="","",MIN(D671:L671))</f>
        <v>1792.5499999999993</v>
      </c>
      <c r="O669" s="66">
        <f>IF((L671=""),"",AVERAGE(D671:L671))</f>
        <v>1870.8066666666664</v>
      </c>
      <c r="P669" s="66">
        <f>IF((L670=""),"",((M669-N669)/(M669+N669))*100)</f>
        <v>3.8795645879135816</v>
      </c>
      <c r="Q669" s="66">
        <v>23</v>
      </c>
      <c r="R669" s="122" t="str">
        <f>IF(L670="","",IF(P670&lt;20,(IF(O669&gt;1730,IF(O669&lt;1970,"Pass","Fail"),"Fail"))))</f>
        <v>Pass</v>
      </c>
      <c r="S669" s="145">
        <v>64</v>
      </c>
      <c r="T669" s="148" t="s">
        <v>137</v>
      </c>
      <c r="V669" s="220">
        <v>1600</v>
      </c>
      <c r="W669" s="220">
        <v>2000</v>
      </c>
      <c r="X669" s="224">
        <v>1730</v>
      </c>
      <c r="Y669" s="224">
        <v>1970</v>
      </c>
      <c r="Z669" s="224">
        <v>6.2</v>
      </c>
    </row>
    <row r="670" spans="1:26" ht="15.75">
      <c r="A670"/>
      <c r="B670" s="139"/>
      <c r="C670" s="68" t="s">
        <v>88</v>
      </c>
      <c r="D670" s="54">
        <v>27451.16</v>
      </c>
      <c r="E670" s="54">
        <v>27443.15</v>
      </c>
      <c r="F670" s="54">
        <v>27495.09</v>
      </c>
      <c r="G670" s="54">
        <v>27419.93</v>
      </c>
      <c r="H670" s="54">
        <v>27413.63</v>
      </c>
      <c r="I670" s="54">
        <v>27427</v>
      </c>
      <c r="J670" s="54">
        <v>27440.92</v>
      </c>
      <c r="K670" s="54">
        <v>27407.07</v>
      </c>
      <c r="L670" s="54">
        <v>27442.63</v>
      </c>
      <c r="M670" s="72"/>
      <c r="N670" s="72"/>
      <c r="O670" s="72"/>
      <c r="P670" s="72"/>
      <c r="Q670" s="72"/>
      <c r="R670" s="124"/>
      <c r="S670" s="72"/>
      <c r="T670" s="148"/>
      <c r="V670" s="221"/>
      <c r="W670" s="221"/>
    </row>
    <row r="671" spans="1:26" ht="38.25">
      <c r="A671"/>
      <c r="B671" s="141"/>
      <c r="C671" s="68" t="s">
        <v>122</v>
      </c>
      <c r="D671" s="38">
        <f t="shared" ref="D671:L671" si="219">IF(((D669="")*AND(D670="")),"",(D669-D670)*1)</f>
        <v>1876.5800000000017</v>
      </c>
      <c r="E671" s="38">
        <f t="shared" si="219"/>
        <v>1846.9199999999983</v>
      </c>
      <c r="F671" s="38">
        <f t="shared" si="219"/>
        <v>1792.5499999999993</v>
      </c>
      <c r="G671" s="38">
        <f t="shared" si="219"/>
        <v>1858.7299999999996</v>
      </c>
      <c r="H671" s="38">
        <f t="shared" si="219"/>
        <v>1937.25</v>
      </c>
      <c r="I671" s="38">
        <f t="shared" si="219"/>
        <v>1901.619999999999</v>
      </c>
      <c r="J671" s="38">
        <f t="shared" si="219"/>
        <v>1869.8100000000013</v>
      </c>
      <c r="K671" s="38">
        <f t="shared" si="219"/>
        <v>1857.9000000000015</v>
      </c>
      <c r="L671" s="38">
        <f t="shared" si="219"/>
        <v>1895.8999999999978</v>
      </c>
      <c r="M671" s="127"/>
      <c r="N671" s="127"/>
      <c r="O671" s="127"/>
      <c r="P671" s="127"/>
      <c r="Q671" s="127"/>
      <c r="R671" s="128"/>
      <c r="S671" s="127"/>
      <c r="T671" s="148"/>
      <c r="V671" s="222"/>
      <c r="W671" s="222"/>
    </row>
    <row r="672" spans="1:26">
      <c r="A672" s="193">
        <v>43404</v>
      </c>
      <c r="B672" s="121" t="s">
        <v>123</v>
      </c>
      <c r="C672" s="68" t="s">
        <v>87</v>
      </c>
      <c r="D672" s="54">
        <v>29320.18</v>
      </c>
      <c r="E672" s="54">
        <v>29231.040000000001</v>
      </c>
      <c r="F672" s="54">
        <v>29240.47</v>
      </c>
      <c r="G672" s="54">
        <v>29262.37</v>
      </c>
      <c r="H672" s="54">
        <v>29358.82</v>
      </c>
      <c r="I672" s="54">
        <v>29310.43</v>
      </c>
      <c r="J672" s="54">
        <v>29229.040000000001</v>
      </c>
      <c r="K672" s="54">
        <v>29236.51</v>
      </c>
      <c r="L672" s="54">
        <v>29344.34</v>
      </c>
      <c r="M672" s="66">
        <f>IF((L673=""),"",MAX(D674:L674))</f>
        <v>1934.260000000002</v>
      </c>
      <c r="N672" s="66">
        <f>IF(L673="","",MIN(D674:L674))</f>
        <v>1819.2900000000009</v>
      </c>
      <c r="O672" s="66">
        <f>IF((L674=""),"",AVERAGE(D674:L674))</f>
        <v>1881.4333333333334</v>
      </c>
      <c r="P672" s="66">
        <f>IF((L673=""),"",((M672-N672)/(M672+N672))*100)</f>
        <v>3.062967057851929</v>
      </c>
      <c r="Q672" s="66">
        <v>23</v>
      </c>
      <c r="R672" s="122" t="str">
        <f>IF(L673="","",IF(P673&lt;20,(IF(O672&gt;1730,IF(O672&lt;1970,"Pass","Fail"),"Fail"))))</f>
        <v>Pass</v>
      </c>
      <c r="S672" s="145">
        <v>1335</v>
      </c>
      <c r="T672" s="148" t="s">
        <v>138</v>
      </c>
      <c r="V672" s="220">
        <v>1600</v>
      </c>
      <c r="W672" s="220">
        <v>2000</v>
      </c>
      <c r="X672" s="224">
        <v>1730</v>
      </c>
      <c r="Y672" s="224">
        <v>1970</v>
      </c>
      <c r="Z672" s="224">
        <v>6.2</v>
      </c>
    </row>
    <row r="673" spans="1:26" ht="15.75">
      <c r="A673"/>
      <c r="B673" s="139"/>
      <c r="C673" s="68" t="s">
        <v>88</v>
      </c>
      <c r="D673" s="54">
        <v>27410.81</v>
      </c>
      <c r="E673" s="54">
        <v>27380.76</v>
      </c>
      <c r="F673" s="54">
        <v>27421.18</v>
      </c>
      <c r="G673" s="54">
        <v>27399.27</v>
      </c>
      <c r="H673" s="54">
        <v>27426.36</v>
      </c>
      <c r="I673" s="54">
        <v>27376.17</v>
      </c>
      <c r="J673" s="54">
        <v>27382.65</v>
      </c>
      <c r="K673" s="54">
        <v>27381.91</v>
      </c>
      <c r="L673" s="54">
        <v>27421.19</v>
      </c>
      <c r="M673" s="72"/>
      <c r="N673" s="72"/>
      <c r="O673" s="72"/>
      <c r="P673" s="72"/>
      <c r="Q673" s="72"/>
      <c r="R673" s="124"/>
      <c r="S673" s="72"/>
      <c r="T673" s="148"/>
      <c r="V673" s="221"/>
      <c r="W673" s="221"/>
    </row>
    <row r="674" spans="1:26" ht="38.25">
      <c r="A674"/>
      <c r="B674" s="141"/>
      <c r="C674" s="68" t="s">
        <v>122</v>
      </c>
      <c r="D674" s="38">
        <f t="shared" ref="D674:L674" si="220">IF(((D672="")*AND(D673="")),"",(D672-D673)*1)</f>
        <v>1909.369999999999</v>
      </c>
      <c r="E674" s="38">
        <f t="shared" si="220"/>
        <v>1850.2800000000025</v>
      </c>
      <c r="F674" s="38">
        <f t="shared" si="220"/>
        <v>1819.2900000000009</v>
      </c>
      <c r="G674" s="38">
        <f t="shared" si="220"/>
        <v>1863.0999999999985</v>
      </c>
      <c r="H674" s="38">
        <f t="shared" si="220"/>
        <v>1932.4599999999991</v>
      </c>
      <c r="I674" s="38">
        <f t="shared" si="220"/>
        <v>1934.260000000002</v>
      </c>
      <c r="J674" s="38">
        <f t="shared" si="220"/>
        <v>1846.3899999999994</v>
      </c>
      <c r="K674" s="38">
        <f t="shared" si="220"/>
        <v>1854.5999999999985</v>
      </c>
      <c r="L674" s="38">
        <f t="shared" si="220"/>
        <v>1923.1500000000015</v>
      </c>
      <c r="M674" s="127"/>
      <c r="N674" s="127"/>
      <c r="O674" s="127"/>
      <c r="P674" s="127"/>
      <c r="Q674" s="127"/>
      <c r="R674" s="128"/>
      <c r="S674" s="127"/>
      <c r="T674" s="148"/>
      <c r="V674" s="222"/>
      <c r="W674" s="222"/>
    </row>
    <row r="675" spans="1:26">
      <c r="A675" s="193">
        <v>43408</v>
      </c>
      <c r="B675" s="121" t="s">
        <v>123</v>
      </c>
      <c r="C675" s="68" t="s">
        <v>87</v>
      </c>
      <c r="D675" s="54">
        <v>29378.02</v>
      </c>
      <c r="E675" s="54">
        <v>29313.52</v>
      </c>
      <c r="F675" s="54">
        <v>29351.89</v>
      </c>
      <c r="G675" s="54">
        <v>29300.06</v>
      </c>
      <c r="H675" s="54">
        <v>29369.91</v>
      </c>
      <c r="I675" s="54">
        <v>29366.03</v>
      </c>
      <c r="J675" s="54">
        <v>29312.34</v>
      </c>
      <c r="K675" s="54">
        <v>29298.63</v>
      </c>
      <c r="L675" s="54">
        <v>29377.11</v>
      </c>
      <c r="M675" s="66">
        <f>IF((L676=""),"",MAX(D677:L677))</f>
        <v>1927.9799999999996</v>
      </c>
      <c r="N675" s="66">
        <f>IF(L676="","",MIN(D677:L677))</f>
        <v>1811.4099999999999</v>
      </c>
      <c r="O675" s="66">
        <f>IF((L677=""),"",AVERAGE(D677:L677))</f>
        <v>1870.3333333333337</v>
      </c>
      <c r="P675" s="66">
        <f>IF((L676=""),"",((M675-N675)/(M675+N675))*100)</f>
        <v>3.1173533651210419</v>
      </c>
      <c r="Q675" s="66">
        <v>23</v>
      </c>
      <c r="R675" s="122" t="str">
        <f>IF(L676="","",IF(P676&lt;20,(IF(O675&gt;1730,IF(O675&lt;1970,"Pass","Fail"),"Fail"))))</f>
        <v>Pass</v>
      </c>
      <c r="S675" s="145">
        <v>121</v>
      </c>
      <c r="T675" s="148" t="s">
        <v>139</v>
      </c>
      <c r="V675" s="220">
        <v>1600</v>
      </c>
      <c r="W675" s="220">
        <v>2000</v>
      </c>
      <c r="X675" s="224">
        <v>1730</v>
      </c>
      <c r="Y675" s="224">
        <v>1970</v>
      </c>
      <c r="Z675" s="224">
        <v>6.2</v>
      </c>
    </row>
    <row r="676" spans="1:26" ht="15.75">
      <c r="A676"/>
      <c r="B676" s="139"/>
      <c r="C676" s="68" t="s">
        <v>88</v>
      </c>
      <c r="D676" s="54">
        <v>27490.94</v>
      </c>
      <c r="E676" s="54">
        <v>27478.5</v>
      </c>
      <c r="F676" s="54">
        <v>27540.48</v>
      </c>
      <c r="G676" s="54">
        <v>27458.05</v>
      </c>
      <c r="H676" s="54">
        <v>27446.39</v>
      </c>
      <c r="I676" s="54">
        <v>27438.05</v>
      </c>
      <c r="J676" s="54">
        <v>27456.720000000001</v>
      </c>
      <c r="K676" s="54">
        <v>27454.59</v>
      </c>
      <c r="L676" s="54">
        <v>27470.79</v>
      </c>
      <c r="M676" s="72"/>
      <c r="N676" s="72"/>
      <c r="O676" s="72"/>
      <c r="P676" s="72"/>
      <c r="Q676" s="72"/>
      <c r="R676" s="124"/>
      <c r="S676" s="72"/>
      <c r="T676" s="148"/>
      <c r="V676" s="221"/>
      <c r="W676" s="221"/>
    </row>
    <row r="677" spans="1:26" ht="38.25">
      <c r="A677"/>
      <c r="B677" s="141"/>
      <c r="C677" s="68" t="s">
        <v>122</v>
      </c>
      <c r="D677" s="38">
        <f t="shared" ref="D677:L677" si="221">IF(((D675="")*AND(D676="")),"",(D675-D676)*1)</f>
        <v>1887.0800000000017</v>
      </c>
      <c r="E677" s="38">
        <f t="shared" si="221"/>
        <v>1835.0200000000004</v>
      </c>
      <c r="F677" s="38">
        <f t="shared" si="221"/>
        <v>1811.4099999999999</v>
      </c>
      <c r="G677" s="38">
        <f t="shared" si="221"/>
        <v>1842.010000000002</v>
      </c>
      <c r="H677" s="38">
        <f t="shared" si="221"/>
        <v>1923.5200000000004</v>
      </c>
      <c r="I677" s="38">
        <f t="shared" si="221"/>
        <v>1927.9799999999996</v>
      </c>
      <c r="J677" s="38">
        <f t="shared" si="221"/>
        <v>1855.619999999999</v>
      </c>
      <c r="K677" s="38">
        <f t="shared" si="221"/>
        <v>1844.0400000000009</v>
      </c>
      <c r="L677" s="38">
        <f t="shared" si="221"/>
        <v>1906.3199999999997</v>
      </c>
      <c r="M677" s="127"/>
      <c r="N677" s="127"/>
      <c r="O677" s="127"/>
      <c r="P677" s="127"/>
      <c r="Q677" s="127"/>
      <c r="R677" s="128"/>
      <c r="S677" s="127"/>
      <c r="T677" s="148"/>
      <c r="V677" s="222"/>
      <c r="W677" s="222"/>
    </row>
    <row r="678" spans="1:26">
      <c r="A678" s="193">
        <v>43413</v>
      </c>
      <c r="B678" s="121" t="s">
        <v>123</v>
      </c>
      <c r="C678" s="68" t="s">
        <v>87</v>
      </c>
      <c r="D678" s="54">
        <v>29291.95</v>
      </c>
      <c r="E678" s="54">
        <v>29207.37</v>
      </c>
      <c r="F678" s="54">
        <v>29202.39</v>
      </c>
      <c r="G678" s="54">
        <v>29227.65</v>
      </c>
      <c r="H678" s="54">
        <v>29309.86</v>
      </c>
      <c r="I678" s="54">
        <v>29294.25</v>
      </c>
      <c r="J678" s="54">
        <v>29202.84</v>
      </c>
      <c r="K678" s="54">
        <v>29208.77</v>
      </c>
      <c r="L678" s="54">
        <v>29290.26</v>
      </c>
      <c r="M678" s="66">
        <f>IF((L679=""),"",MAX(D680:L680))</f>
        <v>1901.7200000000012</v>
      </c>
      <c r="N678" s="66">
        <f>IF(L679="","",MIN(D680:L680))</f>
        <v>1784.5299999999988</v>
      </c>
      <c r="O678" s="66">
        <f>IF((L680=""),"",AVERAGE(D680:L680))</f>
        <v>1843.6949999999997</v>
      </c>
      <c r="P678" s="66">
        <f>IF((L679=""),"",((M678-N678)/(M678+N678))*100)</f>
        <v>3.1791115632418396</v>
      </c>
      <c r="Q678" s="66">
        <v>23</v>
      </c>
      <c r="R678" s="122" t="str">
        <f>IF(L679="","",IF(P679&lt;20,(IF(O678&gt;1730,IF(O678&lt;1970,"Pass","Fail"),"Fail"))))</f>
        <v>Pass</v>
      </c>
      <c r="S678" s="145">
        <v>1335</v>
      </c>
      <c r="T678" s="148" t="s">
        <v>140</v>
      </c>
      <c r="V678" s="220">
        <v>1600</v>
      </c>
      <c r="W678" s="220">
        <v>2000</v>
      </c>
      <c r="X678" s="224">
        <v>1730</v>
      </c>
      <c r="Y678" s="224">
        <v>1970</v>
      </c>
      <c r="Z678" s="224">
        <v>6.2</v>
      </c>
    </row>
    <row r="679" spans="1:26" ht="15.75">
      <c r="A679"/>
      <c r="B679" s="139"/>
      <c r="C679" s="68" t="s">
        <v>88</v>
      </c>
      <c r="D679" s="54">
        <v>27418.36</v>
      </c>
      <c r="E679" s="54">
        <v>27400.81</v>
      </c>
      <c r="F679" s="54">
        <v>27417.86</v>
      </c>
      <c r="G679" s="54">
        <v>27376.41</v>
      </c>
      <c r="H679" s="54">
        <v>27408.14</v>
      </c>
      <c r="I679" s="54">
        <v>27403.72</v>
      </c>
      <c r="J679" s="54">
        <v>27375.71</v>
      </c>
      <c r="K679" s="54">
        <v>27381.38</v>
      </c>
      <c r="L679" s="54">
        <v>27429.8</v>
      </c>
      <c r="M679" s="72"/>
      <c r="N679" s="72"/>
      <c r="O679" s="72"/>
      <c r="P679" s="72"/>
      <c r="Q679" s="72"/>
      <c r="R679" s="124"/>
      <c r="S679" s="72"/>
      <c r="T679" s="148"/>
      <c r="V679" s="221"/>
      <c r="W679" s="221"/>
    </row>
    <row r="680" spans="1:26" ht="38.25">
      <c r="A680"/>
      <c r="B680" s="141"/>
      <c r="C680" s="68" t="s">
        <v>122</v>
      </c>
      <c r="E680" s="38">
        <f t="shared" ref="E680:L680" si="222">IF(((E678="")*AND(E679="")),"",(E678-E679)*1)</f>
        <v>1806.5599999999977</v>
      </c>
      <c r="F680" s="38">
        <f t="shared" si="222"/>
        <v>1784.5299999999988</v>
      </c>
      <c r="G680" s="38">
        <f t="shared" si="222"/>
        <v>1851.2400000000016</v>
      </c>
      <c r="H680" s="38">
        <f t="shared" si="222"/>
        <v>1901.7200000000012</v>
      </c>
      <c r="I680" s="38">
        <f t="shared" si="222"/>
        <v>1890.5299999999988</v>
      </c>
      <c r="J680" s="38">
        <f t="shared" si="222"/>
        <v>1827.130000000001</v>
      </c>
      <c r="K680" s="38">
        <f t="shared" si="222"/>
        <v>1827.3899999999994</v>
      </c>
      <c r="L680" s="38">
        <f t="shared" si="222"/>
        <v>1860.4599999999991</v>
      </c>
      <c r="M680" s="127"/>
      <c r="N680" s="127"/>
      <c r="O680" s="127"/>
      <c r="P680" s="127"/>
      <c r="Q680" s="127"/>
      <c r="R680" s="128"/>
      <c r="S680" s="127"/>
      <c r="T680" s="148"/>
      <c r="V680" s="222"/>
      <c r="W680" s="222"/>
    </row>
    <row r="681" spans="1:26">
      <c r="A681" s="193">
        <v>43424</v>
      </c>
      <c r="B681" s="121" t="s">
        <v>123</v>
      </c>
      <c r="C681" s="68" t="s">
        <v>87</v>
      </c>
      <c r="D681" s="54">
        <v>29261.33</v>
      </c>
      <c r="E681" s="54">
        <v>29189.61</v>
      </c>
      <c r="F681" s="54">
        <v>29224.82</v>
      </c>
      <c r="G681" s="54">
        <v>29177.599999999999</v>
      </c>
      <c r="H681" s="54">
        <v>29235.32</v>
      </c>
      <c r="I681" s="54">
        <v>29246.49</v>
      </c>
      <c r="J681" s="54">
        <v>29174.12</v>
      </c>
      <c r="K681" s="54">
        <v>29164.77</v>
      </c>
      <c r="L681" s="54">
        <v>29233.06</v>
      </c>
      <c r="M681" s="66">
        <f>IF((L682=""),"",MAX(D683:L683))</f>
        <v>1916.8300000000017</v>
      </c>
      <c r="N681" s="66">
        <f>IF(L682="","",MIN(D683:L683))</f>
        <v>1790.5499999999993</v>
      </c>
      <c r="O681" s="66">
        <f>IF((L683=""),"",AVERAGE(D683:L683))</f>
        <v>1855.4012500000003</v>
      </c>
      <c r="P681" s="66">
        <f>IF((L682=""),"",((M681-N681)/(M681+N681))*100)</f>
        <v>3.4061790266981653</v>
      </c>
      <c r="Q681" s="66">
        <v>23</v>
      </c>
      <c r="R681" s="122" t="str">
        <f>IF(L682="","",IF(P682&lt;20,(IF(O681&gt;1730,IF(O681&lt;1970,"Pass","Fail"),"Fail"))))</f>
        <v>Pass</v>
      </c>
      <c r="S681" s="145">
        <v>1159</v>
      </c>
      <c r="T681" s="148" t="s">
        <v>141</v>
      </c>
      <c r="V681" s="220">
        <v>1600</v>
      </c>
      <c r="W681" s="220">
        <v>2000</v>
      </c>
      <c r="X681" s="224">
        <v>1730</v>
      </c>
      <c r="Y681" s="224">
        <v>1970</v>
      </c>
      <c r="Z681" s="224">
        <v>6.2</v>
      </c>
    </row>
    <row r="682" spans="1:26" ht="15.75">
      <c r="A682"/>
      <c r="B682" s="139"/>
      <c r="C682" s="68" t="s">
        <v>88</v>
      </c>
      <c r="D682" s="54">
        <v>27376.9</v>
      </c>
      <c r="E682" s="54">
        <v>27358.42</v>
      </c>
      <c r="F682" s="54">
        <v>27434.27</v>
      </c>
      <c r="G682" s="54">
        <v>27327.31</v>
      </c>
      <c r="H682" s="54">
        <v>27333.18</v>
      </c>
      <c r="I682" s="54">
        <v>27329.66</v>
      </c>
      <c r="J682" s="54">
        <v>27344.16</v>
      </c>
      <c r="K682" s="54">
        <v>27324.69</v>
      </c>
      <c r="L682" s="54">
        <v>27350.89</v>
      </c>
      <c r="M682" s="72"/>
      <c r="N682" s="72"/>
      <c r="O682" s="72"/>
      <c r="P682" s="72"/>
      <c r="Q682" s="72"/>
      <c r="R682" s="124"/>
      <c r="S682" s="72"/>
      <c r="T682" s="148"/>
      <c r="V682" s="221"/>
      <c r="W682" s="221"/>
    </row>
    <row r="683" spans="1:26" ht="38.25">
      <c r="A683"/>
      <c r="B683" s="141"/>
      <c r="C683" s="68" t="s">
        <v>122</v>
      </c>
      <c r="E683" s="38">
        <f t="shared" ref="E683:L683" si="223">IF(((E681="")*AND(E682="")),"",(E681-E682)*1)</f>
        <v>1831.1900000000023</v>
      </c>
      <c r="F683" s="38">
        <f t="shared" si="223"/>
        <v>1790.5499999999993</v>
      </c>
      <c r="G683" s="38">
        <f t="shared" si="223"/>
        <v>1850.2899999999972</v>
      </c>
      <c r="H683" s="38">
        <f t="shared" si="223"/>
        <v>1902.1399999999994</v>
      </c>
      <c r="I683" s="38">
        <f t="shared" si="223"/>
        <v>1916.8300000000017</v>
      </c>
      <c r="J683" s="38">
        <f t="shared" si="223"/>
        <v>1829.9599999999991</v>
      </c>
      <c r="K683" s="38">
        <f t="shared" si="223"/>
        <v>1840.0800000000017</v>
      </c>
      <c r="L683" s="38">
        <f t="shared" si="223"/>
        <v>1882.1700000000019</v>
      </c>
      <c r="M683" s="127"/>
      <c r="N683" s="127"/>
      <c r="O683" s="127"/>
      <c r="P683" s="127"/>
      <c r="Q683" s="127"/>
      <c r="R683" s="128"/>
      <c r="S683" s="127"/>
      <c r="T683" s="148"/>
      <c r="V683" s="222"/>
      <c r="W683" s="222"/>
    </row>
    <row r="684" spans="1:26">
      <c r="A684" s="193">
        <v>43428</v>
      </c>
      <c r="B684" s="121" t="s">
        <v>123</v>
      </c>
      <c r="C684" s="68" t="s">
        <v>87</v>
      </c>
      <c r="D684" s="54">
        <v>29190.17</v>
      </c>
      <c r="E684" s="54">
        <v>29134.43</v>
      </c>
      <c r="F684" s="54">
        <v>29128.53</v>
      </c>
      <c r="G684" s="54">
        <v>29111.65</v>
      </c>
      <c r="H684" s="54">
        <v>29185.43</v>
      </c>
      <c r="I684" s="54">
        <v>29176.98</v>
      </c>
      <c r="J684" s="54">
        <v>29103.43</v>
      </c>
      <c r="K684" s="54">
        <v>29112.37</v>
      </c>
      <c r="L684" s="54">
        <v>29180.86</v>
      </c>
      <c r="M684" s="66">
        <f>IF((L685=""),"",MAX(D686:L686))</f>
        <v>1917.1100000000006</v>
      </c>
      <c r="N684" s="66">
        <f>IF(L685="","",MIN(D686:L686))</f>
        <v>1784.1699999999983</v>
      </c>
      <c r="O684" s="66">
        <f>IF((L686=""),"",AVERAGE(D686:L686))</f>
        <v>1851.9137499999997</v>
      </c>
      <c r="P684" s="66">
        <f>IF((L685=""),"",((M684-N684)/(M684+N684))*100)</f>
        <v>3.5917304283924043</v>
      </c>
      <c r="Q684" s="66">
        <v>23</v>
      </c>
      <c r="R684" s="122" t="str">
        <f>IF(L685="","",IF(P685&lt;20,(IF(O684&gt;1730,IF(O684&lt;1970,"Pass","Fail"),"Fail"))))</f>
        <v>Pass</v>
      </c>
      <c r="S684" s="145">
        <v>64</v>
      </c>
      <c r="T684" s="148" t="s">
        <v>69</v>
      </c>
      <c r="V684" s="220">
        <v>1600</v>
      </c>
      <c r="W684" s="220">
        <v>2000</v>
      </c>
      <c r="X684" s="224">
        <v>1730</v>
      </c>
      <c r="Y684" s="224">
        <v>1970</v>
      </c>
      <c r="Z684" s="224">
        <v>6.2</v>
      </c>
    </row>
    <row r="685" spans="1:26" ht="15.75">
      <c r="A685"/>
      <c r="B685" s="139"/>
      <c r="C685" s="68" t="s">
        <v>88</v>
      </c>
      <c r="D685" s="54">
        <v>27289.18</v>
      </c>
      <c r="E685" s="54">
        <v>27295.08</v>
      </c>
      <c r="F685" s="54">
        <v>27344.36</v>
      </c>
      <c r="G685" s="54">
        <v>27278.99</v>
      </c>
      <c r="H685" s="54">
        <v>27281.43</v>
      </c>
      <c r="I685" s="54">
        <v>27259.87</v>
      </c>
      <c r="J685" s="54">
        <v>27276.92</v>
      </c>
      <c r="K685" s="54">
        <v>27292.31</v>
      </c>
      <c r="L685" s="54">
        <v>27289.41</v>
      </c>
      <c r="M685" s="72"/>
      <c r="N685" s="72"/>
      <c r="O685" s="72"/>
      <c r="P685" s="72"/>
      <c r="Q685" s="72"/>
      <c r="R685" s="124"/>
      <c r="S685" s="72"/>
      <c r="T685" s="197"/>
      <c r="U685" s="148"/>
      <c r="V685" s="221"/>
      <c r="W685" s="221"/>
    </row>
    <row r="686" spans="1:26" ht="38.25">
      <c r="A686"/>
      <c r="B686" s="141"/>
      <c r="C686" s="68" t="s">
        <v>122</v>
      </c>
      <c r="E686" s="38">
        <f t="shared" ref="E686:L686" si="224">IF(((E684="")*AND(E685="")),"",(E684-E685)*1)</f>
        <v>1839.3499999999985</v>
      </c>
      <c r="F686" s="38">
        <f t="shared" si="224"/>
        <v>1784.1699999999983</v>
      </c>
      <c r="G686" s="38">
        <f t="shared" si="224"/>
        <v>1832.6599999999999</v>
      </c>
      <c r="H686" s="38">
        <f t="shared" si="224"/>
        <v>1904</v>
      </c>
      <c r="I686" s="38">
        <f t="shared" si="224"/>
        <v>1917.1100000000006</v>
      </c>
      <c r="J686" s="38">
        <f t="shared" si="224"/>
        <v>1826.510000000002</v>
      </c>
      <c r="K686" s="38">
        <f t="shared" si="224"/>
        <v>1820.0599999999977</v>
      </c>
      <c r="L686" s="38">
        <f t="shared" si="224"/>
        <v>1891.4500000000007</v>
      </c>
      <c r="M686" s="127"/>
      <c r="N686" s="127"/>
      <c r="O686" s="127"/>
      <c r="P686" s="127"/>
      <c r="Q686" s="127"/>
      <c r="R686" s="128"/>
      <c r="S686" s="127"/>
      <c r="T686" s="197"/>
      <c r="U686" s="148"/>
      <c r="V686" s="222"/>
      <c r="W686" s="222"/>
    </row>
    <row r="687" spans="1:26">
      <c r="A687" s="193">
        <v>43438</v>
      </c>
      <c r="B687" s="121" t="s">
        <v>123</v>
      </c>
      <c r="C687" s="68" t="s">
        <v>87</v>
      </c>
      <c r="D687" s="54">
        <v>29288.5</v>
      </c>
      <c r="E687" s="54">
        <v>29195.49</v>
      </c>
      <c r="F687" s="54">
        <v>29186.59</v>
      </c>
      <c r="G687" s="54">
        <v>29189.89</v>
      </c>
      <c r="H687" s="54">
        <v>29264.22</v>
      </c>
      <c r="I687" s="54">
        <v>29288.52</v>
      </c>
      <c r="J687" s="54">
        <v>29188.86</v>
      </c>
      <c r="K687" s="54">
        <v>29182.87</v>
      </c>
      <c r="L687" s="54">
        <v>29273.78</v>
      </c>
      <c r="M687" s="66">
        <f>IF((L688=""),"",MAX(D689:L689))</f>
        <v>1930.5200000000004</v>
      </c>
      <c r="N687" s="66">
        <f>IF(L688="","",MIN(D689:L689))</f>
        <v>1816.2000000000007</v>
      </c>
      <c r="O687" s="66">
        <f>IF((L689=""),"",AVERAGE(D689:L689))</f>
        <v>1877.764444444445</v>
      </c>
      <c r="P687" s="66">
        <f>IF((L688=""),"",((M687-N687)/(M687+N687))*100)</f>
        <v>3.0512021181193063</v>
      </c>
      <c r="Q687" s="66">
        <v>23</v>
      </c>
      <c r="R687" s="122" t="str">
        <f>IF(L688="","",IF(P688&lt;20,(IF(O687&gt;1730,IF(O687&lt;1970,"Pass","Fail"),"Fail"))))</f>
        <v>Pass</v>
      </c>
      <c r="S687" s="145">
        <v>1159</v>
      </c>
      <c r="T687" s="196"/>
      <c r="U687" s="148" t="s">
        <v>142</v>
      </c>
      <c r="V687" s="220">
        <v>1600</v>
      </c>
      <c r="W687" s="220">
        <v>2000</v>
      </c>
      <c r="X687" s="224">
        <v>1730</v>
      </c>
      <c r="Y687" s="224">
        <v>1970</v>
      </c>
      <c r="Z687" s="224">
        <v>6.2</v>
      </c>
    </row>
    <row r="688" spans="1:26" ht="15.75">
      <c r="A688"/>
      <c r="B688" s="139"/>
      <c r="C688" s="68" t="s">
        <v>88</v>
      </c>
      <c r="D688" s="54">
        <v>27374.06</v>
      </c>
      <c r="E688" s="54">
        <v>27346.86</v>
      </c>
      <c r="F688" s="54">
        <v>27370.39</v>
      </c>
      <c r="G688" s="54">
        <v>27333.89</v>
      </c>
      <c r="H688" s="54">
        <v>27350.01</v>
      </c>
      <c r="I688" s="54">
        <v>27358</v>
      </c>
      <c r="J688" s="54">
        <v>27337.11</v>
      </c>
      <c r="K688" s="54">
        <v>27330.42</v>
      </c>
      <c r="L688" s="54">
        <v>27358.1</v>
      </c>
      <c r="M688" s="72"/>
      <c r="N688" s="72"/>
      <c r="O688" s="72"/>
      <c r="P688" s="72"/>
      <c r="Q688" s="72"/>
      <c r="R688" s="124"/>
      <c r="S688" s="72"/>
      <c r="T688" s="197"/>
      <c r="U688" s="148"/>
      <c r="V688" s="221"/>
      <c r="W688" s="221"/>
    </row>
    <row r="689" spans="1:26" ht="38.25">
      <c r="A689"/>
      <c r="B689" s="141"/>
      <c r="C689" s="68" t="s">
        <v>122</v>
      </c>
      <c r="D689" s="38">
        <f t="shared" ref="D689:L689" si="225">IF(((D687="")*AND(D688="")),"",(D687-D688)*1)</f>
        <v>1914.4399999999987</v>
      </c>
      <c r="E689" s="38">
        <f t="shared" si="225"/>
        <v>1848.630000000001</v>
      </c>
      <c r="F689" s="38">
        <f t="shared" si="225"/>
        <v>1816.2000000000007</v>
      </c>
      <c r="G689" s="38">
        <f t="shared" si="225"/>
        <v>1856</v>
      </c>
      <c r="H689" s="38">
        <f t="shared" si="225"/>
        <v>1914.2100000000028</v>
      </c>
      <c r="I689" s="38">
        <f t="shared" si="225"/>
        <v>1930.5200000000004</v>
      </c>
      <c r="J689" s="38">
        <f t="shared" si="225"/>
        <v>1851.75</v>
      </c>
      <c r="K689" s="38">
        <f t="shared" si="225"/>
        <v>1852.4500000000007</v>
      </c>
      <c r="L689" s="38">
        <f t="shared" si="225"/>
        <v>1915.6800000000003</v>
      </c>
      <c r="M689" s="127"/>
      <c r="N689" s="127"/>
      <c r="O689" s="127"/>
      <c r="P689" s="127"/>
      <c r="Q689" s="127"/>
      <c r="R689" s="128"/>
      <c r="S689" s="127"/>
      <c r="T689" s="197"/>
      <c r="U689" s="148"/>
      <c r="V689" s="222"/>
      <c r="W689" s="222"/>
    </row>
    <row r="690" spans="1:26">
      <c r="A690" s="193">
        <v>43452</v>
      </c>
      <c r="B690" s="121" t="s">
        <v>123</v>
      </c>
      <c r="C690" s="68" t="s">
        <v>87</v>
      </c>
      <c r="D690" s="54">
        <v>29195.63</v>
      </c>
      <c r="E690" s="54">
        <v>29144.79</v>
      </c>
      <c r="F690" s="54">
        <v>29167.06</v>
      </c>
      <c r="G690" s="54">
        <v>29161.119999999999</v>
      </c>
      <c r="H690" s="54">
        <v>29222.16</v>
      </c>
      <c r="I690" s="54">
        <v>29213.360000000001</v>
      </c>
      <c r="J690" s="54">
        <v>29147.37</v>
      </c>
      <c r="K690" s="54">
        <v>29130.17</v>
      </c>
      <c r="L690" s="54">
        <v>29196.41</v>
      </c>
      <c r="M690" s="66">
        <f>IF((L691=""),"",MAX(D692:L692))</f>
        <v>1860.4500000000007</v>
      </c>
      <c r="N690" s="66">
        <f>IF(L691="","",MIN(D692:L692))</f>
        <v>1719.6700000000019</v>
      </c>
      <c r="O690" s="66">
        <f>IF((L692=""),"",AVERAGE(D692:L692))</f>
        <v>1806.376666666667</v>
      </c>
      <c r="P690" s="66">
        <f>IF((L691=""),"",((M690-N690)/(M690+N690))*100)</f>
        <v>3.9322704266895729</v>
      </c>
      <c r="Q690" s="66">
        <v>23</v>
      </c>
      <c r="R690" s="122" t="str">
        <f>IF(L691="","",IF(P691&lt;20,(IF(O690&gt;1730,IF(O690&lt;1970,"Pass","Fail"),"Fail"))))</f>
        <v>Pass</v>
      </c>
      <c r="S690" s="145">
        <v>1428</v>
      </c>
      <c r="T690" s="148" t="s">
        <v>143</v>
      </c>
      <c r="V690" s="220">
        <v>1600</v>
      </c>
      <c r="W690" s="220">
        <v>2000</v>
      </c>
      <c r="X690" s="224">
        <v>1730</v>
      </c>
      <c r="Y690" s="224">
        <v>1970</v>
      </c>
      <c r="Z690" s="224">
        <v>6.2</v>
      </c>
    </row>
    <row r="691" spans="1:26" ht="15.75">
      <c r="A691"/>
      <c r="B691" s="139"/>
      <c r="C691" s="68" t="s">
        <v>88</v>
      </c>
      <c r="D691" s="54">
        <v>27344.39</v>
      </c>
      <c r="E691" s="54">
        <v>27367.8</v>
      </c>
      <c r="F691" s="54">
        <v>27447.39</v>
      </c>
      <c r="G691" s="54">
        <v>27365.78</v>
      </c>
      <c r="H691" s="54">
        <v>27378.11</v>
      </c>
      <c r="I691" s="54">
        <v>27352.91</v>
      </c>
      <c r="J691" s="54">
        <v>27366.11</v>
      </c>
      <c r="K691" s="54">
        <v>27343.39</v>
      </c>
      <c r="L691" s="54">
        <v>27354.799999999999</v>
      </c>
      <c r="M691" s="72"/>
      <c r="N691" s="72"/>
      <c r="O691" s="72"/>
      <c r="P691" s="72"/>
      <c r="Q691" s="72"/>
      <c r="R691" s="124"/>
      <c r="S691" s="72"/>
      <c r="T691" s="148"/>
      <c r="V691" s="221"/>
      <c r="W691" s="221"/>
    </row>
    <row r="692" spans="1:26" ht="38.25">
      <c r="A692"/>
      <c r="B692" s="141"/>
      <c r="C692" s="68" t="s">
        <v>122</v>
      </c>
      <c r="D692" s="38">
        <f t="shared" ref="D692:L692" si="226">IF(((D690="")*AND(D691="")),"",(D690-D691)*1)</f>
        <v>1851.2400000000016</v>
      </c>
      <c r="E692" s="38">
        <f t="shared" si="226"/>
        <v>1776.9900000000016</v>
      </c>
      <c r="F692" s="38">
        <f t="shared" si="226"/>
        <v>1719.6700000000019</v>
      </c>
      <c r="G692" s="38">
        <f t="shared" si="226"/>
        <v>1795.3400000000001</v>
      </c>
      <c r="H692" s="38">
        <f t="shared" si="226"/>
        <v>1844.0499999999993</v>
      </c>
      <c r="I692" s="38">
        <f t="shared" si="226"/>
        <v>1860.4500000000007</v>
      </c>
      <c r="J692" s="38">
        <f t="shared" si="226"/>
        <v>1781.2599999999984</v>
      </c>
      <c r="K692" s="38">
        <f t="shared" si="226"/>
        <v>1786.7799999999988</v>
      </c>
      <c r="L692" s="38">
        <f t="shared" si="226"/>
        <v>1841.6100000000006</v>
      </c>
      <c r="M692" s="127"/>
      <c r="N692" s="127"/>
      <c r="O692" s="127"/>
      <c r="P692" s="127"/>
      <c r="Q692" s="127"/>
      <c r="R692" s="128"/>
      <c r="S692" s="127"/>
      <c r="T692" s="148"/>
      <c r="V692" s="222"/>
      <c r="W692" s="222"/>
    </row>
    <row r="693" spans="1:26">
      <c r="A693" s="193">
        <v>43460</v>
      </c>
      <c r="B693" s="121" t="s">
        <v>123</v>
      </c>
      <c r="C693" s="68" t="s">
        <v>87</v>
      </c>
      <c r="D693" s="54">
        <v>29292.84</v>
      </c>
      <c r="E693" s="54">
        <v>29228.46</v>
      </c>
      <c r="F693" s="54">
        <v>29223.96</v>
      </c>
      <c r="G693" s="54">
        <v>29237.759999999998</v>
      </c>
      <c r="H693" s="54">
        <v>29320.26</v>
      </c>
      <c r="I693" s="54">
        <v>29325.7</v>
      </c>
      <c r="J693" s="54">
        <v>29223.439999999999</v>
      </c>
      <c r="K693" s="54">
        <v>29208.93</v>
      </c>
      <c r="L693" s="54">
        <v>29284.81</v>
      </c>
      <c r="M693" s="66">
        <f>IF((L694=""),"",MAX(D695:L695))</f>
        <v>1878.6500000000015</v>
      </c>
      <c r="N693" s="66">
        <f>IF(L694="","",MIN(D695:L695))</f>
        <v>1744.1599999999999</v>
      </c>
      <c r="O693" s="66">
        <f>IF((L695=""),"",AVERAGE(D695:L695))</f>
        <v>1817.1688888888884</v>
      </c>
      <c r="P693" s="66">
        <f>IF((L694=""),"",((M693-N693)/(M693+N693))*100)</f>
        <v>3.7123117138354358</v>
      </c>
      <c r="Q693" s="66">
        <v>23</v>
      </c>
      <c r="R693" s="122" t="str">
        <f>IF(L694="","",IF(P694&lt;20,(IF(O693&gt;1730,IF(O693&lt;1970,"Pass","Fail"),"Fail"))))</f>
        <v>Pass</v>
      </c>
      <c r="S693" s="145">
        <v>102</v>
      </c>
      <c r="T693" s="148" t="s">
        <v>144</v>
      </c>
      <c r="V693" s="220">
        <v>1600</v>
      </c>
      <c r="W693" s="220">
        <v>2000</v>
      </c>
      <c r="X693" s="224">
        <v>1730</v>
      </c>
      <c r="Y693" s="224">
        <v>1970</v>
      </c>
      <c r="Z693" s="224">
        <v>6.2</v>
      </c>
    </row>
    <row r="694" spans="1:26" ht="15.75">
      <c r="A694"/>
      <c r="B694" s="139"/>
      <c r="C694" s="68" t="s">
        <v>88</v>
      </c>
      <c r="D694" s="54">
        <v>27442.2</v>
      </c>
      <c r="E694" s="54">
        <v>27443.37</v>
      </c>
      <c r="F694" s="54">
        <v>27479.8</v>
      </c>
      <c r="G694" s="54">
        <v>27437.5</v>
      </c>
      <c r="H694" s="54">
        <v>27453.3</v>
      </c>
      <c r="I694" s="54">
        <v>27447.05</v>
      </c>
      <c r="J694" s="54">
        <v>27434.47</v>
      </c>
      <c r="K694" s="54">
        <v>27417.39</v>
      </c>
      <c r="L694" s="54">
        <v>27436.560000000001</v>
      </c>
      <c r="M694" s="72"/>
      <c r="N694" s="72"/>
      <c r="O694" s="72"/>
      <c r="P694" s="72"/>
      <c r="Q694" s="72"/>
      <c r="R694" s="124"/>
      <c r="S694" s="72"/>
      <c r="T694" s="148"/>
      <c r="V694" s="221"/>
      <c r="W694" s="221"/>
    </row>
    <row r="695" spans="1:26" ht="38.25">
      <c r="A695"/>
      <c r="B695" s="141"/>
      <c r="C695" s="68" t="s">
        <v>122</v>
      </c>
      <c r="D695" s="38">
        <f t="shared" ref="D695:L695" si="227">IF(((D693="")*AND(D694="")),"",(D693-D694)*1)</f>
        <v>1850.6399999999994</v>
      </c>
      <c r="E695" s="38">
        <f t="shared" si="227"/>
        <v>1785.0900000000001</v>
      </c>
      <c r="F695" s="38">
        <f t="shared" si="227"/>
        <v>1744.1599999999999</v>
      </c>
      <c r="G695" s="38">
        <f t="shared" si="227"/>
        <v>1800.2599999999984</v>
      </c>
      <c r="H695" s="38">
        <f t="shared" si="227"/>
        <v>1866.9599999999991</v>
      </c>
      <c r="I695" s="38">
        <f t="shared" si="227"/>
        <v>1878.6500000000015</v>
      </c>
      <c r="J695" s="38">
        <f t="shared" si="227"/>
        <v>1788.9699999999975</v>
      </c>
      <c r="K695" s="38">
        <f t="shared" si="227"/>
        <v>1791.5400000000009</v>
      </c>
      <c r="L695" s="38">
        <f t="shared" si="227"/>
        <v>1848.25</v>
      </c>
      <c r="M695" s="127"/>
      <c r="N695" s="127"/>
      <c r="O695" s="127"/>
      <c r="P695" s="127"/>
      <c r="Q695" s="127"/>
      <c r="R695" s="128"/>
      <c r="S695" s="127"/>
      <c r="T695" s="148"/>
      <c r="V695" s="222"/>
      <c r="W695" s="222"/>
    </row>
    <row r="696" spans="1:26">
      <c r="A696" s="193">
        <v>43465</v>
      </c>
      <c r="B696" s="121" t="s">
        <v>123</v>
      </c>
      <c r="C696" s="68" t="s">
        <v>87</v>
      </c>
      <c r="D696" s="149">
        <v>29149.24</v>
      </c>
      <c r="E696" s="149">
        <v>29096.47</v>
      </c>
      <c r="F696" s="149">
        <v>29111.200000000001</v>
      </c>
      <c r="G696" s="149">
        <v>29084.23</v>
      </c>
      <c r="H696" s="149">
        <v>29143.86</v>
      </c>
      <c r="I696" s="149">
        <v>29141.200000000001</v>
      </c>
      <c r="J696" s="149">
        <v>29072.34</v>
      </c>
      <c r="K696" s="149">
        <v>29088.46</v>
      </c>
      <c r="L696" s="149">
        <v>29167.43</v>
      </c>
      <c r="M696" s="66">
        <f>IF((L697=""),"",MAX(D698:L698))</f>
        <v>1895.4200000000019</v>
      </c>
      <c r="N696" s="66">
        <f>IF(L697="","",MIN(D698:L698))</f>
        <v>1522.2999999999993</v>
      </c>
      <c r="O696" s="66">
        <f>IF((L698=""),"",AVERAGE(D698:L698))</f>
        <v>1813.7177777777777</v>
      </c>
      <c r="P696" s="66">
        <f>IF((L697=""),"",((M696-N696)/(M696+N696))*100)</f>
        <v>10.917219666912517</v>
      </c>
      <c r="Q696" s="66">
        <v>23</v>
      </c>
      <c r="R696" s="122" t="str">
        <f>IF(L697="","",IF(P697&lt;20,(IF(O696&gt;1730,IF(O696&lt;1970,"Pass","Fail"),"Fail"))))</f>
        <v>Pass</v>
      </c>
      <c r="S696" s="145">
        <v>121</v>
      </c>
      <c r="T696" s="148" t="s">
        <v>145</v>
      </c>
      <c r="V696" s="220">
        <v>1600</v>
      </c>
      <c r="W696" s="220">
        <v>2000</v>
      </c>
      <c r="X696" s="224">
        <v>1730</v>
      </c>
      <c r="Y696" s="224">
        <v>1970</v>
      </c>
      <c r="Z696" s="224">
        <v>6.2</v>
      </c>
    </row>
    <row r="697" spans="1:26" ht="15.75">
      <c r="A697"/>
      <c r="B697" s="139"/>
      <c r="C697" s="68" t="s">
        <v>88</v>
      </c>
      <c r="D697" s="150">
        <v>27281.91</v>
      </c>
      <c r="E697" s="150">
        <v>27289.97</v>
      </c>
      <c r="F697" s="150">
        <v>27588.9</v>
      </c>
      <c r="G697" s="150">
        <v>27256.95</v>
      </c>
      <c r="H697" s="150">
        <v>27248.44</v>
      </c>
      <c r="I697" s="150">
        <v>27270.55</v>
      </c>
      <c r="J697" s="150">
        <v>27245.08</v>
      </c>
      <c r="K697" s="150">
        <v>27255.68</v>
      </c>
      <c r="L697" s="150">
        <v>27293.49</v>
      </c>
      <c r="M697" s="72"/>
      <c r="N697" s="72"/>
      <c r="O697" s="72"/>
      <c r="P697" s="72"/>
      <c r="Q697" s="72"/>
      <c r="R697" s="124"/>
      <c r="S697" s="72"/>
      <c r="T697" s="197"/>
      <c r="U697" s="148"/>
      <c r="V697" s="221"/>
      <c r="W697" s="221"/>
    </row>
    <row r="698" spans="1:26" ht="38.25">
      <c r="A698"/>
      <c r="B698" s="141"/>
      <c r="C698" s="68" t="s">
        <v>122</v>
      </c>
      <c r="D698" s="38">
        <f t="shared" ref="D698:L698" si="228">IF(((D696="")*AND(D697="")),"",(D696-D697)*1)</f>
        <v>1867.3300000000017</v>
      </c>
      <c r="E698" s="38">
        <f t="shared" si="228"/>
        <v>1806.5</v>
      </c>
      <c r="F698" s="38">
        <f t="shared" si="228"/>
        <v>1522.2999999999993</v>
      </c>
      <c r="G698" s="38">
        <f t="shared" si="228"/>
        <v>1827.2799999999988</v>
      </c>
      <c r="H698" s="38">
        <f t="shared" si="228"/>
        <v>1895.4200000000019</v>
      </c>
      <c r="I698" s="38">
        <f t="shared" si="228"/>
        <v>1870.6500000000015</v>
      </c>
      <c r="J698" s="38">
        <f t="shared" si="228"/>
        <v>1827.2599999999984</v>
      </c>
      <c r="K698" s="38">
        <f t="shared" si="228"/>
        <v>1832.7799999999988</v>
      </c>
      <c r="L698" s="38">
        <f t="shared" si="228"/>
        <v>1873.9399999999987</v>
      </c>
      <c r="M698" s="127"/>
      <c r="N698" s="127"/>
      <c r="O698" s="127"/>
      <c r="P698" s="127"/>
      <c r="Q698" s="127"/>
      <c r="R698" s="128"/>
      <c r="S698" s="127"/>
      <c r="T698" s="197"/>
      <c r="U698" s="148"/>
      <c r="V698" s="222"/>
      <c r="W698" s="222"/>
    </row>
    <row r="699" spans="1:26" customFormat="1" ht="15.75">
      <c r="A699" s="204">
        <v>43476</v>
      </c>
      <c r="B699" s="207" t="s">
        <v>123</v>
      </c>
      <c r="C699" s="208" t="s">
        <v>87</v>
      </c>
      <c r="D699">
        <v>29176</v>
      </c>
      <c r="E699">
        <v>28958</v>
      </c>
      <c r="F699">
        <v>28989</v>
      </c>
      <c r="G699">
        <v>28974</v>
      </c>
      <c r="H699">
        <v>29152</v>
      </c>
      <c r="I699">
        <v>29189</v>
      </c>
      <c r="J699">
        <v>28963</v>
      </c>
      <c r="K699">
        <v>28978</v>
      </c>
      <c r="L699">
        <v>29147</v>
      </c>
      <c r="M699" s="209">
        <f>IF((L700=""),"",MAX(D701:L701))</f>
        <v>2113.2599999999984</v>
      </c>
      <c r="N699" s="209">
        <f>IF(L700="","",MIN(D701:L701))</f>
        <v>1829.5499999999993</v>
      </c>
      <c r="O699" s="209">
        <f>IF((L701=""),"",AVERAGE(D701:L701))</f>
        <v>1956.9222222222218</v>
      </c>
      <c r="P699" s="209">
        <f>IF((L700=""),"",((M699-N699)/(M699+N699))*100)</f>
        <v>7.19562951296155</v>
      </c>
      <c r="Q699" s="209">
        <v>23</v>
      </c>
      <c r="R699" s="210" t="str">
        <f>IF(L700="","",IF(P700&lt;20,(IF(O699&gt;1730,IF(O699&lt;1970,"Pass","Fail"),"Fail"))))</f>
        <v>Pass</v>
      </c>
      <c r="S699" s="211">
        <v>1340</v>
      </c>
      <c r="T699" s="307"/>
      <c r="V699" s="229">
        <v>1600</v>
      </c>
      <c r="W699" s="229">
        <v>2000</v>
      </c>
      <c r="X699" s="224">
        <v>1730</v>
      </c>
      <c r="Y699" s="224">
        <v>1970</v>
      </c>
      <c r="Z699" s="224">
        <v>6.2</v>
      </c>
    </row>
    <row r="700" spans="1:26" customFormat="1" ht="15.75">
      <c r="A700" s="204"/>
      <c r="B700" s="212"/>
      <c r="C700" s="208" t="s">
        <v>88</v>
      </c>
      <c r="D700">
        <v>27118.799999999999</v>
      </c>
      <c r="E700">
        <v>27108.880000000001</v>
      </c>
      <c r="F700">
        <v>27159.45</v>
      </c>
      <c r="G700">
        <v>27097.040000000001</v>
      </c>
      <c r="H700">
        <v>27096.04</v>
      </c>
      <c r="I700">
        <v>27075.74</v>
      </c>
      <c r="J700">
        <v>27083.95</v>
      </c>
      <c r="K700">
        <v>27077.95</v>
      </c>
      <c r="L700">
        <v>27095.85</v>
      </c>
      <c r="M700" s="213"/>
      <c r="N700" s="213"/>
      <c r="O700" s="213"/>
      <c r="P700" s="213"/>
      <c r="Q700" s="213"/>
      <c r="R700" s="214"/>
      <c r="S700" s="213"/>
      <c r="T700" s="310"/>
      <c r="V700" s="230"/>
      <c r="W700" s="230"/>
      <c r="X700" s="231"/>
      <c r="Y700" s="231"/>
      <c r="Z700" s="231"/>
    </row>
    <row r="701" spans="1:26" customFormat="1" ht="36">
      <c r="A701" s="204"/>
      <c r="B701" s="215"/>
      <c r="C701" s="208" t="s">
        <v>122</v>
      </c>
      <c r="D701" s="216">
        <f t="shared" ref="D701:L701" si="229">IF(((D699="")*AND(D700="")),"",(D699-D700)*1)</f>
        <v>2057.2000000000007</v>
      </c>
      <c r="E701" s="216">
        <f t="shared" si="229"/>
        <v>1849.119999999999</v>
      </c>
      <c r="F701" s="216">
        <f t="shared" si="229"/>
        <v>1829.5499999999993</v>
      </c>
      <c r="G701" s="216">
        <f t="shared" si="229"/>
        <v>1876.9599999999991</v>
      </c>
      <c r="H701" s="216">
        <f t="shared" si="229"/>
        <v>2055.9599999999991</v>
      </c>
      <c r="I701" s="216">
        <f t="shared" si="229"/>
        <v>2113.2599999999984</v>
      </c>
      <c r="J701" s="216">
        <f t="shared" si="229"/>
        <v>1879.0499999999993</v>
      </c>
      <c r="K701" s="216">
        <f t="shared" si="229"/>
        <v>1900.0499999999993</v>
      </c>
      <c r="L701" s="216">
        <f t="shared" si="229"/>
        <v>2051.1500000000015</v>
      </c>
      <c r="M701" s="217"/>
      <c r="N701" s="217"/>
      <c r="O701" s="217"/>
      <c r="P701" s="217"/>
      <c r="Q701" s="217"/>
      <c r="R701" s="218"/>
      <c r="S701" s="217"/>
      <c r="T701" s="310"/>
      <c r="V701" s="232"/>
      <c r="W701" s="232"/>
      <c r="X701" s="231"/>
      <c r="Y701" s="231"/>
      <c r="Z701" s="231"/>
    </row>
    <row r="702" spans="1:26" customFormat="1" ht="15.75">
      <c r="A702" s="204">
        <v>43476</v>
      </c>
      <c r="B702" s="207" t="s">
        <v>123</v>
      </c>
      <c r="C702" s="208" t="s">
        <v>87</v>
      </c>
      <c r="D702">
        <v>29079.99</v>
      </c>
      <c r="E702">
        <v>28967.09</v>
      </c>
      <c r="F702">
        <v>28947.49</v>
      </c>
      <c r="G702">
        <v>28951.41</v>
      </c>
      <c r="H702">
        <v>29032.18</v>
      </c>
      <c r="I702">
        <v>29087.49</v>
      </c>
      <c r="J702">
        <v>28966.37</v>
      </c>
      <c r="K702">
        <v>28937.67</v>
      </c>
      <c r="L702">
        <v>29056.29</v>
      </c>
      <c r="M702" s="209">
        <f>IF((L703=""),"",MAX(D704:L704))</f>
        <v>1952.4000000000015</v>
      </c>
      <c r="N702" s="209">
        <f>IF(L703="","",MIN(D704:L704))</f>
        <v>1773.3300000000017</v>
      </c>
      <c r="O702" s="209">
        <f>IF((L704=""),"",AVERAGE(D704:L704))</f>
        <v>1873.4311111111112</v>
      </c>
      <c r="P702" s="209">
        <f>IF((L703=""),"",((M702-N702)/(M702+N702))*100)</f>
        <v>4.8063064151186357</v>
      </c>
      <c r="Q702" s="209">
        <v>23</v>
      </c>
      <c r="R702" s="210" t="str">
        <f>IF(L703="","",IF(P703&lt;20,(IF(O702&gt;1730,IF(O702&lt;1970,"Pass","Fail"),"Fail"))))</f>
        <v>Pass</v>
      </c>
      <c r="S702" s="211">
        <v>1340</v>
      </c>
      <c r="T702" s="307"/>
      <c r="V702" s="229">
        <v>1600</v>
      </c>
      <c r="W702" s="229">
        <v>2000</v>
      </c>
      <c r="X702" s="224">
        <v>1730</v>
      </c>
      <c r="Y702" s="224">
        <v>1970</v>
      </c>
      <c r="Z702" s="224">
        <v>6.2</v>
      </c>
    </row>
    <row r="703" spans="1:26" customFormat="1" ht="15.75">
      <c r="A703" s="204"/>
      <c r="B703" s="212"/>
      <c r="C703" s="208" t="s">
        <v>88</v>
      </c>
      <c r="D703">
        <v>27166.47</v>
      </c>
      <c r="E703">
        <v>27103.96</v>
      </c>
      <c r="F703">
        <v>27174.16</v>
      </c>
      <c r="G703">
        <v>27117.84</v>
      </c>
      <c r="H703">
        <v>27131.18</v>
      </c>
      <c r="I703">
        <v>27135.09</v>
      </c>
      <c r="J703">
        <v>27089.47</v>
      </c>
      <c r="K703">
        <v>27118.14</v>
      </c>
      <c r="L703">
        <v>27128.79</v>
      </c>
      <c r="M703" s="213"/>
      <c r="N703" s="213"/>
      <c r="O703" s="213"/>
      <c r="P703" s="213"/>
      <c r="Q703" s="213"/>
      <c r="R703" s="214"/>
      <c r="S703" s="213"/>
      <c r="T703" s="310"/>
      <c r="V703" s="230"/>
      <c r="W703" s="230"/>
      <c r="X703" s="231"/>
      <c r="Y703" s="231"/>
      <c r="Z703" s="231"/>
    </row>
    <row r="704" spans="1:26" customFormat="1" ht="36">
      <c r="A704" s="204"/>
      <c r="B704" s="215"/>
      <c r="C704" s="208" t="s">
        <v>122</v>
      </c>
      <c r="D704" s="216">
        <f t="shared" ref="D704:L704" si="230">IF(((D702="")*AND(D703="")),"",(D702-D703)*1)</f>
        <v>1913.5200000000004</v>
      </c>
      <c r="E704" s="216">
        <f t="shared" si="230"/>
        <v>1863.130000000001</v>
      </c>
      <c r="F704" s="216">
        <f t="shared" si="230"/>
        <v>1773.3300000000017</v>
      </c>
      <c r="G704" s="216">
        <f t="shared" si="230"/>
        <v>1833.5699999999997</v>
      </c>
      <c r="H704" s="216">
        <f t="shared" si="230"/>
        <v>1901</v>
      </c>
      <c r="I704" s="216">
        <f t="shared" si="230"/>
        <v>1952.4000000000015</v>
      </c>
      <c r="J704" s="216">
        <f t="shared" si="230"/>
        <v>1876.8999999999978</v>
      </c>
      <c r="K704" s="216">
        <f t="shared" si="230"/>
        <v>1819.5299999999988</v>
      </c>
      <c r="L704" s="216">
        <f t="shared" si="230"/>
        <v>1927.5</v>
      </c>
      <c r="M704" s="217"/>
      <c r="N704" s="217"/>
      <c r="O704" s="217"/>
      <c r="P704" s="217"/>
      <c r="Q704" s="217"/>
      <c r="R704" s="218"/>
      <c r="S704" s="217"/>
      <c r="T704" s="310"/>
      <c r="V704" s="232"/>
      <c r="W704" s="232"/>
      <c r="X704" s="231"/>
      <c r="Y704" s="231"/>
      <c r="Z704" s="231"/>
    </row>
    <row r="705" spans="1:26" customFormat="1" ht="15.75">
      <c r="A705" s="204">
        <v>43480</v>
      </c>
      <c r="B705" s="207" t="s">
        <v>123</v>
      </c>
      <c r="C705" s="208" t="s">
        <v>87</v>
      </c>
      <c r="D705">
        <v>29105.17</v>
      </c>
      <c r="E705">
        <v>28967.29</v>
      </c>
      <c r="F705">
        <v>28978.720000000001</v>
      </c>
      <c r="G705">
        <v>28936.22</v>
      </c>
      <c r="H705">
        <v>28999.66</v>
      </c>
      <c r="I705">
        <v>28996.59</v>
      </c>
      <c r="J705">
        <v>28917.42</v>
      </c>
      <c r="K705">
        <v>28932.7</v>
      </c>
      <c r="L705">
        <v>29028.37</v>
      </c>
      <c r="M705" s="209">
        <f>IF((L706=""),"",MAX(D707:L707))</f>
        <v>1960.4499999999971</v>
      </c>
      <c r="N705" s="209">
        <f>IF(L706="","",MIN(D707:L707))</f>
        <v>1796.7799999999988</v>
      </c>
      <c r="O705" s="209">
        <f>IF((L707=""),"",AVERAGE(D707:L707))</f>
        <v>1879.8574999999996</v>
      </c>
      <c r="P705" s="209">
        <f>IF((L706=""),"",((M705-N705)/(M705+N705))*100)</f>
        <v>4.3561347056208541</v>
      </c>
      <c r="Q705" s="209">
        <v>23</v>
      </c>
      <c r="R705" s="210" t="str">
        <f>IF(L706="","",IF(P706&lt;20,(IF(O705&gt;1730,IF(O705&lt;1970,"Pass","Fail"),"Fail"))))</f>
        <v>Pass</v>
      </c>
      <c r="S705" s="211">
        <v>1159</v>
      </c>
      <c r="T705" s="307" t="s">
        <v>224</v>
      </c>
      <c r="V705" s="229">
        <v>1600</v>
      </c>
      <c r="W705" s="229">
        <v>2000</v>
      </c>
      <c r="X705" s="224">
        <v>1730</v>
      </c>
      <c r="Y705" s="224">
        <v>1970</v>
      </c>
      <c r="Z705" s="224">
        <v>6.2</v>
      </c>
    </row>
    <row r="706" spans="1:26" customFormat="1" ht="15.75">
      <c r="A706" s="204"/>
      <c r="B706" s="212"/>
      <c r="C706" s="208" t="s">
        <v>88</v>
      </c>
      <c r="D706">
        <v>27144.720000000001</v>
      </c>
      <c r="E706">
        <v>27134.43</v>
      </c>
      <c r="F706">
        <v>27173.71</v>
      </c>
      <c r="G706">
        <v>27079.03</v>
      </c>
      <c r="H706">
        <v>27128.799999999999</v>
      </c>
      <c r="I706">
        <v>27046.81</v>
      </c>
      <c r="J706">
        <v>27120.639999999999</v>
      </c>
      <c r="K706">
        <v>27091.25</v>
      </c>
      <c r="L706">
        <v>27098.880000000001</v>
      </c>
      <c r="M706" s="213"/>
      <c r="N706" s="213"/>
      <c r="O706" s="213"/>
      <c r="P706" s="213"/>
      <c r="Q706" s="213"/>
      <c r="R706" s="214"/>
      <c r="S706" s="213"/>
      <c r="T706" s="310"/>
      <c r="V706" s="230"/>
      <c r="W706" s="230"/>
      <c r="X706" s="231"/>
      <c r="Y706" s="231"/>
      <c r="Z706" s="231"/>
    </row>
    <row r="707" spans="1:26" customFormat="1" ht="36">
      <c r="A707" s="204"/>
      <c r="B707" s="215"/>
      <c r="C707" s="208" t="s">
        <v>122</v>
      </c>
      <c r="D707" s="216">
        <f t="shared" ref="D707:L707" si="231">IF(((D705="")*AND(D706="")),"",(D705-D706)*1)</f>
        <v>1960.4499999999971</v>
      </c>
      <c r="E707" s="216">
        <f t="shared" si="231"/>
        <v>1832.8600000000006</v>
      </c>
      <c r="F707" s="216"/>
      <c r="G707" s="216">
        <f t="shared" si="231"/>
        <v>1857.1900000000023</v>
      </c>
      <c r="H707" s="216">
        <f t="shared" si="231"/>
        <v>1870.8600000000006</v>
      </c>
      <c r="I707" s="216">
        <f t="shared" si="231"/>
        <v>1949.7799999999988</v>
      </c>
      <c r="J707" s="216">
        <f t="shared" si="231"/>
        <v>1796.7799999999988</v>
      </c>
      <c r="K707" s="216">
        <f t="shared" si="231"/>
        <v>1841.4500000000007</v>
      </c>
      <c r="L707" s="216">
        <f t="shared" si="231"/>
        <v>1929.489999999998</v>
      </c>
      <c r="M707" s="217"/>
      <c r="N707" s="217"/>
      <c r="O707" s="217"/>
      <c r="P707" s="217"/>
      <c r="Q707" s="217"/>
      <c r="R707" s="218"/>
      <c r="S707" s="217"/>
      <c r="T707" s="310"/>
      <c r="V707" s="232"/>
      <c r="W707" s="232"/>
      <c r="X707" s="231"/>
      <c r="Y707" s="231"/>
      <c r="Z707" s="231"/>
    </row>
    <row r="708" spans="1:26" customFormat="1" ht="15.75">
      <c r="A708" s="204">
        <v>43486</v>
      </c>
      <c r="B708" s="207" t="s">
        <v>123</v>
      </c>
      <c r="C708" s="208" t="s">
        <v>87</v>
      </c>
      <c r="D708">
        <v>29039.42</v>
      </c>
      <c r="E708">
        <v>28953.8</v>
      </c>
      <c r="F708">
        <v>28953.95</v>
      </c>
      <c r="G708">
        <v>28965.96</v>
      </c>
      <c r="H708">
        <v>29041.3</v>
      </c>
      <c r="I708">
        <v>29055.51</v>
      </c>
      <c r="J708">
        <v>28952.03</v>
      </c>
      <c r="K708">
        <v>28942.61</v>
      </c>
      <c r="L708">
        <v>29027.59</v>
      </c>
      <c r="M708" s="209">
        <f>IF((L709=""),"",MAX(D710:L710))</f>
        <v>1868.3599999999969</v>
      </c>
      <c r="N708" s="209">
        <f>IF(L709="","",MIN(D710:L710))</f>
        <v>1746.8600000000006</v>
      </c>
      <c r="O708" s="209">
        <f>IF((L710=""),"",AVERAGE(D710:L710))</f>
        <v>1815.2677777777774</v>
      </c>
      <c r="P708" s="209">
        <f>IF((L709=""),"",((M708-N708)/(M708+N708))*100)</f>
        <v>3.3607913211366509</v>
      </c>
      <c r="Q708" s="209">
        <v>23</v>
      </c>
      <c r="R708" s="210" t="str">
        <f>IF(L709="","",IF(P709&lt;20,(IF(O708&gt;1730,IF(O708&lt;1970,"Pass","Fail"),"Fail"))))</f>
        <v>Pass</v>
      </c>
      <c r="S708" s="211">
        <v>1428</v>
      </c>
      <c r="T708" s="307"/>
      <c r="V708" s="229">
        <v>1600</v>
      </c>
      <c r="W708" s="229">
        <v>2000</v>
      </c>
      <c r="X708" s="224">
        <v>1730</v>
      </c>
      <c r="Y708" s="224">
        <v>1970</v>
      </c>
      <c r="Z708" s="224">
        <v>6.2</v>
      </c>
    </row>
    <row r="709" spans="1:26" customFormat="1" ht="15.75">
      <c r="A709" s="204"/>
      <c r="B709" s="212"/>
      <c r="C709" s="208" t="s">
        <v>88</v>
      </c>
      <c r="D709">
        <v>27212.78</v>
      </c>
      <c r="E709">
        <v>27173.01</v>
      </c>
      <c r="F709">
        <v>27207.09</v>
      </c>
      <c r="G709">
        <v>27154.14</v>
      </c>
      <c r="H709">
        <v>27185.09</v>
      </c>
      <c r="I709">
        <v>27187.15</v>
      </c>
      <c r="J709">
        <v>27152.77</v>
      </c>
      <c r="K709">
        <v>27150.12</v>
      </c>
      <c r="L709">
        <v>27172.61</v>
      </c>
      <c r="M709" s="213"/>
      <c r="N709" s="213"/>
      <c r="O709" s="213"/>
      <c r="P709" s="213"/>
      <c r="Q709" s="213"/>
      <c r="R709" s="214"/>
      <c r="S709" s="213"/>
      <c r="T709" s="310"/>
      <c r="V709" s="230"/>
      <c r="W709" s="230"/>
      <c r="X709" s="231"/>
      <c r="Y709" s="231"/>
      <c r="Z709" s="231"/>
    </row>
    <row r="710" spans="1:26" customFormat="1" ht="36">
      <c r="A710" s="204"/>
      <c r="B710" s="215"/>
      <c r="C710" s="208" t="s">
        <v>122</v>
      </c>
      <c r="D710" s="216">
        <f t="shared" ref="D710:L710" si="232">IF(((D708="")*AND(D709="")),"",(D708-D709)*1)</f>
        <v>1826.6399999999994</v>
      </c>
      <c r="E710" s="216">
        <f t="shared" si="232"/>
        <v>1780.7900000000009</v>
      </c>
      <c r="F710" s="216">
        <f t="shared" si="232"/>
        <v>1746.8600000000006</v>
      </c>
      <c r="G710" s="216">
        <f t="shared" si="232"/>
        <v>1811.8199999999997</v>
      </c>
      <c r="H710" s="216">
        <f t="shared" si="232"/>
        <v>1856.2099999999991</v>
      </c>
      <c r="I710" s="216">
        <f t="shared" si="232"/>
        <v>1868.3599999999969</v>
      </c>
      <c r="J710" s="216">
        <f t="shared" si="232"/>
        <v>1799.2599999999984</v>
      </c>
      <c r="K710" s="216">
        <f t="shared" si="232"/>
        <v>1792.4900000000016</v>
      </c>
      <c r="L710" s="216">
        <f t="shared" si="232"/>
        <v>1854.9799999999996</v>
      </c>
      <c r="M710" s="217"/>
      <c r="N710" s="217"/>
      <c r="O710" s="217"/>
      <c r="P710" s="217"/>
      <c r="Q710" s="217"/>
      <c r="R710" s="218"/>
      <c r="S710" s="217"/>
      <c r="T710" s="310"/>
      <c r="V710" s="232"/>
      <c r="W710" s="232"/>
      <c r="X710" s="231"/>
      <c r="Y710" s="231"/>
      <c r="Z710" s="231"/>
    </row>
    <row r="711" spans="1:26" customFormat="1" ht="15.75">
      <c r="A711" s="204">
        <v>43489</v>
      </c>
      <c r="B711" s="207" t="s">
        <v>123</v>
      </c>
      <c r="C711" s="208" t="s">
        <v>87</v>
      </c>
      <c r="D711">
        <v>29055.13</v>
      </c>
      <c r="E711">
        <v>28984.21</v>
      </c>
      <c r="F711">
        <v>28976.86</v>
      </c>
      <c r="G711">
        <v>28963.34</v>
      </c>
      <c r="H711">
        <v>29045.4</v>
      </c>
      <c r="I711">
        <v>29040.39</v>
      </c>
      <c r="J711">
        <v>28961.86</v>
      </c>
      <c r="K711">
        <v>28962.95</v>
      </c>
      <c r="L711">
        <v>29038.39</v>
      </c>
      <c r="M711" s="209">
        <f>IF((L712=""),"",MAX(D713:L713))</f>
        <v>1892.2100000000028</v>
      </c>
      <c r="N711" s="209">
        <f>IF(L712="","",MIN(D713:L713))</f>
        <v>1737.369999999999</v>
      </c>
      <c r="O711" s="209">
        <f>IF((L713=""),"",AVERAGE(D713:L713))</f>
        <v>1832.6311111111108</v>
      </c>
      <c r="P711" s="209">
        <f>IF((L712=""),"",((M711-N711)/(M711+N711))*100)</f>
        <v>4.2660583318181091</v>
      </c>
      <c r="Q711" s="209">
        <v>23</v>
      </c>
      <c r="R711" s="210" t="str">
        <f>IF(L712="","",IF(P712&lt;20,(IF(O711&gt;1730,IF(O711&lt;1970,"Pass","Fail"),"Fail"))))</f>
        <v>Pass</v>
      </c>
      <c r="S711" s="211">
        <v>1340</v>
      </c>
      <c r="T711" s="307"/>
      <c r="V711" s="229">
        <v>1600</v>
      </c>
      <c r="W711" s="229">
        <v>2000</v>
      </c>
      <c r="X711" s="224">
        <v>1730</v>
      </c>
      <c r="Y711" s="224">
        <v>1970</v>
      </c>
      <c r="Z711" s="224">
        <v>6.2</v>
      </c>
    </row>
    <row r="712" spans="1:26" customFormat="1" ht="15.75">
      <c r="A712" s="204"/>
      <c r="B712" s="212"/>
      <c r="C712" s="208" t="s">
        <v>88</v>
      </c>
      <c r="D712">
        <v>27186.31</v>
      </c>
      <c r="E712">
        <v>27182.68</v>
      </c>
      <c r="F712">
        <v>27239.49</v>
      </c>
      <c r="G712">
        <v>27154.31</v>
      </c>
      <c r="H712">
        <v>27153.19</v>
      </c>
      <c r="I712">
        <v>27149.73</v>
      </c>
      <c r="J712">
        <v>27148.99</v>
      </c>
      <c r="K712">
        <v>27156.880000000001</v>
      </c>
      <c r="L712">
        <v>27163.27</v>
      </c>
      <c r="M712" s="213"/>
      <c r="N712" s="213"/>
      <c r="O712" s="213"/>
      <c r="P712" s="213"/>
      <c r="Q712" s="213"/>
      <c r="R712" s="214"/>
      <c r="S712" s="213"/>
      <c r="T712" s="310"/>
      <c r="V712" s="230"/>
      <c r="W712" s="230"/>
      <c r="X712" s="231"/>
      <c r="Y712" s="231"/>
      <c r="Z712" s="231"/>
    </row>
    <row r="713" spans="1:26" customFormat="1" ht="36">
      <c r="A713" s="204"/>
      <c r="B713" s="215"/>
      <c r="C713" s="208" t="s">
        <v>122</v>
      </c>
      <c r="D713" s="216">
        <f t="shared" ref="D713:L713" si="233">IF(((D711="")*AND(D712="")),"",(D711-D712)*1)</f>
        <v>1868.8199999999997</v>
      </c>
      <c r="E713" s="216">
        <f t="shared" si="233"/>
        <v>1801.5299999999988</v>
      </c>
      <c r="F713" s="216">
        <f t="shared" si="233"/>
        <v>1737.369999999999</v>
      </c>
      <c r="G713" s="216">
        <f t="shared" si="233"/>
        <v>1809.0299999999988</v>
      </c>
      <c r="H713" s="216">
        <f t="shared" si="233"/>
        <v>1892.2100000000028</v>
      </c>
      <c r="I713" s="216">
        <f t="shared" si="233"/>
        <v>1890.6599999999999</v>
      </c>
      <c r="J713" s="216">
        <f t="shared" si="233"/>
        <v>1812.869999999999</v>
      </c>
      <c r="K713" s="216">
        <f t="shared" si="233"/>
        <v>1806.0699999999997</v>
      </c>
      <c r="L713" s="216">
        <f t="shared" si="233"/>
        <v>1875.119999999999</v>
      </c>
      <c r="M713" s="217"/>
      <c r="N713" s="217"/>
      <c r="O713" s="217"/>
      <c r="P713" s="217"/>
      <c r="Q713" s="217"/>
      <c r="R713" s="218"/>
      <c r="S713" s="217"/>
      <c r="T713" s="310"/>
      <c r="V713" s="232"/>
      <c r="W713" s="232"/>
      <c r="X713" s="231"/>
      <c r="Y713" s="231"/>
      <c r="Z713" s="231"/>
    </row>
    <row r="714" spans="1:26" customFormat="1" ht="15.75">
      <c r="A714" s="204">
        <v>43493</v>
      </c>
      <c r="B714" s="207" t="s">
        <v>123</v>
      </c>
      <c r="C714" s="208" t="s">
        <v>87</v>
      </c>
      <c r="D714">
        <v>29262</v>
      </c>
      <c r="E714">
        <v>29174.7</v>
      </c>
      <c r="F714">
        <v>29206.400000000001</v>
      </c>
      <c r="G714">
        <v>29177.59</v>
      </c>
      <c r="H714">
        <v>29257.85</v>
      </c>
      <c r="I714">
        <v>29255.01</v>
      </c>
      <c r="J714">
        <v>29169.68</v>
      </c>
      <c r="K714">
        <v>29159.56</v>
      </c>
      <c r="L714">
        <v>29226.31</v>
      </c>
      <c r="M714" s="209">
        <f>IF((L715=""),"",MAX(D716:L716))</f>
        <v>1883.3799999999974</v>
      </c>
      <c r="N714" s="209">
        <f>IF(L715="","",MIN(D716:L716))</f>
        <v>1758.4200000000019</v>
      </c>
      <c r="O714" s="209">
        <f>IF((L716=""),"",AVERAGE(D716:L716))</f>
        <v>1825.8466666666666</v>
      </c>
      <c r="P714" s="209">
        <f>IF((L715=""),"",((M714-N714)/(M714+N714))*100)</f>
        <v>3.4312702509746695</v>
      </c>
      <c r="Q714" s="209">
        <v>23</v>
      </c>
      <c r="R714" s="210" t="str">
        <f>IF(L715="","",IF(P715&lt;20,(IF(O714&gt;1730,IF(O714&lt;1970,"Pass","Fail"),"Fail"))))</f>
        <v>Pass</v>
      </c>
      <c r="S714" s="211" t="s">
        <v>210</v>
      </c>
      <c r="T714" s="307" t="s">
        <v>225</v>
      </c>
      <c r="V714" s="229">
        <v>1600</v>
      </c>
      <c r="W714" s="229">
        <v>2000</v>
      </c>
      <c r="X714" s="224">
        <v>1730</v>
      </c>
      <c r="Y714" s="224">
        <v>1970</v>
      </c>
      <c r="Z714" s="224">
        <v>6.2</v>
      </c>
    </row>
    <row r="715" spans="1:26" customFormat="1" ht="15.75">
      <c r="A715" s="204"/>
      <c r="B715" s="212"/>
      <c r="C715" s="208" t="s">
        <v>88</v>
      </c>
      <c r="D715">
        <v>27391.19</v>
      </c>
      <c r="E715">
        <v>27391.63</v>
      </c>
      <c r="F715">
        <v>27447.98</v>
      </c>
      <c r="G715">
        <v>27379.02</v>
      </c>
      <c r="H715">
        <v>27374.47</v>
      </c>
      <c r="I715">
        <v>27375.13</v>
      </c>
      <c r="J715">
        <v>27375.47</v>
      </c>
      <c r="K715">
        <v>27356.38</v>
      </c>
      <c r="L715">
        <v>27365.21</v>
      </c>
      <c r="M715" s="213"/>
      <c r="N715" s="213"/>
      <c r="O715" s="213"/>
      <c r="P715" s="213"/>
      <c r="Q715" s="213"/>
      <c r="R715" s="214"/>
      <c r="S715" s="213"/>
      <c r="T715" s="310"/>
      <c r="V715" s="230"/>
      <c r="W715" s="230"/>
      <c r="X715" s="231"/>
      <c r="Y715" s="231"/>
      <c r="Z715" s="231"/>
    </row>
    <row r="716" spans="1:26" customFormat="1" ht="36">
      <c r="A716" s="204"/>
      <c r="B716" s="215"/>
      <c r="C716" s="208" t="s">
        <v>122</v>
      </c>
      <c r="D716" s="216">
        <f t="shared" ref="D716:L716" si="234">IF(((D714="")*AND(D715="")),"",(D714-D715)*1)</f>
        <v>1870.8100000000013</v>
      </c>
      <c r="E716" s="216">
        <f t="shared" si="234"/>
        <v>1783.0699999999997</v>
      </c>
      <c r="F716" s="216">
        <f t="shared" si="234"/>
        <v>1758.4200000000019</v>
      </c>
      <c r="G716" s="216">
        <f t="shared" si="234"/>
        <v>1798.5699999999997</v>
      </c>
      <c r="H716" s="216">
        <f t="shared" si="234"/>
        <v>1883.3799999999974</v>
      </c>
      <c r="I716" s="216">
        <f t="shared" si="234"/>
        <v>1879.8799999999974</v>
      </c>
      <c r="J716" s="216">
        <f t="shared" si="234"/>
        <v>1794.2099999999991</v>
      </c>
      <c r="K716" s="216">
        <f t="shared" si="234"/>
        <v>1803.1800000000003</v>
      </c>
      <c r="L716" s="216">
        <f t="shared" si="234"/>
        <v>1861.1000000000022</v>
      </c>
      <c r="M716" s="217"/>
      <c r="N716" s="217"/>
      <c r="O716" s="217"/>
      <c r="P716" s="217"/>
      <c r="Q716" s="217"/>
      <c r="R716" s="218"/>
      <c r="S716" s="217"/>
      <c r="T716" s="310"/>
      <c r="V716" s="232"/>
      <c r="W716" s="232"/>
      <c r="X716" s="231"/>
      <c r="Y716" s="231"/>
      <c r="Z716" s="231"/>
    </row>
    <row r="717" spans="1:26" customFormat="1" ht="15.75">
      <c r="A717" s="204">
        <v>43496</v>
      </c>
      <c r="B717" s="207" t="s">
        <v>123</v>
      </c>
      <c r="C717" s="208" t="s">
        <v>87</v>
      </c>
      <c r="D717">
        <v>29299.57</v>
      </c>
      <c r="E717">
        <v>29237.75</v>
      </c>
      <c r="F717">
        <v>29268.94</v>
      </c>
      <c r="G717">
        <v>29254.1</v>
      </c>
      <c r="H717">
        <v>29317.93</v>
      </c>
      <c r="I717">
        <v>29305.05</v>
      </c>
      <c r="J717">
        <v>29240.71</v>
      </c>
      <c r="K717">
        <v>29236.639999999999</v>
      </c>
      <c r="L717">
        <v>29297.58</v>
      </c>
      <c r="M717" s="209">
        <f>IF((L718=""),"",MAX(D719:L719))</f>
        <v>1933.1700000000019</v>
      </c>
      <c r="N717" s="209">
        <f>IF(L718="","",MIN(D719:L719))</f>
        <v>1805.3999999999978</v>
      </c>
      <c r="O717" s="209">
        <f>IF((L719=""),"",AVERAGE(D719:L719))</f>
        <v>1882.7288888888891</v>
      </c>
      <c r="P717" s="209">
        <f>IF((L718=""),"",((M717-N717)/(M717+N717))*100)</f>
        <v>3.4176168963000313</v>
      </c>
      <c r="Q717" s="209">
        <v>23</v>
      </c>
      <c r="R717" s="210" t="str">
        <f>IF(L718="","",IF(P718&lt;20,(IF(O717&gt;1730,IF(O717&lt;1970,"Pass","Fail"),"Fail"))))</f>
        <v>Pass</v>
      </c>
      <c r="S717" s="211">
        <v>1340</v>
      </c>
      <c r="T717" s="307"/>
      <c r="V717" s="229">
        <v>1600</v>
      </c>
      <c r="W717" s="229">
        <v>2000</v>
      </c>
      <c r="X717" s="224">
        <v>1730</v>
      </c>
      <c r="Y717" s="224">
        <v>1970</v>
      </c>
      <c r="Z717" s="224">
        <v>6.2</v>
      </c>
    </row>
    <row r="718" spans="1:26" customFormat="1" ht="15.75">
      <c r="A718" s="204"/>
      <c r="B718" s="212"/>
      <c r="C718" s="208" t="s">
        <v>88</v>
      </c>
      <c r="D718">
        <v>27396.59</v>
      </c>
      <c r="E718">
        <v>27381.75</v>
      </c>
      <c r="F718">
        <v>27463.54</v>
      </c>
      <c r="G718">
        <v>27378.85</v>
      </c>
      <c r="H718">
        <v>27384.76</v>
      </c>
      <c r="I718">
        <v>27374.01</v>
      </c>
      <c r="J718">
        <v>27381.16</v>
      </c>
      <c r="K718">
        <v>27371.55</v>
      </c>
      <c r="L718">
        <v>27381.5</v>
      </c>
      <c r="M718" s="213"/>
      <c r="N718" s="213"/>
      <c r="O718" s="213"/>
      <c r="P718" s="213"/>
      <c r="Q718" s="213"/>
      <c r="R718" s="214"/>
      <c r="S718" s="213"/>
      <c r="T718" s="310"/>
      <c r="V718" s="230"/>
      <c r="W718" s="230"/>
      <c r="X718" s="231"/>
      <c r="Y718" s="231"/>
      <c r="Z718" s="231"/>
    </row>
    <row r="719" spans="1:26" customFormat="1" ht="36">
      <c r="A719" s="204"/>
      <c r="B719" s="215"/>
      <c r="C719" s="208" t="s">
        <v>122</v>
      </c>
      <c r="D719" s="216">
        <f t="shared" ref="D719:L719" si="235">IF(((D717="")*AND(D718="")),"",(D717-D718)*1)</f>
        <v>1902.9799999999996</v>
      </c>
      <c r="E719" s="216">
        <f t="shared" si="235"/>
        <v>1856</v>
      </c>
      <c r="F719" s="216">
        <f t="shared" si="235"/>
        <v>1805.3999999999978</v>
      </c>
      <c r="G719" s="216">
        <f t="shared" si="235"/>
        <v>1875.25</v>
      </c>
      <c r="H719" s="216">
        <f t="shared" si="235"/>
        <v>1933.1700000000019</v>
      </c>
      <c r="I719" s="216">
        <f t="shared" si="235"/>
        <v>1931.0400000000009</v>
      </c>
      <c r="J719" s="216">
        <f t="shared" si="235"/>
        <v>1859.5499999999993</v>
      </c>
      <c r="K719" s="216">
        <f t="shared" si="235"/>
        <v>1865.0900000000001</v>
      </c>
      <c r="L719" s="216">
        <f t="shared" si="235"/>
        <v>1916.0800000000017</v>
      </c>
      <c r="M719" s="217"/>
      <c r="N719" s="217"/>
      <c r="O719" s="217"/>
      <c r="P719" s="217"/>
      <c r="Q719" s="217"/>
      <c r="R719" s="218"/>
      <c r="S719" s="217"/>
      <c r="T719" s="310"/>
      <c r="V719" s="232"/>
      <c r="W719" s="232"/>
      <c r="X719" s="231"/>
      <c r="Y719" s="231"/>
      <c r="Z719" s="231"/>
    </row>
    <row r="720" spans="1:26" customFormat="1" ht="15.75">
      <c r="A720" s="204">
        <v>43500</v>
      </c>
      <c r="B720" s="207" t="s">
        <v>123</v>
      </c>
      <c r="C720" s="208" t="s">
        <v>87</v>
      </c>
      <c r="D720">
        <v>29232.63</v>
      </c>
      <c r="E720">
        <v>29173.72</v>
      </c>
      <c r="F720">
        <v>29211.040000000001</v>
      </c>
      <c r="G720">
        <v>29189.54</v>
      </c>
      <c r="H720">
        <v>29271.119999999999</v>
      </c>
      <c r="I720">
        <v>29214.3</v>
      </c>
      <c r="J720">
        <v>29171.41</v>
      </c>
      <c r="K720">
        <v>29187.51</v>
      </c>
      <c r="L720">
        <v>29255.06</v>
      </c>
      <c r="M720" s="209">
        <f>IF((L721=""),"",MAX(D722:L722))</f>
        <v>1886.7200000000012</v>
      </c>
      <c r="N720" s="209">
        <f>IF(L721="","",MIN(D722:L722))</f>
        <v>1766.2800000000025</v>
      </c>
      <c r="O720" s="209">
        <f>IF((L722=""),"",AVERAGE(D722:L722))</f>
        <v>1839.2088888888898</v>
      </c>
      <c r="P720" s="209">
        <f>IF((L721=""),"",((M720-N720)/(M720+N720))*100)</f>
        <v>3.2970161511086387</v>
      </c>
      <c r="Q720" s="209">
        <v>23</v>
      </c>
      <c r="R720" s="210" t="str">
        <f>IF(L721="","",IF(P721&lt;20,(IF(O720&gt;1730,IF(O720&lt;1970,"Pass","Fail"),"Fail"))))</f>
        <v>Pass</v>
      </c>
      <c r="S720" s="211">
        <v>1340</v>
      </c>
      <c r="T720" s="311" t="s">
        <v>226</v>
      </c>
      <c r="V720" s="229">
        <v>1600</v>
      </c>
      <c r="W720" s="229">
        <v>2000</v>
      </c>
      <c r="X720" s="224">
        <v>1730</v>
      </c>
      <c r="Y720" s="224">
        <v>1970</v>
      </c>
      <c r="Z720" s="224">
        <v>6.2</v>
      </c>
    </row>
    <row r="721" spans="1:26" customFormat="1" ht="15.75">
      <c r="A721" s="204"/>
      <c r="B721" s="212"/>
      <c r="C721" s="208" t="s">
        <v>88</v>
      </c>
      <c r="D721">
        <v>27369.99</v>
      </c>
      <c r="E721">
        <v>27365.37</v>
      </c>
      <c r="F721">
        <v>27444.76</v>
      </c>
      <c r="G721">
        <v>27366.53</v>
      </c>
      <c r="H721">
        <v>27388.17</v>
      </c>
      <c r="I721">
        <v>27335.69</v>
      </c>
      <c r="J721">
        <v>27355.14</v>
      </c>
      <c r="K721">
        <v>27359.46</v>
      </c>
      <c r="L721">
        <v>27368.34</v>
      </c>
      <c r="M721" s="213"/>
      <c r="N721" s="213"/>
      <c r="O721" s="213"/>
      <c r="P721" s="213"/>
      <c r="Q721" s="213"/>
      <c r="R721" s="214"/>
      <c r="S721" s="213"/>
      <c r="T721" s="310"/>
      <c r="V721" s="230"/>
      <c r="W721" s="230"/>
      <c r="X721" s="231"/>
      <c r="Y721" s="231"/>
      <c r="Z721" s="231"/>
    </row>
    <row r="722" spans="1:26" customFormat="1" ht="36">
      <c r="A722" s="204"/>
      <c r="B722" s="215"/>
      <c r="C722" s="208" t="s">
        <v>122</v>
      </c>
      <c r="D722" s="216">
        <f t="shared" ref="D722:L722" si="236">IF(((D720="")*AND(D721="")),"",(D720-D721)*1)</f>
        <v>1862.6399999999994</v>
      </c>
      <c r="E722" s="216">
        <f t="shared" si="236"/>
        <v>1808.3500000000022</v>
      </c>
      <c r="F722" s="216">
        <f t="shared" si="236"/>
        <v>1766.2800000000025</v>
      </c>
      <c r="G722" s="216">
        <f t="shared" si="236"/>
        <v>1823.010000000002</v>
      </c>
      <c r="H722" s="216">
        <f t="shared" si="236"/>
        <v>1882.9500000000007</v>
      </c>
      <c r="I722" s="216">
        <f t="shared" si="236"/>
        <v>1878.6100000000006</v>
      </c>
      <c r="J722" s="216">
        <f t="shared" si="236"/>
        <v>1816.2700000000004</v>
      </c>
      <c r="K722" s="216">
        <f t="shared" si="236"/>
        <v>1828.0499999999993</v>
      </c>
      <c r="L722" s="216">
        <f t="shared" si="236"/>
        <v>1886.7200000000012</v>
      </c>
      <c r="M722" s="217"/>
      <c r="N722" s="217"/>
      <c r="O722" s="217"/>
      <c r="P722" s="217"/>
      <c r="Q722" s="217"/>
      <c r="R722" s="218"/>
      <c r="S722" s="217"/>
      <c r="T722" s="310"/>
      <c r="V722" s="232"/>
      <c r="W722" s="232"/>
      <c r="X722" s="231"/>
      <c r="Y722" s="231"/>
      <c r="Z722" s="231"/>
    </row>
    <row r="723" spans="1:26" customFormat="1" ht="15.75">
      <c r="A723" s="204">
        <v>43503</v>
      </c>
      <c r="B723" s="207" t="s">
        <v>123</v>
      </c>
      <c r="C723" s="208" t="s">
        <v>87</v>
      </c>
      <c r="D723">
        <v>29188.39</v>
      </c>
      <c r="E723">
        <v>29093.86</v>
      </c>
      <c r="F723">
        <v>29084.52</v>
      </c>
      <c r="G723">
        <v>29068.14</v>
      </c>
      <c r="H723">
        <v>29142.02</v>
      </c>
      <c r="I723">
        <v>29159.45</v>
      </c>
      <c r="J723">
        <v>29075.37</v>
      </c>
      <c r="K723">
        <v>29087.39</v>
      </c>
      <c r="L723">
        <v>29158.89</v>
      </c>
      <c r="M723" s="209">
        <f>IF((L724=""),"",MAX(D725:L725))</f>
        <v>1878.7200000000012</v>
      </c>
      <c r="N723" s="209">
        <f>IF(L724="","",MIN(D725:L725))</f>
        <v>1738.75</v>
      </c>
      <c r="O723" s="209">
        <f>IF((L725=""),"",AVERAGE(D725:L725))</f>
        <v>1824.4499999999996</v>
      </c>
      <c r="P723" s="209">
        <f>IF((L724=""),"",((M723-N723)/(M723+N723))*100)</f>
        <v>3.8692788053529439</v>
      </c>
      <c r="Q723" s="209">
        <v>23</v>
      </c>
      <c r="R723" s="210" t="str">
        <f>IF(L724="","",IF(P724&lt;20,(IF(O723&gt;1730,IF(O723&lt;1970,"Pass","Fail"),"Fail"))))</f>
        <v>Pass</v>
      </c>
      <c r="S723" s="211" t="s">
        <v>211</v>
      </c>
      <c r="T723" s="307"/>
      <c r="V723" s="229">
        <v>1600</v>
      </c>
      <c r="W723" s="229">
        <v>2000</v>
      </c>
      <c r="X723" s="224">
        <v>1730</v>
      </c>
      <c r="Y723" s="224">
        <v>1970</v>
      </c>
      <c r="Z723" s="224">
        <v>6.2</v>
      </c>
    </row>
    <row r="724" spans="1:26" customFormat="1" ht="15.75">
      <c r="A724" s="204"/>
      <c r="B724" s="212"/>
      <c r="C724" s="208" t="s">
        <v>88</v>
      </c>
      <c r="D724">
        <v>27341.03</v>
      </c>
      <c r="E724">
        <v>27305.08</v>
      </c>
      <c r="F724">
        <v>27345.77</v>
      </c>
      <c r="G724">
        <v>27265.360000000001</v>
      </c>
      <c r="H724">
        <v>27267.13</v>
      </c>
      <c r="I724">
        <v>27280.73</v>
      </c>
      <c r="J724">
        <v>27261.47</v>
      </c>
      <c r="K724">
        <v>27269.47</v>
      </c>
      <c r="L724">
        <v>27301.94</v>
      </c>
      <c r="M724" s="213"/>
      <c r="N724" s="213"/>
      <c r="O724" s="213"/>
      <c r="P724" s="213"/>
      <c r="Q724" s="213"/>
      <c r="R724" s="214"/>
      <c r="S724" s="213"/>
      <c r="T724" s="310"/>
      <c r="V724" s="230"/>
      <c r="W724" s="230"/>
      <c r="X724" s="231"/>
      <c r="Y724" s="231"/>
      <c r="Z724" s="231"/>
    </row>
    <row r="725" spans="1:26" customFormat="1" ht="36">
      <c r="A725" s="204"/>
      <c r="B725" s="215"/>
      <c r="C725" s="208" t="s">
        <v>122</v>
      </c>
      <c r="D725" s="216">
        <f t="shared" ref="D725:L725" si="237">IF(((D723="")*AND(D724="")),"",(D723-D724)*1)</f>
        <v>1847.3600000000006</v>
      </c>
      <c r="E725" s="216">
        <f t="shared" si="237"/>
        <v>1788.7799999999988</v>
      </c>
      <c r="F725" s="216">
        <f t="shared" si="237"/>
        <v>1738.75</v>
      </c>
      <c r="G725" s="216">
        <f t="shared" si="237"/>
        <v>1802.7799999999988</v>
      </c>
      <c r="H725" s="216">
        <f t="shared" si="237"/>
        <v>1874.8899999999994</v>
      </c>
      <c r="I725" s="216">
        <f t="shared" si="237"/>
        <v>1878.7200000000012</v>
      </c>
      <c r="J725" s="216">
        <f t="shared" si="237"/>
        <v>1813.8999999999978</v>
      </c>
      <c r="K725" s="216">
        <f t="shared" si="237"/>
        <v>1817.9199999999983</v>
      </c>
      <c r="L725" s="216">
        <f t="shared" si="237"/>
        <v>1856.9500000000007</v>
      </c>
      <c r="M725" s="217"/>
      <c r="N725" s="217"/>
      <c r="O725" s="217"/>
      <c r="P725" s="217"/>
      <c r="Q725" s="217"/>
      <c r="R725" s="218"/>
      <c r="S725" s="217"/>
      <c r="T725" s="310"/>
      <c r="V725" s="232"/>
      <c r="W725" s="232"/>
      <c r="X725" s="231"/>
      <c r="Y725" s="231"/>
      <c r="Z725" s="231"/>
    </row>
    <row r="726" spans="1:26" customFormat="1" ht="15.75">
      <c r="A726" s="204">
        <v>43507</v>
      </c>
      <c r="B726" s="207" t="s">
        <v>123</v>
      </c>
      <c r="C726" s="208" t="s">
        <v>87</v>
      </c>
      <c r="D726">
        <v>29164.959999999999</v>
      </c>
      <c r="E726">
        <v>29065.09</v>
      </c>
      <c r="F726">
        <v>29079.66</v>
      </c>
      <c r="G726">
        <v>29062.89</v>
      </c>
      <c r="H726">
        <v>29155.51</v>
      </c>
      <c r="I726">
        <v>29148.93</v>
      </c>
      <c r="J726">
        <v>29052.240000000002</v>
      </c>
      <c r="K726">
        <v>29053.46</v>
      </c>
      <c r="L726">
        <v>29133.35</v>
      </c>
      <c r="M726" s="209">
        <f>IF((L727=""),"",MAX(D728:L728))</f>
        <v>1884.7899999999972</v>
      </c>
      <c r="N726" s="209">
        <f>IF(L727="","",MIN(D728:L728))</f>
        <v>1441.2000000000007</v>
      </c>
      <c r="O726" s="209">
        <f>IF((L728=""),"",AVERAGE(D728:L728))</f>
        <v>1790.26</v>
      </c>
      <c r="P726" s="209">
        <f>IF((L727=""),"",((M726-N726)/(M726+N726))*100)</f>
        <v>13.337081590744312</v>
      </c>
      <c r="Q726" s="209">
        <v>23</v>
      </c>
      <c r="R726" s="210" t="str">
        <f>IF(L727="","",IF(P727&lt;20,(IF(O726&gt;1730,IF(O726&lt;1970,"Pass","Fail"),"Fail"))))</f>
        <v>Pass</v>
      </c>
      <c r="S726" s="211">
        <v>1159</v>
      </c>
      <c r="T726" s="311" t="s">
        <v>227</v>
      </c>
      <c r="V726" s="229">
        <v>1600</v>
      </c>
      <c r="W726" s="229">
        <v>2000</v>
      </c>
      <c r="X726" s="224">
        <v>1730</v>
      </c>
      <c r="Y726" s="224">
        <v>1970</v>
      </c>
      <c r="Z726" s="224">
        <v>6.2</v>
      </c>
    </row>
    <row r="727" spans="1:26" customFormat="1" ht="15.75">
      <c r="A727" s="204"/>
      <c r="B727" s="212"/>
      <c r="C727" s="208" t="s">
        <v>88</v>
      </c>
      <c r="D727">
        <v>27316.73</v>
      </c>
      <c r="E727">
        <v>27282.05</v>
      </c>
      <c r="F727">
        <v>27638.46</v>
      </c>
      <c r="G727">
        <v>27239.16</v>
      </c>
      <c r="H727">
        <v>27270.720000000001</v>
      </c>
      <c r="I727">
        <v>27313.16</v>
      </c>
      <c r="J727">
        <v>27239.43</v>
      </c>
      <c r="K727">
        <v>27229.599999999999</v>
      </c>
      <c r="L727">
        <v>27274.44</v>
      </c>
      <c r="M727" s="213"/>
      <c r="N727" s="213"/>
      <c r="O727" s="213"/>
      <c r="P727" s="213"/>
      <c r="Q727" s="213"/>
      <c r="R727" s="214"/>
      <c r="S727" s="213"/>
      <c r="T727" s="310"/>
      <c r="V727" s="230"/>
      <c r="W727" s="230"/>
      <c r="X727" s="231"/>
      <c r="Y727" s="231"/>
      <c r="Z727" s="231"/>
    </row>
    <row r="728" spans="1:26" customFormat="1" ht="36">
      <c r="A728" s="204"/>
      <c r="B728" s="215"/>
      <c r="C728" s="208" t="s">
        <v>122</v>
      </c>
      <c r="D728" s="216">
        <f t="shared" ref="D728:L728" si="238">IF(((D726="")*AND(D727="")),"",(D726-D727)*1)</f>
        <v>1848.2299999999996</v>
      </c>
      <c r="E728" s="216">
        <f t="shared" si="238"/>
        <v>1783.0400000000009</v>
      </c>
      <c r="F728" s="216">
        <f t="shared" si="238"/>
        <v>1441.2000000000007</v>
      </c>
      <c r="G728" s="216">
        <f t="shared" si="238"/>
        <v>1823.7299999999996</v>
      </c>
      <c r="H728" s="216">
        <f t="shared" si="238"/>
        <v>1884.7899999999972</v>
      </c>
      <c r="I728" s="216">
        <f t="shared" si="238"/>
        <v>1835.7700000000004</v>
      </c>
      <c r="J728" s="216">
        <f t="shared" si="238"/>
        <v>1812.8100000000013</v>
      </c>
      <c r="K728" s="216">
        <f t="shared" si="238"/>
        <v>1823.8600000000006</v>
      </c>
      <c r="L728" s="216">
        <f t="shared" si="238"/>
        <v>1858.9099999999999</v>
      </c>
      <c r="M728" s="217"/>
      <c r="N728" s="217"/>
      <c r="O728" s="217"/>
      <c r="P728" s="217"/>
      <c r="Q728" s="217"/>
      <c r="R728" s="218"/>
      <c r="S728" s="217"/>
      <c r="T728" s="310"/>
      <c r="V728" s="232"/>
      <c r="W728" s="232"/>
      <c r="X728" s="231"/>
      <c r="Y728" s="231"/>
      <c r="Z728" s="231"/>
    </row>
    <row r="729" spans="1:26" customFormat="1" ht="15.75">
      <c r="A729" s="204">
        <v>43509</v>
      </c>
      <c r="B729" s="207" t="s">
        <v>123</v>
      </c>
      <c r="C729" s="208" t="s">
        <v>87</v>
      </c>
      <c r="D729">
        <v>29107.83</v>
      </c>
      <c r="E729">
        <v>29065.360000000001</v>
      </c>
      <c r="F729">
        <v>29124.240000000002</v>
      </c>
      <c r="G729">
        <v>29069.37</v>
      </c>
      <c r="H729">
        <v>29115.040000000001</v>
      </c>
      <c r="I729">
        <v>29099.1</v>
      </c>
      <c r="J729">
        <v>29067.33</v>
      </c>
      <c r="K729">
        <v>29061.25</v>
      </c>
      <c r="L729">
        <v>29106.82</v>
      </c>
      <c r="M729" s="209">
        <f>IF((L730=""),"",MAX(D731:L731))</f>
        <v>1997.7899999999972</v>
      </c>
      <c r="N729" s="209">
        <f>IF(L730="","",MIN(D731:L731))</f>
        <v>1901.9700000000012</v>
      </c>
      <c r="O729" s="209">
        <f>IF((L731=""),"",AVERAGE(D731:L731))</f>
        <v>1951.0044444444454</v>
      </c>
      <c r="P729" s="209">
        <f>IF((L730=""),"",((M729-N729)/(M729+N729))*100)</f>
        <v>2.4570742814941462</v>
      </c>
      <c r="Q729" s="209">
        <v>23</v>
      </c>
      <c r="R729" s="210" t="str">
        <f>IF(L730="","",IF(P730&lt;20,(IF(O729&gt;1730,IF(O729&lt;1970,"Pass","Fail"),"Fail"))))</f>
        <v>Pass</v>
      </c>
      <c r="S729" s="211">
        <v>1159</v>
      </c>
      <c r="T729" s="307"/>
      <c r="V729" s="229">
        <v>1600</v>
      </c>
      <c r="W729" s="229">
        <v>2000</v>
      </c>
      <c r="X729" s="224">
        <v>1730</v>
      </c>
      <c r="Y729" s="224">
        <v>1970</v>
      </c>
      <c r="Z729" s="224">
        <v>6.2</v>
      </c>
    </row>
    <row r="730" spans="1:26" customFormat="1" ht="15.75">
      <c r="A730" s="204"/>
      <c r="B730" s="212"/>
      <c r="C730" s="208" t="s">
        <v>88</v>
      </c>
      <c r="D730">
        <v>27153.5</v>
      </c>
      <c r="E730">
        <v>27141.78</v>
      </c>
      <c r="F730">
        <v>27222.27</v>
      </c>
      <c r="G730">
        <v>27136.17</v>
      </c>
      <c r="H730">
        <v>27120.09</v>
      </c>
      <c r="I730">
        <v>27101.31</v>
      </c>
      <c r="J730">
        <v>27131.26</v>
      </c>
      <c r="K730">
        <v>27122.39</v>
      </c>
      <c r="L730">
        <v>27128.53</v>
      </c>
      <c r="M730" s="213"/>
      <c r="N730" s="213"/>
      <c r="O730" s="213"/>
      <c r="P730" s="213"/>
      <c r="Q730" s="213"/>
      <c r="R730" s="214"/>
      <c r="S730" s="213"/>
      <c r="T730" s="310"/>
      <c r="V730" s="230"/>
      <c r="W730" s="230"/>
      <c r="X730" s="231"/>
      <c r="Y730" s="231"/>
      <c r="Z730" s="231"/>
    </row>
    <row r="731" spans="1:26" customFormat="1" ht="36">
      <c r="A731" s="204"/>
      <c r="B731" s="215"/>
      <c r="C731" s="208" t="s">
        <v>122</v>
      </c>
      <c r="D731" s="216">
        <f t="shared" ref="D731:L731" si="239">IF(((D729="")*AND(D730="")),"",(D729-D730)*1)</f>
        <v>1954.3300000000017</v>
      </c>
      <c r="E731" s="216">
        <f t="shared" si="239"/>
        <v>1923.5800000000017</v>
      </c>
      <c r="F731" s="216">
        <f t="shared" si="239"/>
        <v>1901.9700000000012</v>
      </c>
      <c r="G731" s="216">
        <f t="shared" si="239"/>
        <v>1933.2000000000007</v>
      </c>
      <c r="H731" s="216">
        <f t="shared" si="239"/>
        <v>1994.9500000000007</v>
      </c>
      <c r="I731" s="216">
        <f t="shared" si="239"/>
        <v>1997.7899999999972</v>
      </c>
      <c r="J731" s="216">
        <f t="shared" si="239"/>
        <v>1936.0700000000033</v>
      </c>
      <c r="K731" s="216">
        <f t="shared" si="239"/>
        <v>1938.8600000000006</v>
      </c>
      <c r="L731" s="216">
        <f t="shared" si="239"/>
        <v>1978.2900000000009</v>
      </c>
      <c r="M731" s="217"/>
      <c r="N731" s="217"/>
      <c r="O731" s="217"/>
      <c r="P731" s="217"/>
      <c r="Q731" s="217"/>
      <c r="R731" s="218"/>
      <c r="S731" s="217"/>
      <c r="T731" s="310"/>
      <c r="V731" s="232"/>
      <c r="W731" s="232"/>
      <c r="X731" s="231"/>
      <c r="Y731" s="231"/>
      <c r="Z731" s="231"/>
    </row>
    <row r="732" spans="1:26" customFormat="1" ht="15.75">
      <c r="A732" s="204">
        <v>43514</v>
      </c>
      <c r="B732" s="207" t="s">
        <v>123</v>
      </c>
      <c r="C732" s="208" t="s">
        <v>87</v>
      </c>
      <c r="D732">
        <v>29145.96</v>
      </c>
      <c r="E732">
        <v>29031.59</v>
      </c>
      <c r="F732">
        <v>29046.27</v>
      </c>
      <c r="G732">
        <v>28983.06</v>
      </c>
      <c r="H732">
        <v>29076.18</v>
      </c>
      <c r="I732">
        <v>29075.35</v>
      </c>
      <c r="J732">
        <v>29000.18</v>
      </c>
      <c r="K732">
        <v>29021.88</v>
      </c>
      <c r="L732">
        <v>29047.96</v>
      </c>
      <c r="M732" s="209">
        <f>IF((L733=""),"",MAX(D734:L734))</f>
        <v>2017.5299999999988</v>
      </c>
      <c r="N732" s="209">
        <f>IF(L733="","",MIN(D734:L734))</f>
        <v>1932.8700000000026</v>
      </c>
      <c r="O732" s="209">
        <f>IF((L734=""),"",AVERAGE(D734:L734))</f>
        <v>1967.3844444444444</v>
      </c>
      <c r="P732" s="209">
        <f>IF((L733=""),"",((M732-N732)/(M732+N732))*100)</f>
        <v>2.1430741190764526</v>
      </c>
      <c r="Q732" s="209">
        <v>23</v>
      </c>
      <c r="R732" s="210" t="str">
        <f>IF(L733="","",IF(P733&lt;20,(IF(O732&gt;1730,IF(O732&lt;1970,"Pass","Fail"),"Fail"))))</f>
        <v>Pass</v>
      </c>
      <c r="S732" s="211">
        <v>1428</v>
      </c>
      <c r="T732" s="307"/>
      <c r="V732" s="229">
        <v>1600</v>
      </c>
      <c r="W732" s="229">
        <v>2000</v>
      </c>
      <c r="X732" s="224">
        <v>1730</v>
      </c>
      <c r="Y732" s="224">
        <v>1970</v>
      </c>
      <c r="Z732" s="224">
        <v>6.2</v>
      </c>
    </row>
    <row r="733" spans="1:26" customFormat="1" ht="15.75">
      <c r="A733" s="204"/>
      <c r="B733" s="212"/>
      <c r="C733" s="208" t="s">
        <v>88</v>
      </c>
      <c r="D733">
        <v>27142.01</v>
      </c>
      <c r="E733">
        <v>27090.04</v>
      </c>
      <c r="F733">
        <v>27101.9</v>
      </c>
      <c r="G733">
        <v>27050.19</v>
      </c>
      <c r="H733">
        <v>27058.65</v>
      </c>
      <c r="I733">
        <v>27078.54</v>
      </c>
      <c r="J733">
        <v>27041.35</v>
      </c>
      <c r="K733">
        <v>27045.040000000001</v>
      </c>
      <c r="L733">
        <v>27114.25</v>
      </c>
      <c r="M733" s="213"/>
      <c r="N733" s="213"/>
      <c r="O733" s="213"/>
      <c r="P733" s="213"/>
      <c r="Q733" s="213"/>
      <c r="R733" s="214"/>
      <c r="S733" s="213"/>
      <c r="T733" s="310"/>
      <c r="V733" s="230"/>
      <c r="W733" s="230"/>
      <c r="X733" s="231"/>
      <c r="Y733" s="231"/>
      <c r="Z733" s="231"/>
    </row>
    <row r="734" spans="1:26" customFormat="1" ht="36">
      <c r="A734" s="204"/>
      <c r="B734" s="215"/>
      <c r="C734" s="208" t="s">
        <v>122</v>
      </c>
      <c r="D734" s="216">
        <f t="shared" ref="D734:L734" si="240">IF(((D732="")*AND(D733="")),"",(D732-D733)*1)</f>
        <v>2003.9500000000007</v>
      </c>
      <c r="E734" s="216">
        <f t="shared" si="240"/>
        <v>1941.5499999999993</v>
      </c>
      <c r="F734" s="216">
        <f t="shared" si="240"/>
        <v>1944.369999999999</v>
      </c>
      <c r="G734" s="216">
        <f t="shared" si="240"/>
        <v>1932.8700000000026</v>
      </c>
      <c r="H734" s="216">
        <f t="shared" si="240"/>
        <v>2017.5299999999988</v>
      </c>
      <c r="I734" s="216">
        <f t="shared" si="240"/>
        <v>1996.8099999999977</v>
      </c>
      <c r="J734" s="216">
        <f t="shared" si="240"/>
        <v>1958.8300000000017</v>
      </c>
      <c r="K734" s="216">
        <f t="shared" si="240"/>
        <v>1976.8400000000001</v>
      </c>
      <c r="L734" s="216">
        <f t="shared" si="240"/>
        <v>1933.7099999999991</v>
      </c>
      <c r="M734" s="217"/>
      <c r="N734" s="217"/>
      <c r="O734" s="217"/>
      <c r="P734" s="217"/>
      <c r="Q734" s="217"/>
      <c r="R734" s="218"/>
      <c r="S734" s="217"/>
      <c r="T734" s="310"/>
      <c r="V734" s="232"/>
      <c r="W734" s="232"/>
      <c r="X734" s="231"/>
      <c r="Y734" s="231"/>
      <c r="Z734" s="231"/>
    </row>
    <row r="735" spans="1:26" customFormat="1" ht="15.75">
      <c r="A735" s="204">
        <v>43517</v>
      </c>
      <c r="B735" s="207" t="s">
        <v>123</v>
      </c>
      <c r="C735" s="208" t="s">
        <v>87</v>
      </c>
      <c r="D735">
        <v>28951.759999999998</v>
      </c>
      <c r="E735">
        <v>28770.48</v>
      </c>
      <c r="F735">
        <v>28791.77</v>
      </c>
      <c r="G735">
        <v>28764.47</v>
      </c>
      <c r="H735">
        <v>28857.29</v>
      </c>
      <c r="I735">
        <v>28874.62</v>
      </c>
      <c r="J735">
        <v>28803.87</v>
      </c>
      <c r="K735">
        <v>28777.9</v>
      </c>
      <c r="L735">
        <v>28867.79</v>
      </c>
      <c r="M735" s="209">
        <f>IF((L736=""),"",MAX(D737:L737))</f>
        <v>1991.9499999999971</v>
      </c>
      <c r="N735" s="209">
        <f>IF(L736="","",MIN(D737:L737))</f>
        <v>1853.4900000000016</v>
      </c>
      <c r="O735" s="209">
        <f>IF((L737=""),"",AVERAGE(D737:L737))</f>
        <v>1913.6966666666667</v>
      </c>
      <c r="P735" s="209">
        <f>IF((L736=""),"",((M735-N735)/(M735+N735))*100)</f>
        <v>3.6006282766080222</v>
      </c>
      <c r="Q735" s="209">
        <v>23</v>
      </c>
      <c r="R735" s="210" t="str">
        <f>IF(L736="","",IF(P736&lt;20,(IF(O735&gt;1730,IF(O735&lt;1970,"Pass","Fail"),"Fail"))))</f>
        <v>Pass</v>
      </c>
      <c r="S735" s="211">
        <v>1428</v>
      </c>
      <c r="T735" s="307" t="s">
        <v>228</v>
      </c>
      <c r="V735" s="229">
        <v>1600</v>
      </c>
      <c r="W735" s="229">
        <v>2000</v>
      </c>
      <c r="X735" s="224">
        <v>1730</v>
      </c>
      <c r="Y735" s="224">
        <v>1970</v>
      </c>
      <c r="Z735" s="224">
        <v>6.2</v>
      </c>
    </row>
    <row r="736" spans="1:26" customFormat="1" ht="15.75">
      <c r="A736" s="204"/>
      <c r="B736" s="212"/>
      <c r="C736" s="208" t="s">
        <v>88</v>
      </c>
      <c r="D736">
        <v>26959.81</v>
      </c>
      <c r="E736">
        <v>26871.41</v>
      </c>
      <c r="F736">
        <v>26938.28</v>
      </c>
      <c r="G736">
        <v>26897.5</v>
      </c>
      <c r="H736">
        <v>26924.55</v>
      </c>
      <c r="I736">
        <v>26913.95</v>
      </c>
      <c r="J736">
        <v>26888.1</v>
      </c>
      <c r="K736">
        <v>26876.7</v>
      </c>
      <c r="L736">
        <v>26966.38</v>
      </c>
      <c r="M736" s="213"/>
      <c r="N736" s="213"/>
      <c r="O736" s="213"/>
      <c r="P736" s="213"/>
      <c r="Q736" s="213"/>
      <c r="R736" s="214"/>
      <c r="S736" s="213"/>
      <c r="T736" s="310"/>
      <c r="V736" s="230"/>
      <c r="W736" s="230"/>
      <c r="X736" s="231"/>
      <c r="Y736" s="231"/>
      <c r="Z736" s="231"/>
    </row>
    <row r="737" spans="1:26" customFormat="1" ht="36">
      <c r="A737" s="204"/>
      <c r="B737" s="215"/>
      <c r="C737" s="208" t="s">
        <v>122</v>
      </c>
      <c r="D737" s="216">
        <f t="shared" ref="D737:L737" si="241">IF(((D735="")*AND(D736="")),"",(D735-D736)*1)</f>
        <v>1991.9499999999971</v>
      </c>
      <c r="E737" s="216">
        <f t="shared" si="241"/>
        <v>1899.0699999999997</v>
      </c>
      <c r="F737" s="216">
        <f t="shared" si="241"/>
        <v>1853.4900000000016</v>
      </c>
      <c r="G737" s="216">
        <f t="shared" si="241"/>
        <v>1866.9700000000012</v>
      </c>
      <c r="H737" s="216">
        <f t="shared" si="241"/>
        <v>1932.7400000000016</v>
      </c>
      <c r="I737" s="216">
        <f t="shared" si="241"/>
        <v>1960.6699999999983</v>
      </c>
      <c r="J737" s="216">
        <f t="shared" si="241"/>
        <v>1915.7700000000004</v>
      </c>
      <c r="K737" s="216">
        <f t="shared" si="241"/>
        <v>1901.2000000000007</v>
      </c>
      <c r="L737" s="216">
        <f t="shared" si="241"/>
        <v>1901.4099999999999</v>
      </c>
      <c r="M737" s="217"/>
      <c r="N737" s="217"/>
      <c r="O737" s="217"/>
      <c r="P737" s="217"/>
      <c r="Q737" s="217"/>
      <c r="R737" s="218"/>
      <c r="S737" s="217"/>
      <c r="T737" s="310"/>
      <c r="V737" s="232"/>
      <c r="W737" s="232"/>
      <c r="X737" s="231"/>
      <c r="Y737" s="231"/>
      <c r="Z737" s="231"/>
    </row>
    <row r="738" spans="1:26" customFormat="1" ht="15.75">
      <c r="A738" s="204">
        <v>43521</v>
      </c>
      <c r="B738" s="207" t="s">
        <v>123</v>
      </c>
      <c r="C738" s="208" t="s">
        <v>87</v>
      </c>
      <c r="D738">
        <v>29009.57</v>
      </c>
      <c r="E738">
        <v>28977.82</v>
      </c>
      <c r="F738">
        <v>29027.26</v>
      </c>
      <c r="G738">
        <v>28992.07</v>
      </c>
      <c r="H738">
        <v>29063.200000000001</v>
      </c>
      <c r="I738">
        <v>29003.56</v>
      </c>
      <c r="J738">
        <v>28982.58</v>
      </c>
      <c r="K738">
        <v>28973.759999999998</v>
      </c>
      <c r="L738">
        <v>29022.54</v>
      </c>
      <c r="M738" s="209">
        <f>IF((L739=""),"",MAX(D740:L740))</f>
        <v>1990.1900000000023</v>
      </c>
      <c r="N738" s="209">
        <f>IF(L739="","",MIN(D740:L740))</f>
        <v>1884.4199999999983</v>
      </c>
      <c r="O738" s="209">
        <f>IF((L740=""),"",AVERAGE(D740:L740))</f>
        <v>1941.6144444444456</v>
      </c>
      <c r="P738" s="209">
        <f>IF((L739=""),"",((M738-N738)/(M738+N738))*100)</f>
        <v>2.7298231305861509</v>
      </c>
      <c r="Q738" s="209">
        <v>23</v>
      </c>
      <c r="R738" s="210" t="str">
        <f>IF(L739="","",IF(P739&lt;20,(IF(O738&gt;1730,IF(O738&lt;1970,"Pass","Fail"),"Fail"))))</f>
        <v>Pass</v>
      </c>
      <c r="S738" s="211" t="s">
        <v>215</v>
      </c>
      <c r="T738" s="307" t="s">
        <v>229</v>
      </c>
      <c r="V738" s="229">
        <v>1600</v>
      </c>
      <c r="W738" s="229">
        <v>2000</v>
      </c>
      <c r="X738" s="224">
        <v>1730</v>
      </c>
      <c r="Y738" s="224">
        <v>1970</v>
      </c>
      <c r="Z738" s="224">
        <v>6.2</v>
      </c>
    </row>
    <row r="739" spans="1:26" customFormat="1" ht="15.75">
      <c r="A739" s="204"/>
      <c r="B739" s="212"/>
      <c r="C739" s="208" t="s">
        <v>88</v>
      </c>
      <c r="D739">
        <v>27060.87</v>
      </c>
      <c r="E739">
        <v>27063.42</v>
      </c>
      <c r="F739">
        <v>27142.84</v>
      </c>
      <c r="G739">
        <v>27052.12</v>
      </c>
      <c r="H739">
        <v>27073.01</v>
      </c>
      <c r="I739">
        <v>27019.89</v>
      </c>
      <c r="J739">
        <v>27056.67</v>
      </c>
      <c r="K739">
        <v>27044.94</v>
      </c>
      <c r="L739">
        <v>27064.07</v>
      </c>
      <c r="M739" s="213"/>
      <c r="N739" s="213"/>
      <c r="O739" s="213"/>
      <c r="P739" s="213"/>
      <c r="Q739" s="213"/>
      <c r="R739" s="214"/>
      <c r="S739" s="213"/>
      <c r="T739" s="310"/>
      <c r="V739" s="230"/>
      <c r="W739" s="230"/>
      <c r="X739" s="231"/>
      <c r="Y739" s="231"/>
      <c r="Z739" s="231"/>
    </row>
    <row r="740" spans="1:26" customFormat="1" ht="36">
      <c r="A740" s="204"/>
      <c r="B740" s="215"/>
      <c r="C740" s="208" t="s">
        <v>122</v>
      </c>
      <c r="D740" s="216">
        <f t="shared" ref="D740:L740" si="242">IF(((D738="")*AND(D739="")),"",(D738-D739)*1)</f>
        <v>1948.7000000000007</v>
      </c>
      <c r="E740" s="216">
        <f t="shared" si="242"/>
        <v>1914.4000000000015</v>
      </c>
      <c r="F740" s="216">
        <f t="shared" si="242"/>
        <v>1884.4199999999983</v>
      </c>
      <c r="G740" s="216">
        <f t="shared" si="242"/>
        <v>1939.9500000000007</v>
      </c>
      <c r="H740" s="216">
        <f t="shared" si="242"/>
        <v>1990.1900000000023</v>
      </c>
      <c r="I740" s="216">
        <f t="shared" si="242"/>
        <v>1983.6700000000019</v>
      </c>
      <c r="J740" s="216">
        <f t="shared" si="242"/>
        <v>1925.9100000000035</v>
      </c>
      <c r="K740" s="216">
        <f t="shared" si="242"/>
        <v>1928.8199999999997</v>
      </c>
      <c r="L740" s="216">
        <f t="shared" si="242"/>
        <v>1958.4700000000012</v>
      </c>
      <c r="M740" s="217"/>
      <c r="N740" s="217"/>
      <c r="O740" s="217"/>
      <c r="P740" s="217"/>
      <c r="Q740" s="217"/>
      <c r="R740" s="218"/>
      <c r="S740" s="217"/>
      <c r="T740" s="310"/>
      <c r="V740" s="232"/>
      <c r="W740" s="232"/>
      <c r="X740" s="231"/>
      <c r="Y740" s="231"/>
      <c r="Z740" s="231"/>
    </row>
    <row r="741" spans="1:26" customFormat="1" ht="15.75">
      <c r="A741" s="204">
        <v>43524</v>
      </c>
      <c r="B741" s="207" t="s">
        <v>123</v>
      </c>
      <c r="C741" s="208" t="s">
        <v>87</v>
      </c>
      <c r="D741">
        <v>29278.19</v>
      </c>
      <c r="E741">
        <v>29206.02</v>
      </c>
      <c r="F741">
        <v>29270.11</v>
      </c>
      <c r="G741">
        <v>29185.21</v>
      </c>
      <c r="H741">
        <v>29314.560000000001</v>
      </c>
      <c r="I741">
        <v>29291.31</v>
      </c>
      <c r="J741">
        <v>29165.19</v>
      </c>
      <c r="K741">
        <v>29174.55</v>
      </c>
      <c r="L741">
        <v>29281.41</v>
      </c>
      <c r="M741" s="209">
        <f>IF((L742=""),"",MAX(D743:L743))</f>
        <v>2001.7400000000016</v>
      </c>
      <c r="N741" s="209">
        <f>IF(L742="","",MIN(D743:L743))</f>
        <v>1878.8400000000001</v>
      </c>
      <c r="O741" s="209">
        <f>IF((L743=""),"",AVERAGE(D743:L743))</f>
        <v>1947.4311111111112</v>
      </c>
      <c r="P741" s="209">
        <f>IF((L742=""),"",((M741-N741)/(M741+N741))*100)</f>
        <v>3.1670523478449462</v>
      </c>
      <c r="Q741" s="209">
        <v>23</v>
      </c>
      <c r="R741" s="210" t="str">
        <f>IF(L742="","",IF(P742&lt;20,(IF(O741&gt;1730,IF(O741&lt;1970,"Pass","Fail"),"Fail"))))</f>
        <v>Pass</v>
      </c>
      <c r="S741" s="31" t="s">
        <v>216</v>
      </c>
      <c r="T741" s="307" t="s">
        <v>230</v>
      </c>
      <c r="V741" s="229">
        <v>1600</v>
      </c>
      <c r="W741" s="229">
        <v>2000</v>
      </c>
      <c r="X741" s="224">
        <v>1730</v>
      </c>
      <c r="Y741" s="224">
        <v>1970</v>
      </c>
      <c r="Z741" s="224">
        <v>6.2</v>
      </c>
    </row>
    <row r="742" spans="1:26" customFormat="1" ht="15.75">
      <c r="A742" s="204"/>
      <c r="B742" s="212"/>
      <c r="C742" s="208" t="s">
        <v>88</v>
      </c>
      <c r="D742">
        <v>27316.38</v>
      </c>
      <c r="E742">
        <v>27279.919999999998</v>
      </c>
      <c r="F742">
        <v>27352.99</v>
      </c>
      <c r="G742">
        <v>27273.32</v>
      </c>
      <c r="H742">
        <v>27312.82</v>
      </c>
      <c r="I742">
        <v>27289.759999999998</v>
      </c>
      <c r="J742">
        <v>27286.35</v>
      </c>
      <c r="K742">
        <v>27230.880000000001</v>
      </c>
      <c r="L742">
        <v>27297.25</v>
      </c>
      <c r="M742" s="213"/>
      <c r="N742" s="213"/>
      <c r="O742" s="213"/>
      <c r="P742" s="213"/>
      <c r="Q742" s="213"/>
      <c r="R742" s="214"/>
      <c r="S742" s="213"/>
      <c r="T742" s="310"/>
      <c r="V742" s="230"/>
      <c r="W742" s="230"/>
      <c r="X742" s="231"/>
      <c r="Y742" s="231"/>
      <c r="Z742" s="231"/>
    </row>
    <row r="743" spans="1:26" customFormat="1" ht="36">
      <c r="A743" s="204"/>
      <c r="B743" s="215"/>
      <c r="C743" s="208" t="s">
        <v>122</v>
      </c>
      <c r="D743" s="216">
        <f t="shared" ref="D743:L743" si="243">IF(((D741="")*AND(D742="")),"",(D741-D742)*1)</f>
        <v>1961.8099999999977</v>
      </c>
      <c r="E743" s="216">
        <f t="shared" si="243"/>
        <v>1926.1000000000022</v>
      </c>
      <c r="F743" s="216">
        <f t="shared" si="243"/>
        <v>1917.119999999999</v>
      </c>
      <c r="G743" s="216">
        <f t="shared" si="243"/>
        <v>1911.8899999999994</v>
      </c>
      <c r="H743" s="216">
        <f t="shared" si="243"/>
        <v>2001.7400000000016</v>
      </c>
      <c r="I743" s="216">
        <f t="shared" si="243"/>
        <v>2001.5500000000029</v>
      </c>
      <c r="J743" s="216">
        <f t="shared" si="243"/>
        <v>1878.8400000000001</v>
      </c>
      <c r="K743" s="216">
        <f t="shared" si="243"/>
        <v>1943.6699999999983</v>
      </c>
      <c r="L743" s="216">
        <f t="shared" si="243"/>
        <v>1984.1599999999999</v>
      </c>
      <c r="M743" s="217"/>
      <c r="N743" s="217"/>
      <c r="O743" s="217"/>
      <c r="P743" s="217"/>
      <c r="Q743" s="217"/>
      <c r="R743" s="218"/>
      <c r="S743" s="217"/>
      <c r="T743" s="310"/>
      <c r="V743" s="232"/>
      <c r="W743" s="232"/>
      <c r="X743" s="231"/>
      <c r="Y743" s="231"/>
      <c r="Z743" s="231"/>
    </row>
    <row r="744" spans="1:26" customFormat="1" ht="15.75">
      <c r="A744" s="204">
        <v>43528</v>
      </c>
      <c r="B744" s="207" t="s">
        <v>123</v>
      </c>
      <c r="C744" s="208" t="s">
        <v>87</v>
      </c>
      <c r="D744">
        <v>29248.29</v>
      </c>
      <c r="E744">
        <v>29136.62</v>
      </c>
      <c r="F744">
        <v>29135</v>
      </c>
      <c r="G744">
        <v>29075.11</v>
      </c>
      <c r="H744">
        <v>29211.11</v>
      </c>
      <c r="I744">
        <v>29238.78</v>
      </c>
      <c r="J744">
        <v>29106.37</v>
      </c>
      <c r="K744">
        <v>29092.15</v>
      </c>
      <c r="L744">
        <v>29235.63</v>
      </c>
      <c r="M744" s="209">
        <f>IF((L745=""),"",MAX(D746:L746))</f>
        <v>1989.6100000000006</v>
      </c>
      <c r="N744" s="209">
        <f>IF(L745="","",MIN(D746:L746))</f>
        <v>1874.6599999999999</v>
      </c>
      <c r="O744" s="209">
        <f>IF((L746=""),"",AVERAGE(D746:L746))</f>
        <v>1927.6711111111113</v>
      </c>
      <c r="P744" s="209">
        <f>IF((L745=""),"",((M744-N744)/(M744+N744))*100)</f>
        <v>2.9746886216543023</v>
      </c>
      <c r="Q744" s="209">
        <v>23</v>
      </c>
      <c r="R744" s="210" t="str">
        <f>IF(L745="","",IF(P745&lt;20,(IF(O744&gt;1730,IF(O744&lt;1970,"Pass","Fail"),"Fail"))))</f>
        <v>Pass</v>
      </c>
      <c r="S744" s="211">
        <v>74</v>
      </c>
      <c r="T744" s="311" t="s">
        <v>231</v>
      </c>
      <c r="V744" s="229">
        <v>1600</v>
      </c>
      <c r="W744" s="229">
        <v>2000</v>
      </c>
      <c r="X744" s="224">
        <v>1730</v>
      </c>
      <c r="Y744" s="224">
        <v>1970</v>
      </c>
      <c r="Z744" s="224">
        <v>6.2</v>
      </c>
    </row>
    <row r="745" spans="1:26" customFormat="1" ht="15.75">
      <c r="A745" s="204"/>
      <c r="B745" s="212"/>
      <c r="C745" s="208" t="s">
        <v>88</v>
      </c>
      <c r="D745">
        <v>27325.95</v>
      </c>
      <c r="E745">
        <v>27234.959999999999</v>
      </c>
      <c r="F745">
        <v>27260.34</v>
      </c>
      <c r="G745">
        <v>27165.59</v>
      </c>
      <c r="H745">
        <v>27221.5</v>
      </c>
      <c r="I745">
        <v>27258.63</v>
      </c>
      <c r="J745">
        <v>27198.57</v>
      </c>
      <c r="K745">
        <v>27169.73</v>
      </c>
      <c r="L745">
        <v>27294.75</v>
      </c>
      <c r="M745" s="213"/>
      <c r="N745" s="213"/>
      <c r="O745" s="213"/>
      <c r="P745" s="213"/>
      <c r="Q745" s="213"/>
      <c r="R745" s="214"/>
      <c r="S745" s="213"/>
      <c r="T745" s="310"/>
      <c r="V745" s="230"/>
      <c r="W745" s="230"/>
      <c r="X745" s="231"/>
      <c r="Y745" s="231"/>
      <c r="Z745" s="231"/>
    </row>
    <row r="746" spans="1:26" customFormat="1" ht="36">
      <c r="A746" s="204"/>
      <c r="B746" s="215"/>
      <c r="C746" s="208" t="s">
        <v>122</v>
      </c>
      <c r="D746" s="216">
        <f t="shared" ref="D746:L746" si="244">IF(((D744="")*AND(D745="")),"",(D744-D745)*1)</f>
        <v>1922.3400000000001</v>
      </c>
      <c r="E746" s="216">
        <f t="shared" si="244"/>
        <v>1901.6599999999999</v>
      </c>
      <c r="F746" s="216">
        <f t="shared" si="244"/>
        <v>1874.6599999999999</v>
      </c>
      <c r="G746" s="216">
        <f t="shared" si="244"/>
        <v>1909.5200000000004</v>
      </c>
      <c r="H746" s="216">
        <f t="shared" si="244"/>
        <v>1989.6100000000006</v>
      </c>
      <c r="I746" s="216">
        <f t="shared" si="244"/>
        <v>1980.1499999999978</v>
      </c>
      <c r="J746" s="216">
        <f t="shared" si="244"/>
        <v>1907.7999999999993</v>
      </c>
      <c r="K746" s="216">
        <f t="shared" si="244"/>
        <v>1922.4200000000019</v>
      </c>
      <c r="L746" s="216">
        <f t="shared" si="244"/>
        <v>1940.880000000001</v>
      </c>
      <c r="M746" s="217"/>
      <c r="N746" s="217"/>
      <c r="O746" s="217"/>
      <c r="P746" s="217"/>
      <c r="Q746" s="217"/>
      <c r="R746" s="218"/>
      <c r="S746" s="217"/>
      <c r="T746" s="310"/>
      <c r="V746" s="232"/>
      <c r="W746" s="232"/>
      <c r="X746" s="231"/>
      <c r="Y746" s="231"/>
      <c r="Z746" s="231"/>
    </row>
    <row r="747" spans="1:26" customFormat="1" ht="15.75">
      <c r="A747" s="204">
        <v>43531</v>
      </c>
      <c r="B747" s="207" t="s">
        <v>123</v>
      </c>
      <c r="C747" s="208" t="s">
        <v>87</v>
      </c>
      <c r="D747">
        <v>29217.94</v>
      </c>
      <c r="E747">
        <v>29089.02</v>
      </c>
      <c r="F747">
        <v>29091.08</v>
      </c>
      <c r="G747">
        <v>29059.79</v>
      </c>
      <c r="H747">
        <v>29167.81</v>
      </c>
      <c r="I747">
        <v>29205.200000000001</v>
      </c>
      <c r="J747">
        <v>29076.37</v>
      </c>
      <c r="K747">
        <v>29083.52</v>
      </c>
      <c r="L747">
        <v>29123</v>
      </c>
      <c r="M747" s="209">
        <f>IF((L748=""),"",MAX(D749:L749))</f>
        <v>1946.5600000000013</v>
      </c>
      <c r="N747" s="209">
        <f>IF(L748="","",MIN(D749:L749))</f>
        <v>1822.4800000000032</v>
      </c>
      <c r="O747" s="209">
        <f>IF((L749=""),"",AVERAGE(D749:L749))</f>
        <v>1878.2911111111118</v>
      </c>
      <c r="P747" s="209">
        <f>IF((L748=""),"",((M747-N747)/(M747+N747))*100)</f>
        <v>3.2920849871584799</v>
      </c>
      <c r="Q747" s="209">
        <v>23</v>
      </c>
      <c r="R747" s="210" t="str">
        <f>IF(L748="","",IF(P748&lt;20,(IF(O747&gt;1730,IF(O747&lt;1970,"Pass","Fail"),"Fail"))))</f>
        <v>Pass</v>
      </c>
      <c r="S747" s="211" t="s">
        <v>211</v>
      </c>
      <c r="T747" s="307" t="s">
        <v>232</v>
      </c>
      <c r="V747" s="229">
        <v>1600</v>
      </c>
      <c r="W747" s="229">
        <v>2000</v>
      </c>
      <c r="X747" s="224">
        <v>1730</v>
      </c>
      <c r="Y747" s="224">
        <v>1970</v>
      </c>
      <c r="Z747" s="224">
        <v>6.2</v>
      </c>
    </row>
    <row r="748" spans="1:26" customFormat="1" ht="15.75">
      <c r="A748" s="204"/>
      <c r="B748" s="212"/>
      <c r="C748" s="208" t="s">
        <v>88</v>
      </c>
      <c r="D748">
        <v>27339.38</v>
      </c>
      <c r="E748">
        <v>27241.14</v>
      </c>
      <c r="F748">
        <v>27268.6</v>
      </c>
      <c r="G748">
        <v>27196.94</v>
      </c>
      <c r="H748">
        <v>27234.55</v>
      </c>
      <c r="I748">
        <v>27258.639999999999</v>
      </c>
      <c r="J748">
        <v>27210.39</v>
      </c>
      <c r="K748">
        <v>27214.47</v>
      </c>
      <c r="L748">
        <v>27245</v>
      </c>
      <c r="M748" s="213"/>
      <c r="N748" s="213"/>
      <c r="O748" s="213"/>
      <c r="P748" s="213"/>
      <c r="Q748" s="213"/>
      <c r="R748" s="214"/>
      <c r="S748" s="213"/>
      <c r="T748" s="310"/>
      <c r="V748" s="230"/>
      <c r="W748" s="230"/>
      <c r="X748" s="231"/>
      <c r="Y748" s="231"/>
      <c r="Z748" s="231"/>
    </row>
    <row r="749" spans="1:26" customFormat="1" ht="36">
      <c r="A749" s="204"/>
      <c r="B749" s="215"/>
      <c r="C749" s="208" t="s">
        <v>122</v>
      </c>
      <c r="D749" s="216">
        <f t="shared" ref="D749:L749" si="245">IF(((D747="")*AND(D748="")),"",(D747-D748)*1)</f>
        <v>1878.5599999999977</v>
      </c>
      <c r="E749" s="216">
        <f t="shared" si="245"/>
        <v>1847.880000000001</v>
      </c>
      <c r="F749" s="216">
        <f t="shared" si="245"/>
        <v>1822.4800000000032</v>
      </c>
      <c r="G749" s="216">
        <f t="shared" si="245"/>
        <v>1862.8500000000022</v>
      </c>
      <c r="H749" s="216">
        <f t="shared" si="245"/>
        <v>1933.260000000002</v>
      </c>
      <c r="I749" s="216">
        <f t="shared" si="245"/>
        <v>1946.5600000000013</v>
      </c>
      <c r="J749" s="216">
        <f t="shared" si="245"/>
        <v>1865.9799999999996</v>
      </c>
      <c r="K749" s="216">
        <f t="shared" si="245"/>
        <v>1869.0499999999993</v>
      </c>
      <c r="L749" s="216">
        <f t="shared" si="245"/>
        <v>1878</v>
      </c>
      <c r="M749" s="217"/>
      <c r="N749" s="217"/>
      <c r="O749" s="217"/>
      <c r="P749" s="217"/>
      <c r="Q749" s="217"/>
      <c r="R749" s="218"/>
      <c r="S749" s="217"/>
      <c r="T749" s="310"/>
      <c r="V749" s="232"/>
      <c r="W749" s="232"/>
      <c r="X749" s="231"/>
      <c r="Y749" s="231"/>
      <c r="Z749" s="231"/>
    </row>
    <row r="750" spans="1:26" customFormat="1" ht="15.75">
      <c r="A750" s="204">
        <v>43536</v>
      </c>
      <c r="B750" s="207" t="s">
        <v>123</v>
      </c>
      <c r="C750" s="208" t="s">
        <v>87</v>
      </c>
      <c r="D750">
        <v>29319</v>
      </c>
      <c r="E750">
        <v>29085</v>
      </c>
      <c r="F750">
        <v>29057</v>
      </c>
      <c r="G750">
        <v>29091</v>
      </c>
      <c r="H750">
        <v>29299</v>
      </c>
      <c r="I750">
        <v>29282</v>
      </c>
      <c r="J750">
        <v>29080</v>
      </c>
      <c r="K750">
        <v>29085</v>
      </c>
      <c r="L750">
        <v>29299</v>
      </c>
      <c r="M750" s="209">
        <f>IF((L751=""),"",MAX(D752:L752))</f>
        <v>1969</v>
      </c>
      <c r="N750" s="209">
        <f>IF(L751="","",MIN(D752:L752))</f>
        <v>1858</v>
      </c>
      <c r="O750" s="209">
        <f>IF((L752=""),"",AVERAGE(D752:L752))</f>
        <v>1917</v>
      </c>
      <c r="P750" s="209">
        <f>IF((L751=""),"",((M750-N750)/(M750+N750))*100)</f>
        <v>2.9004442121766396</v>
      </c>
      <c r="Q750" s="209">
        <v>23</v>
      </c>
      <c r="R750" s="210" t="str">
        <f>IF(L751="","",IF(P751&lt;20,(IF(O750&gt;1730,IF(O750&lt;1970,"Pass","Fail"),"Fail"))))</f>
        <v>Pass</v>
      </c>
      <c r="S750" s="211">
        <v>121</v>
      </c>
      <c r="T750" s="311" t="s">
        <v>217</v>
      </c>
      <c r="V750" s="229">
        <v>1600</v>
      </c>
      <c r="W750" s="229">
        <v>2000</v>
      </c>
      <c r="X750" s="224">
        <v>1730</v>
      </c>
      <c r="Y750" s="224">
        <v>1970</v>
      </c>
      <c r="Z750" s="224">
        <v>6.2</v>
      </c>
    </row>
    <row r="751" spans="1:26" customFormat="1" ht="15.75">
      <c r="A751" s="204"/>
      <c r="B751" s="212"/>
      <c r="C751" s="208" t="s">
        <v>88</v>
      </c>
      <c r="D751">
        <v>27422</v>
      </c>
      <c r="E751">
        <v>27188</v>
      </c>
      <c r="F751">
        <v>27199</v>
      </c>
      <c r="G751">
        <v>27157</v>
      </c>
      <c r="H751">
        <v>27347</v>
      </c>
      <c r="I751">
        <v>27313</v>
      </c>
      <c r="J751">
        <v>27158</v>
      </c>
      <c r="K751">
        <v>27163</v>
      </c>
      <c r="L751">
        <v>27397</v>
      </c>
      <c r="M751" s="213"/>
      <c r="N751" s="213"/>
      <c r="O751" s="213"/>
      <c r="P751" s="213"/>
      <c r="Q751" s="213"/>
      <c r="R751" s="214"/>
      <c r="S751" s="213"/>
      <c r="T751" s="310"/>
      <c r="V751" s="230"/>
      <c r="W751" s="230"/>
      <c r="X751" s="231"/>
      <c r="Y751" s="231"/>
      <c r="Z751" s="231"/>
    </row>
    <row r="752" spans="1:26" customFormat="1" ht="36">
      <c r="A752" s="204"/>
      <c r="B752" s="215"/>
      <c r="C752" s="208" t="s">
        <v>122</v>
      </c>
      <c r="D752" s="216">
        <f t="shared" ref="D752:L752" si="246">IF(((D750="")*AND(D751="")),"",(D750-D751)*1)</f>
        <v>1897</v>
      </c>
      <c r="E752" s="216">
        <f t="shared" si="246"/>
        <v>1897</v>
      </c>
      <c r="F752" s="216">
        <f t="shared" si="246"/>
        <v>1858</v>
      </c>
      <c r="G752" s="216">
        <f t="shared" si="246"/>
        <v>1934</v>
      </c>
      <c r="H752" s="216">
        <f t="shared" si="246"/>
        <v>1952</v>
      </c>
      <c r="I752" s="216">
        <f t="shared" si="246"/>
        <v>1969</v>
      </c>
      <c r="J752" s="216">
        <f t="shared" si="246"/>
        <v>1922</v>
      </c>
      <c r="K752" s="216">
        <f t="shared" si="246"/>
        <v>1922</v>
      </c>
      <c r="L752" s="216">
        <f t="shared" si="246"/>
        <v>1902</v>
      </c>
      <c r="M752" s="217"/>
      <c r="N752" s="217"/>
      <c r="O752" s="217"/>
      <c r="P752" s="217"/>
      <c r="Q752" s="217"/>
      <c r="R752" s="218"/>
      <c r="S752" s="217"/>
      <c r="T752" s="310"/>
      <c r="V752" s="232"/>
      <c r="W752" s="232"/>
      <c r="X752" s="231"/>
      <c r="Y752" s="231"/>
      <c r="Z752" s="231"/>
    </row>
    <row r="753" spans="1:26" customFormat="1" ht="15.75">
      <c r="A753" s="204">
        <v>43542</v>
      </c>
      <c r="B753" s="207" t="s">
        <v>123</v>
      </c>
      <c r="C753" s="208" t="s">
        <v>87</v>
      </c>
      <c r="D753">
        <v>29245.72</v>
      </c>
      <c r="E753">
        <v>29164.42</v>
      </c>
      <c r="F753">
        <v>29212.9</v>
      </c>
      <c r="G753">
        <v>29160.959999999999</v>
      </c>
      <c r="H753">
        <v>29305.07</v>
      </c>
      <c r="I753">
        <v>29277.5</v>
      </c>
      <c r="J753">
        <v>29176.25</v>
      </c>
      <c r="K753">
        <v>29155.13</v>
      </c>
      <c r="L753">
        <v>29274.04</v>
      </c>
      <c r="M753" s="209">
        <f>IF((L754=""),"",MAX(D755:L755))</f>
        <v>1913.9399999999987</v>
      </c>
      <c r="N753" s="209">
        <f>IF(L754="","",MIN(D755:L755))</f>
        <v>1806.7899999999972</v>
      </c>
      <c r="O753" s="209">
        <f>IF((L755=""),"",AVERAGE(D755:L755))</f>
        <v>1857.0344444444443</v>
      </c>
      <c r="P753" s="209">
        <f>IF((L754=""),"",((M753-N753)/(M753+N753))*100)</f>
        <v>2.8798112198413097</v>
      </c>
      <c r="Q753" s="209">
        <v>23</v>
      </c>
      <c r="R753" s="210" t="str">
        <f>IF(L754="","",IF(P754&lt;20,(IF(O753&gt;1730,IF(O753&lt;1970,"Pass","Fail"),"Fail"))))</f>
        <v>Pass</v>
      </c>
      <c r="S753" s="211">
        <v>1428</v>
      </c>
      <c r="T753" s="311" t="s">
        <v>233</v>
      </c>
      <c r="V753" s="229">
        <v>1600</v>
      </c>
      <c r="W753" s="229">
        <v>2000</v>
      </c>
      <c r="X753" s="224">
        <v>1730</v>
      </c>
      <c r="Y753" s="224">
        <v>1970</v>
      </c>
      <c r="Z753" s="224">
        <v>6.2</v>
      </c>
    </row>
    <row r="754" spans="1:26" customFormat="1" ht="15.75">
      <c r="A754" s="204"/>
      <c r="B754" s="212"/>
      <c r="C754" s="208" t="s">
        <v>88</v>
      </c>
      <c r="D754">
        <v>27406.27</v>
      </c>
      <c r="E754">
        <v>27357.63</v>
      </c>
      <c r="F754">
        <v>27398.32</v>
      </c>
      <c r="G754">
        <v>27316.83</v>
      </c>
      <c r="H754">
        <v>27391.13</v>
      </c>
      <c r="I754">
        <v>27365.7</v>
      </c>
      <c r="J754">
        <v>27333.95</v>
      </c>
      <c r="K754">
        <v>27311.73</v>
      </c>
      <c r="L754">
        <v>27377.119999999999</v>
      </c>
      <c r="M754" s="213"/>
      <c r="N754" s="213"/>
      <c r="O754" s="213"/>
      <c r="P754" s="213"/>
      <c r="Q754" s="213"/>
      <c r="R754" s="214"/>
      <c r="S754" s="213"/>
      <c r="T754" s="310"/>
      <c r="V754" s="230"/>
      <c r="W754" s="230"/>
      <c r="X754" s="231"/>
      <c r="Y754" s="231"/>
      <c r="Z754" s="231"/>
    </row>
    <row r="755" spans="1:26" customFormat="1" ht="36">
      <c r="A755" s="204"/>
      <c r="B755" s="215"/>
      <c r="C755" s="208" t="s">
        <v>122</v>
      </c>
      <c r="D755" s="216">
        <f t="shared" ref="D755:L755" si="247">IF(((D753="")*AND(D754="")),"",(D753-D754)*1)</f>
        <v>1839.4500000000007</v>
      </c>
      <c r="E755" s="216">
        <f t="shared" si="247"/>
        <v>1806.7899999999972</v>
      </c>
      <c r="F755" s="216">
        <f t="shared" si="247"/>
        <v>1814.5800000000017</v>
      </c>
      <c r="G755" s="216">
        <f t="shared" si="247"/>
        <v>1844.1299999999974</v>
      </c>
      <c r="H755" s="216">
        <f t="shared" si="247"/>
        <v>1913.9399999999987</v>
      </c>
      <c r="I755" s="216">
        <f t="shared" si="247"/>
        <v>1911.7999999999993</v>
      </c>
      <c r="J755" s="216">
        <f t="shared" si="247"/>
        <v>1842.2999999999993</v>
      </c>
      <c r="K755" s="216">
        <f t="shared" si="247"/>
        <v>1843.4000000000015</v>
      </c>
      <c r="L755" s="216">
        <f t="shared" si="247"/>
        <v>1896.9200000000019</v>
      </c>
      <c r="M755" s="217"/>
      <c r="N755" s="217"/>
      <c r="O755" s="217"/>
      <c r="P755" s="217"/>
      <c r="Q755" s="217"/>
      <c r="R755" s="218"/>
      <c r="S755" s="217"/>
      <c r="T755" s="310"/>
      <c r="V755" s="232"/>
      <c r="W755" s="232"/>
      <c r="X755" s="231"/>
      <c r="Y755" s="231"/>
      <c r="Z755" s="231"/>
    </row>
    <row r="756" spans="1:26" customFormat="1" ht="15.75">
      <c r="A756" s="204">
        <v>43181</v>
      </c>
      <c r="B756" s="207" t="s">
        <v>123</v>
      </c>
      <c r="C756" s="208" t="s">
        <v>87</v>
      </c>
      <c r="D756">
        <v>29383.43</v>
      </c>
      <c r="E756">
        <v>29268.240000000002</v>
      </c>
      <c r="F756">
        <v>29280.78</v>
      </c>
      <c r="G756">
        <v>29258.25</v>
      </c>
      <c r="H756">
        <v>29361.95</v>
      </c>
      <c r="I756">
        <v>29337.48</v>
      </c>
      <c r="J756">
        <v>29262.15</v>
      </c>
      <c r="K756">
        <v>29258.6</v>
      </c>
      <c r="L756">
        <v>29382.84</v>
      </c>
      <c r="M756" s="209">
        <f>IF((L757=""),"",MAX(D758:L758))</f>
        <v>1966.8300000000017</v>
      </c>
      <c r="N756" s="209">
        <f>IF(L757="","",MIN(D758:L758))</f>
        <v>1874.2999999999993</v>
      </c>
      <c r="O756" s="209">
        <f>IF((L758=""),"",AVERAGE(D758:L758))</f>
        <v>1920.2155555555557</v>
      </c>
      <c r="P756" s="209">
        <f>IF((L757=""),"",((M756-N756)/(M756+N756))*100)</f>
        <v>2.4089265398464113</v>
      </c>
      <c r="Q756" s="209">
        <v>23</v>
      </c>
      <c r="R756" s="210" t="str">
        <f>IF(L757="","",IF(P757&lt;20,(IF(O756&gt;1730,IF(O756&lt;1970,"Pass","Fail"),"Fail"))))</f>
        <v>Pass</v>
      </c>
      <c r="S756" s="211">
        <v>1340</v>
      </c>
      <c r="T756" s="311" t="s">
        <v>234</v>
      </c>
      <c r="V756" s="229">
        <v>1600</v>
      </c>
      <c r="W756" s="229">
        <v>2000</v>
      </c>
      <c r="X756" s="224">
        <v>1730</v>
      </c>
      <c r="Y756" s="224">
        <v>1970</v>
      </c>
      <c r="Z756" s="224">
        <v>6.2</v>
      </c>
    </row>
    <row r="757" spans="1:26" customFormat="1" ht="15.75">
      <c r="A757" s="204"/>
      <c r="B757" s="212"/>
      <c r="C757" s="208" t="s">
        <v>88</v>
      </c>
      <c r="D757">
        <v>27452.77</v>
      </c>
      <c r="E757">
        <v>27374.080000000002</v>
      </c>
      <c r="F757">
        <v>27406.48</v>
      </c>
      <c r="G757">
        <v>27338.03</v>
      </c>
      <c r="H757">
        <v>27395.119999999999</v>
      </c>
      <c r="I757">
        <v>27374.44</v>
      </c>
      <c r="J757">
        <v>27364.06</v>
      </c>
      <c r="K757">
        <v>27352.38</v>
      </c>
      <c r="L757">
        <v>27454.42</v>
      </c>
      <c r="M757" s="213"/>
      <c r="N757" s="213"/>
      <c r="O757" s="213"/>
      <c r="P757" s="213"/>
      <c r="Q757" s="213"/>
      <c r="R757" s="214"/>
      <c r="S757" s="213"/>
      <c r="T757" s="310"/>
      <c r="V757" s="230"/>
      <c r="W757" s="230"/>
      <c r="X757" s="231"/>
      <c r="Y757" s="231"/>
      <c r="Z757" s="231"/>
    </row>
    <row r="758" spans="1:26" customFormat="1" ht="36">
      <c r="A758" s="204"/>
      <c r="B758" s="215"/>
      <c r="C758" s="208" t="s">
        <v>122</v>
      </c>
      <c r="D758" s="216">
        <f t="shared" ref="D758:L758" si="248">IF(((D756="")*AND(D757="")),"",(D756-D757)*1)</f>
        <v>1930.6599999999999</v>
      </c>
      <c r="E758" s="216">
        <f t="shared" si="248"/>
        <v>1894.1599999999999</v>
      </c>
      <c r="F758" s="216">
        <f t="shared" si="248"/>
        <v>1874.2999999999993</v>
      </c>
      <c r="G758" s="216">
        <f t="shared" si="248"/>
        <v>1920.2200000000012</v>
      </c>
      <c r="H758" s="216">
        <f t="shared" si="248"/>
        <v>1966.8300000000017</v>
      </c>
      <c r="I758" s="216">
        <f t="shared" si="248"/>
        <v>1963.0400000000009</v>
      </c>
      <c r="J758" s="216">
        <f t="shared" si="248"/>
        <v>1898.0900000000001</v>
      </c>
      <c r="K758" s="216">
        <f t="shared" si="248"/>
        <v>1906.2199999999975</v>
      </c>
      <c r="L758" s="216">
        <f t="shared" si="248"/>
        <v>1928.4200000000019</v>
      </c>
      <c r="M758" s="217"/>
      <c r="N758" s="217"/>
      <c r="O758" s="217"/>
      <c r="P758" s="217"/>
      <c r="Q758" s="217"/>
      <c r="R758" s="218"/>
      <c r="S758" s="217"/>
      <c r="T758" s="310"/>
      <c r="V758" s="232"/>
      <c r="W758" s="232"/>
      <c r="X758" s="231"/>
      <c r="Y758" s="231"/>
      <c r="Z758" s="231"/>
    </row>
    <row r="759" spans="1:26" customFormat="1" ht="15.75">
      <c r="A759" s="204">
        <v>43184</v>
      </c>
      <c r="B759" s="207" t="s">
        <v>123</v>
      </c>
      <c r="C759" s="208" t="s">
        <v>87</v>
      </c>
      <c r="D759">
        <v>28946.06</v>
      </c>
      <c r="E759">
        <v>28818.86</v>
      </c>
      <c r="F759">
        <v>28837.39</v>
      </c>
      <c r="G759">
        <v>28811.66</v>
      </c>
      <c r="H759">
        <v>28934.28</v>
      </c>
      <c r="I759">
        <v>28943.77</v>
      </c>
      <c r="J759">
        <v>28822.1</v>
      </c>
      <c r="K759">
        <v>28806.14</v>
      </c>
      <c r="L759">
        <v>28912.11</v>
      </c>
      <c r="M759" s="209">
        <f>IF((L760=""),"",MAX(D761:L761))</f>
        <v>1949.9799999999996</v>
      </c>
      <c r="N759" s="209">
        <f>IF(L760="","",MIN(D761:L761))</f>
        <v>1497.6399999999994</v>
      </c>
      <c r="O759" s="209">
        <f>IF((L761=""),"",AVERAGE(D761:L761))</f>
        <v>1846.7822222222228</v>
      </c>
      <c r="P759" s="209">
        <f>IF((L760=""),"",((M759-N759)/(M759+N759))*100)</f>
        <v>13.120355491614513</v>
      </c>
      <c r="Q759" s="209">
        <v>23</v>
      </c>
      <c r="R759" s="210" t="str">
        <f>IF(L760="","",IF(P760&lt;20,(IF(O759&gt;1730,IF(O759&lt;1970,"Pass","Fail"),"Fail"))))</f>
        <v>Pass</v>
      </c>
      <c r="S759" s="211">
        <v>1159</v>
      </c>
      <c r="T759" s="311" t="s">
        <v>235</v>
      </c>
      <c r="V759" s="229">
        <v>1600</v>
      </c>
      <c r="W759" s="229">
        <v>2000</v>
      </c>
      <c r="X759" s="224">
        <v>1730</v>
      </c>
      <c r="Y759" s="224">
        <v>1970</v>
      </c>
      <c r="Z759" s="224">
        <v>6.2</v>
      </c>
    </row>
    <row r="760" spans="1:26" customFormat="1" ht="15.75">
      <c r="A760" s="204"/>
      <c r="B760" s="212"/>
      <c r="C760" s="208" t="s">
        <v>88</v>
      </c>
      <c r="D760">
        <v>27076.55</v>
      </c>
      <c r="E760">
        <v>26981.64</v>
      </c>
      <c r="F760">
        <v>27339.75</v>
      </c>
      <c r="G760">
        <v>26918.19</v>
      </c>
      <c r="H760">
        <v>26984.3</v>
      </c>
      <c r="I760">
        <v>27028.959999999999</v>
      </c>
      <c r="J760">
        <v>26944.09</v>
      </c>
      <c r="K760">
        <v>26930.28</v>
      </c>
      <c r="L760">
        <v>27007.57</v>
      </c>
      <c r="M760" s="213"/>
      <c r="N760" s="213"/>
      <c r="O760" s="213"/>
      <c r="P760" s="213"/>
      <c r="Q760" s="213"/>
      <c r="R760" s="214"/>
      <c r="S760" s="213"/>
      <c r="T760" s="310"/>
      <c r="V760" s="230"/>
      <c r="W760" s="230"/>
      <c r="X760" s="231"/>
      <c r="Y760" s="231"/>
      <c r="Z760" s="231"/>
    </row>
    <row r="761" spans="1:26" customFormat="1" ht="36">
      <c r="A761" s="204"/>
      <c r="B761" s="215"/>
      <c r="C761" s="208" t="s">
        <v>122</v>
      </c>
      <c r="D761" s="216">
        <f t="shared" ref="D761:L761" si="249">IF(((D759="")*AND(D760="")),"",(D759-D760)*1)</f>
        <v>1869.510000000002</v>
      </c>
      <c r="E761" s="216">
        <f t="shared" si="249"/>
        <v>1837.2200000000012</v>
      </c>
      <c r="F761" s="216">
        <f t="shared" si="249"/>
        <v>1497.6399999999994</v>
      </c>
      <c r="G761" s="216">
        <f t="shared" si="249"/>
        <v>1893.4700000000012</v>
      </c>
      <c r="H761" s="216">
        <f t="shared" si="249"/>
        <v>1949.9799999999996</v>
      </c>
      <c r="I761" s="216">
        <f t="shared" si="249"/>
        <v>1914.8100000000013</v>
      </c>
      <c r="J761" s="216">
        <f t="shared" si="249"/>
        <v>1878.0099999999984</v>
      </c>
      <c r="K761" s="216">
        <f t="shared" si="249"/>
        <v>1875.8600000000006</v>
      </c>
      <c r="L761" s="216">
        <f t="shared" si="249"/>
        <v>1904.5400000000009</v>
      </c>
      <c r="M761" s="217"/>
      <c r="N761" s="217"/>
      <c r="O761" s="217"/>
      <c r="P761" s="217"/>
      <c r="Q761" s="217"/>
      <c r="R761" s="218"/>
      <c r="S761" s="217"/>
      <c r="T761" s="310"/>
      <c r="V761" s="232"/>
      <c r="W761" s="232"/>
      <c r="X761" s="231"/>
      <c r="Y761" s="231"/>
      <c r="Z761" s="231"/>
    </row>
    <row r="762" spans="1:26" customFormat="1" ht="15.75">
      <c r="A762" s="204">
        <v>43552</v>
      </c>
      <c r="B762" s="207" t="s">
        <v>123</v>
      </c>
      <c r="C762" s="208" t="s">
        <v>87</v>
      </c>
      <c r="D762">
        <v>29187.33</v>
      </c>
      <c r="E762">
        <v>29098.25</v>
      </c>
      <c r="F762">
        <v>29097.46</v>
      </c>
      <c r="G762">
        <v>29108.25</v>
      </c>
      <c r="H762">
        <v>29250.560000000001</v>
      </c>
      <c r="I762">
        <v>29204.76</v>
      </c>
      <c r="J762">
        <v>29102.01</v>
      </c>
      <c r="K762">
        <v>29084.93</v>
      </c>
      <c r="L762">
        <v>29190.84</v>
      </c>
      <c r="M762" s="209">
        <f>IF((L763=""),"",MAX(D764:L764))</f>
        <v>1938.260000000002</v>
      </c>
      <c r="N762" s="209">
        <f>IF(L763="","",MIN(D764:L764))</f>
        <v>1843.5599999999977</v>
      </c>
      <c r="O762" s="209">
        <f>IF((L764=""),"",AVERAGE(D764:L764))</f>
        <v>1891.7155555555551</v>
      </c>
      <c r="P762" s="209">
        <f>IF((L763=""),"",((M762-N762)/(M762+N762))*100)</f>
        <v>2.5040853345744738</v>
      </c>
      <c r="Q762" s="209">
        <v>23</v>
      </c>
      <c r="R762" s="210" t="str">
        <f>IF(L763="","",IF(P763&lt;20,(IF(O762&gt;1730,IF(O762&lt;1970,"Pass","Fail"),"Fail"))))</f>
        <v>Pass</v>
      </c>
      <c r="S762" s="211">
        <v>121</v>
      </c>
      <c r="T762" s="307"/>
      <c r="V762" s="229">
        <v>1600</v>
      </c>
      <c r="W762" s="229">
        <v>2000</v>
      </c>
      <c r="X762" s="224">
        <v>1730</v>
      </c>
      <c r="Y762" s="224">
        <v>1970</v>
      </c>
      <c r="Z762" s="224">
        <v>6.2</v>
      </c>
    </row>
    <row r="763" spans="1:26" customFormat="1" ht="15.75">
      <c r="A763" s="204"/>
      <c r="B763" s="212"/>
      <c r="C763" s="208" t="s">
        <v>88</v>
      </c>
      <c r="D763">
        <v>27294.47</v>
      </c>
      <c r="E763">
        <v>27233.11</v>
      </c>
      <c r="F763">
        <v>27253.9</v>
      </c>
      <c r="G763">
        <v>27218.52</v>
      </c>
      <c r="H763">
        <v>27312.3</v>
      </c>
      <c r="I763">
        <v>27276.63</v>
      </c>
      <c r="J763">
        <v>27229.9</v>
      </c>
      <c r="K763">
        <v>27201.85</v>
      </c>
      <c r="L763">
        <v>27278.27</v>
      </c>
      <c r="M763" s="213"/>
      <c r="N763" s="213"/>
      <c r="O763" s="213"/>
      <c r="P763" s="213"/>
      <c r="Q763" s="213"/>
      <c r="R763" s="214"/>
      <c r="S763" s="213"/>
      <c r="T763" s="310"/>
      <c r="V763" s="230"/>
      <c r="W763" s="230"/>
      <c r="X763" s="231"/>
      <c r="Y763" s="231"/>
      <c r="Z763" s="231"/>
    </row>
    <row r="764" spans="1:26" customFormat="1" ht="36">
      <c r="A764" s="204"/>
      <c r="B764" s="215"/>
      <c r="C764" s="208" t="s">
        <v>122</v>
      </c>
      <c r="D764" s="216">
        <f t="shared" ref="D764:L764" si="250">IF(((D762="")*AND(D763="")),"",(D762-D763)*1)</f>
        <v>1892.8600000000006</v>
      </c>
      <c r="E764" s="216">
        <f t="shared" si="250"/>
        <v>1865.1399999999994</v>
      </c>
      <c r="F764" s="216">
        <f t="shared" si="250"/>
        <v>1843.5599999999977</v>
      </c>
      <c r="G764" s="216">
        <f t="shared" si="250"/>
        <v>1889.7299999999996</v>
      </c>
      <c r="H764" s="216">
        <f t="shared" si="250"/>
        <v>1938.260000000002</v>
      </c>
      <c r="I764" s="216">
        <f t="shared" si="250"/>
        <v>1928.1299999999974</v>
      </c>
      <c r="J764" s="216">
        <f t="shared" si="250"/>
        <v>1872.1099999999969</v>
      </c>
      <c r="K764" s="216">
        <f t="shared" si="250"/>
        <v>1883.0800000000017</v>
      </c>
      <c r="L764" s="216">
        <f t="shared" si="250"/>
        <v>1912.5699999999997</v>
      </c>
      <c r="M764" s="217"/>
      <c r="N764" s="217"/>
      <c r="O764" s="217"/>
      <c r="P764" s="217"/>
      <c r="Q764" s="217"/>
      <c r="R764" s="218"/>
      <c r="S764" s="217"/>
      <c r="T764" s="310"/>
      <c r="V764" s="232"/>
      <c r="W764" s="232"/>
      <c r="X764" s="231"/>
      <c r="Y764" s="231"/>
      <c r="Z764" s="231"/>
    </row>
    <row r="765" spans="1:26" customFormat="1" ht="15.75">
      <c r="A765" s="204">
        <v>43556</v>
      </c>
      <c r="B765" s="207" t="s">
        <v>123</v>
      </c>
      <c r="C765" s="208" t="s">
        <v>87</v>
      </c>
      <c r="D765">
        <v>29202.99</v>
      </c>
      <c r="E765">
        <v>29070.94</v>
      </c>
      <c r="F765">
        <v>29106.04</v>
      </c>
      <c r="G765">
        <v>29077.62</v>
      </c>
      <c r="H765">
        <v>29168.36</v>
      </c>
      <c r="I765">
        <v>29184.54</v>
      </c>
      <c r="J765">
        <v>29082.7</v>
      </c>
      <c r="K765">
        <v>29060.49</v>
      </c>
      <c r="L765">
        <v>29177.16</v>
      </c>
      <c r="M765" s="209">
        <f>IF((L766=""),"",MAX(D767:L767))</f>
        <v>1928.5900000000001</v>
      </c>
      <c r="N765" s="209">
        <f>IF(L766="","",MIN(D767:L767))</f>
        <v>1813.6500000000015</v>
      </c>
      <c r="O765" s="209">
        <f>IF((L767=""),"",AVERAGE(D767:L767))</f>
        <v>1878.7022222222226</v>
      </c>
      <c r="P765" s="209">
        <f>IF((L766=""),"",((M765-N765)/(M765+N765))*100)</f>
        <v>3.071422463551206</v>
      </c>
      <c r="Q765" s="209">
        <v>23</v>
      </c>
      <c r="R765" s="210" t="str">
        <f>IF(L766="","",IF(P766&lt;20,(IF(O765&gt;1730,IF(O765&lt;1970,"Pass","Fail"),"Fail"))))</f>
        <v>Pass</v>
      </c>
      <c r="S765" s="211" t="s">
        <v>236</v>
      </c>
      <c r="T765" s="307"/>
      <c r="V765" s="229">
        <v>1600</v>
      </c>
      <c r="W765" s="229">
        <v>2000</v>
      </c>
      <c r="X765" s="224">
        <v>1730</v>
      </c>
      <c r="Y765" s="224">
        <v>1970</v>
      </c>
      <c r="Z765" s="224">
        <v>6.2</v>
      </c>
    </row>
    <row r="766" spans="1:26" customFormat="1" ht="15.75">
      <c r="A766" s="204"/>
      <c r="B766" s="212"/>
      <c r="C766" s="208" t="s">
        <v>88</v>
      </c>
      <c r="D766">
        <v>27313.34</v>
      </c>
      <c r="E766">
        <v>27237.58</v>
      </c>
      <c r="F766">
        <v>27292.39</v>
      </c>
      <c r="G766">
        <v>27192.38</v>
      </c>
      <c r="H766">
        <v>27239.77</v>
      </c>
      <c r="I766">
        <v>27267.919999999998</v>
      </c>
      <c r="J766">
        <v>27206.02</v>
      </c>
      <c r="K766">
        <v>27187.32</v>
      </c>
      <c r="L766">
        <v>27285.8</v>
      </c>
      <c r="M766" s="213"/>
      <c r="N766" s="213"/>
      <c r="O766" s="213"/>
      <c r="P766" s="213"/>
      <c r="Q766" s="213"/>
      <c r="R766" s="214"/>
      <c r="S766" s="213"/>
      <c r="T766" s="310"/>
      <c r="V766" s="230"/>
      <c r="W766" s="230"/>
      <c r="X766" s="231"/>
      <c r="Y766" s="231"/>
      <c r="Z766" s="231"/>
    </row>
    <row r="767" spans="1:26" customFormat="1" ht="36">
      <c r="A767" s="204"/>
      <c r="B767" s="215"/>
      <c r="C767" s="208" t="s">
        <v>122</v>
      </c>
      <c r="D767" s="216">
        <f t="shared" ref="D767:L767" si="251">IF(((D765="")*AND(D766="")),"",(D765-D766)*1)</f>
        <v>1889.6500000000015</v>
      </c>
      <c r="E767" s="216">
        <f t="shared" si="251"/>
        <v>1833.3599999999969</v>
      </c>
      <c r="F767" s="216">
        <f t="shared" si="251"/>
        <v>1813.6500000000015</v>
      </c>
      <c r="G767" s="216">
        <f t="shared" si="251"/>
        <v>1885.239999999998</v>
      </c>
      <c r="H767" s="216">
        <f t="shared" si="251"/>
        <v>1928.5900000000001</v>
      </c>
      <c r="I767" s="216">
        <f t="shared" si="251"/>
        <v>1916.6200000000026</v>
      </c>
      <c r="J767" s="216">
        <f t="shared" si="251"/>
        <v>1876.6800000000003</v>
      </c>
      <c r="K767" s="216">
        <f t="shared" si="251"/>
        <v>1873.1700000000019</v>
      </c>
      <c r="L767" s="216">
        <f t="shared" si="251"/>
        <v>1891.3600000000006</v>
      </c>
      <c r="M767" s="217"/>
      <c r="N767" s="217"/>
      <c r="O767" s="217"/>
      <c r="P767" s="217"/>
      <c r="Q767" s="217"/>
      <c r="R767" s="218"/>
      <c r="S767" s="217"/>
      <c r="T767" s="310"/>
      <c r="V767" s="232"/>
      <c r="W767" s="232"/>
      <c r="X767" s="231"/>
      <c r="Y767" s="231"/>
      <c r="Z767" s="231"/>
    </row>
    <row r="768" spans="1:26" customFormat="1" ht="15.75">
      <c r="A768" s="204">
        <v>43558</v>
      </c>
      <c r="B768" s="207" t="s">
        <v>123</v>
      </c>
      <c r="C768" s="208" t="s">
        <v>87</v>
      </c>
      <c r="D768">
        <v>29031.35</v>
      </c>
      <c r="E768">
        <v>29031.35</v>
      </c>
      <c r="F768">
        <v>28982.5</v>
      </c>
      <c r="G768">
        <v>29015.54</v>
      </c>
      <c r="H768">
        <v>29152.89</v>
      </c>
      <c r="I768">
        <v>29086.85</v>
      </c>
      <c r="J768">
        <v>29016.31</v>
      </c>
      <c r="K768">
        <v>29030.799999999999</v>
      </c>
      <c r="L768">
        <v>29173.3</v>
      </c>
      <c r="M768" s="209">
        <f>IF((L769=""),"",MAX(D770:L770))</f>
        <v>1924.119999999999</v>
      </c>
      <c r="N768" s="209">
        <f>IF(L769="","",MIN(D770:L770))</f>
        <v>1756.6599999999999</v>
      </c>
      <c r="O768" s="209">
        <f>IF((L770=""),"",AVERAGE(D770:L770))</f>
        <v>1864.265555555555</v>
      </c>
      <c r="P768" s="209">
        <f>IF((L769=""),"",((M768-N768)/(M768+N768))*100)</f>
        <v>4.5495791652855964</v>
      </c>
      <c r="Q768" s="209">
        <v>23</v>
      </c>
      <c r="R768" s="210" t="str">
        <f>IF(L769="","",IF(P769&lt;20,(IF(O768&gt;1730,IF(O768&lt;1970,"Pass","Fail"),"Fail"))))</f>
        <v>Pass</v>
      </c>
      <c r="S768" s="211">
        <v>1428</v>
      </c>
      <c r="T768" s="307"/>
      <c r="V768" s="229">
        <v>1600</v>
      </c>
      <c r="W768" s="229">
        <v>2000</v>
      </c>
      <c r="X768" s="224">
        <v>1730</v>
      </c>
      <c r="Y768" s="224">
        <v>1970</v>
      </c>
      <c r="Z768" s="224">
        <v>6.2</v>
      </c>
    </row>
    <row r="769" spans="1:26" customFormat="1" ht="15.75">
      <c r="A769" s="204"/>
      <c r="B769" s="212"/>
      <c r="C769" s="208" t="s">
        <v>88</v>
      </c>
      <c r="D769">
        <v>27274.69</v>
      </c>
      <c r="E769">
        <v>27148.18</v>
      </c>
      <c r="F769">
        <v>27199.69</v>
      </c>
      <c r="G769">
        <v>27162.55</v>
      </c>
      <c r="H769">
        <v>27228.77</v>
      </c>
      <c r="I769">
        <v>27178.09</v>
      </c>
      <c r="J769">
        <v>27123.24</v>
      </c>
      <c r="K769">
        <v>27118.89</v>
      </c>
      <c r="L769">
        <v>27308.400000000001</v>
      </c>
      <c r="M769" s="213"/>
      <c r="N769" s="213"/>
      <c r="O769" s="213"/>
      <c r="P769" s="213"/>
      <c r="Q769" s="213"/>
      <c r="R769" s="214"/>
      <c r="S769" s="213"/>
      <c r="T769" s="310"/>
      <c r="V769" s="230"/>
      <c r="W769" s="230"/>
      <c r="X769" s="231"/>
      <c r="Y769" s="231"/>
      <c r="Z769" s="231"/>
    </row>
    <row r="770" spans="1:26" customFormat="1" ht="36">
      <c r="A770" s="204"/>
      <c r="B770" s="215"/>
      <c r="C770" s="208" t="s">
        <v>122</v>
      </c>
      <c r="D770" s="216">
        <f t="shared" ref="D770:L770" si="252">IF(((D768="")*AND(D769="")),"",(D768-D769)*1)</f>
        <v>1756.6599999999999</v>
      </c>
      <c r="E770" s="216">
        <f t="shared" si="252"/>
        <v>1883.1699999999983</v>
      </c>
      <c r="F770" s="216">
        <f t="shared" si="252"/>
        <v>1782.8100000000013</v>
      </c>
      <c r="G770" s="216">
        <f t="shared" si="252"/>
        <v>1852.9900000000016</v>
      </c>
      <c r="H770" s="216">
        <f t="shared" si="252"/>
        <v>1924.119999999999</v>
      </c>
      <c r="I770" s="216">
        <f t="shared" si="252"/>
        <v>1908.7599999999984</v>
      </c>
      <c r="J770" s="216">
        <f t="shared" si="252"/>
        <v>1893.0699999999997</v>
      </c>
      <c r="K770" s="216">
        <f t="shared" si="252"/>
        <v>1911.9099999999999</v>
      </c>
      <c r="L770" s="216">
        <f t="shared" si="252"/>
        <v>1864.8999999999978</v>
      </c>
      <c r="M770" s="217"/>
      <c r="N770" s="217"/>
      <c r="O770" s="217"/>
      <c r="P770" s="217"/>
      <c r="Q770" s="217"/>
      <c r="R770" s="218"/>
      <c r="S770" s="217"/>
      <c r="T770" s="310"/>
      <c r="V770" s="232"/>
      <c r="W770" s="232"/>
      <c r="X770" s="231"/>
      <c r="Y770" s="231"/>
      <c r="Z770" s="231"/>
    </row>
    <row r="771" spans="1:26" customFormat="1" ht="15.75">
      <c r="A771" s="204">
        <v>43562</v>
      </c>
      <c r="B771" s="207" t="s">
        <v>123</v>
      </c>
      <c r="C771" s="208" t="s">
        <v>87</v>
      </c>
      <c r="D771">
        <v>29519</v>
      </c>
      <c r="E771">
        <v>29285</v>
      </c>
      <c r="F771">
        <v>29262</v>
      </c>
      <c r="G771">
        <v>29274</v>
      </c>
      <c r="H771">
        <v>29482</v>
      </c>
      <c r="I771">
        <v>29543</v>
      </c>
      <c r="J771">
        <v>29299</v>
      </c>
      <c r="K771">
        <v>29289</v>
      </c>
      <c r="L771">
        <v>29483</v>
      </c>
      <c r="M771" s="209">
        <f>IF((L772=""),"",MAX(D773:L773))</f>
        <v>2007</v>
      </c>
      <c r="N771" s="209">
        <f>IF(L772="","",MIN(D773:L773))</f>
        <v>1847</v>
      </c>
      <c r="O771" s="209">
        <f>IF((L773=""),"",AVERAGE(D773:L773))</f>
        <v>1920.3333333333333</v>
      </c>
      <c r="P771" s="209">
        <f>IF((L772=""),"",((M771-N771)/(M771+N771))*100)</f>
        <v>4.1515308770108978</v>
      </c>
      <c r="Q771" s="209">
        <v>23</v>
      </c>
      <c r="R771" s="210" t="str">
        <f>IF(L772="","",IF(P772&lt;20,(IF(O771&gt;1730,IF(O771&lt;1970,"Pass","Fail"),"Fail"))))</f>
        <v>Pass</v>
      </c>
      <c r="S771" s="211">
        <v>121</v>
      </c>
      <c r="T771" s="307" t="s">
        <v>237</v>
      </c>
      <c r="V771" s="229">
        <v>1600</v>
      </c>
      <c r="W771" s="229">
        <v>2000</v>
      </c>
      <c r="X771" s="224">
        <v>1730</v>
      </c>
      <c r="Y771" s="224">
        <v>1970</v>
      </c>
      <c r="Z771" s="224">
        <v>6.2</v>
      </c>
    </row>
    <row r="772" spans="1:26" customFormat="1" ht="15.75">
      <c r="A772" s="204"/>
      <c r="B772" s="212"/>
      <c r="C772" s="208" t="s">
        <v>88</v>
      </c>
      <c r="D772">
        <v>27621</v>
      </c>
      <c r="E772">
        <v>27412</v>
      </c>
      <c r="F772">
        <v>27415</v>
      </c>
      <c r="G772">
        <v>27379</v>
      </c>
      <c r="H772">
        <v>27520</v>
      </c>
      <c r="I772">
        <v>27536</v>
      </c>
      <c r="J772">
        <v>27393</v>
      </c>
      <c r="K772">
        <v>27352</v>
      </c>
      <c r="L772">
        <v>27525</v>
      </c>
      <c r="M772" s="213"/>
      <c r="N772" s="213"/>
      <c r="O772" s="213"/>
      <c r="P772" s="213"/>
      <c r="Q772" s="213"/>
      <c r="R772" s="214"/>
      <c r="S772" s="213"/>
      <c r="T772" s="310"/>
      <c r="V772" s="230"/>
      <c r="W772" s="230"/>
      <c r="X772" s="231"/>
      <c r="Y772" s="231"/>
      <c r="Z772" s="231"/>
    </row>
    <row r="773" spans="1:26" customFormat="1" ht="36">
      <c r="A773" s="204"/>
      <c r="B773" s="215"/>
      <c r="C773" s="208" t="s">
        <v>122</v>
      </c>
      <c r="D773" s="216">
        <f t="shared" ref="D773:L773" si="253">IF(((D771="")*AND(D772="")),"",(D771-D772)*1)</f>
        <v>1898</v>
      </c>
      <c r="E773" s="216">
        <f t="shared" si="253"/>
        <v>1873</v>
      </c>
      <c r="F773" s="216">
        <f t="shared" si="253"/>
        <v>1847</v>
      </c>
      <c r="G773" s="216">
        <f t="shared" si="253"/>
        <v>1895</v>
      </c>
      <c r="H773" s="216">
        <f t="shared" si="253"/>
        <v>1962</v>
      </c>
      <c r="I773" s="216">
        <f t="shared" si="253"/>
        <v>2007</v>
      </c>
      <c r="J773" s="216">
        <f t="shared" si="253"/>
        <v>1906</v>
      </c>
      <c r="K773" s="216">
        <f t="shared" si="253"/>
        <v>1937</v>
      </c>
      <c r="L773" s="216">
        <f t="shared" si="253"/>
        <v>1958</v>
      </c>
      <c r="M773" s="217"/>
      <c r="N773" s="217"/>
      <c r="O773" s="217"/>
      <c r="P773" s="217"/>
      <c r="Q773" s="217"/>
      <c r="R773" s="218"/>
      <c r="S773" s="217"/>
      <c r="T773" s="310"/>
      <c r="V773" s="232"/>
      <c r="W773" s="232"/>
      <c r="X773" s="231"/>
      <c r="Y773" s="231"/>
      <c r="Z773" s="231"/>
    </row>
    <row r="774" spans="1:26" customFormat="1" ht="15.75">
      <c r="A774" s="204">
        <v>43565</v>
      </c>
      <c r="B774" s="207" t="s">
        <v>123</v>
      </c>
      <c r="C774" s="208" t="s">
        <v>87</v>
      </c>
      <c r="D774">
        <v>29465.33</v>
      </c>
      <c r="E774">
        <v>29376.29</v>
      </c>
      <c r="F774">
        <v>29400.65</v>
      </c>
      <c r="G774">
        <v>29357.46</v>
      </c>
      <c r="H774">
        <v>29462.41</v>
      </c>
      <c r="I774">
        <v>29465.65</v>
      </c>
      <c r="J774">
        <v>29359.11</v>
      </c>
      <c r="K774">
        <v>29350.39</v>
      </c>
      <c r="L774">
        <v>29447.18</v>
      </c>
      <c r="M774" s="209">
        <f>IF((L775=""),"",MAX(D776:L776))</f>
        <v>1934.5699999999997</v>
      </c>
      <c r="N774" s="209">
        <f>IF(L775="","",MIN(D776:L776))</f>
        <v>1822.5400000000009</v>
      </c>
      <c r="O774" s="209">
        <f>IF((L776=""),"",AVERAGE(D776:L776))</f>
        <v>1885.3622222222225</v>
      </c>
      <c r="P774" s="209">
        <f>IF((L775=""),"",((M774-N774)/(M774+N774))*100)</f>
        <v>2.981813148936252</v>
      </c>
      <c r="Q774" s="209">
        <v>23</v>
      </c>
      <c r="R774" s="210" t="str">
        <f>IF(L775="","",IF(P775&lt;20,(IF(O774&gt;1730,IF(O774&lt;1970,"Pass","Fail"),"Fail"))))</f>
        <v>Pass</v>
      </c>
      <c r="S774" s="211">
        <v>1159</v>
      </c>
      <c r="T774" s="307" t="s">
        <v>238</v>
      </c>
      <c r="V774" s="229">
        <v>1600</v>
      </c>
      <c r="W774" s="229">
        <v>2000</v>
      </c>
      <c r="X774" s="224">
        <v>1730</v>
      </c>
      <c r="Y774" s="224">
        <v>1970</v>
      </c>
      <c r="Z774" s="224">
        <v>6.2</v>
      </c>
    </row>
    <row r="775" spans="1:26" customFormat="1" ht="15.75">
      <c r="A775" s="204"/>
      <c r="B775" s="212"/>
      <c r="C775" s="208" t="s">
        <v>88</v>
      </c>
      <c r="D775">
        <v>27564.2</v>
      </c>
      <c r="E775">
        <v>27515.119999999999</v>
      </c>
      <c r="F775">
        <v>27578.11</v>
      </c>
      <c r="G775">
        <v>27487.73</v>
      </c>
      <c r="H775">
        <v>27527.84</v>
      </c>
      <c r="I775">
        <v>27542.79</v>
      </c>
      <c r="J775">
        <v>27492.63</v>
      </c>
      <c r="K775">
        <v>27479.27</v>
      </c>
      <c r="L775">
        <v>27528.52</v>
      </c>
      <c r="M775" s="213"/>
      <c r="N775" s="213"/>
      <c r="O775" s="213"/>
      <c r="P775" s="213"/>
      <c r="Q775" s="213"/>
      <c r="R775" s="214"/>
      <c r="S775" s="213"/>
      <c r="T775" s="310"/>
      <c r="V775" s="230"/>
      <c r="W775" s="230"/>
      <c r="X775" s="231"/>
      <c r="Y775" s="231"/>
      <c r="Z775" s="231"/>
    </row>
    <row r="776" spans="1:26" customFormat="1" ht="36">
      <c r="A776" s="204"/>
      <c r="B776" s="215"/>
      <c r="C776" s="208" t="s">
        <v>122</v>
      </c>
      <c r="D776" s="216">
        <f t="shared" ref="D776:L776" si="254">IF(((D774="")*AND(D775="")),"",(D774-D775)*1)</f>
        <v>1901.130000000001</v>
      </c>
      <c r="E776" s="216">
        <f t="shared" si="254"/>
        <v>1861.1700000000019</v>
      </c>
      <c r="F776" s="216">
        <f t="shared" si="254"/>
        <v>1822.5400000000009</v>
      </c>
      <c r="G776" s="216">
        <f t="shared" si="254"/>
        <v>1869.7299999999996</v>
      </c>
      <c r="H776" s="216">
        <f t="shared" si="254"/>
        <v>1934.5699999999997</v>
      </c>
      <c r="I776" s="216">
        <f t="shared" si="254"/>
        <v>1922.8600000000006</v>
      </c>
      <c r="J776" s="216">
        <f t="shared" si="254"/>
        <v>1866.4799999999996</v>
      </c>
      <c r="K776" s="216">
        <f t="shared" si="254"/>
        <v>1871.119999999999</v>
      </c>
      <c r="L776" s="216">
        <f t="shared" si="254"/>
        <v>1918.6599999999999</v>
      </c>
      <c r="M776" s="217"/>
      <c r="N776" s="217"/>
      <c r="O776" s="217"/>
      <c r="P776" s="217"/>
      <c r="Q776" s="217"/>
      <c r="R776" s="218"/>
      <c r="S776" s="217"/>
      <c r="T776" s="310"/>
      <c r="V776" s="232"/>
      <c r="W776" s="232"/>
      <c r="X776" s="231"/>
      <c r="Y776" s="231"/>
      <c r="Z776" s="231"/>
    </row>
    <row r="777" spans="1:26" customFormat="1" ht="15.75">
      <c r="A777" s="204">
        <v>43568</v>
      </c>
      <c r="B777" s="207" t="s">
        <v>123</v>
      </c>
      <c r="C777" s="208" t="s">
        <v>87</v>
      </c>
      <c r="D777">
        <v>29481.11</v>
      </c>
      <c r="E777">
        <v>29339.61</v>
      </c>
      <c r="F777">
        <v>29293.119999999999</v>
      </c>
      <c r="G777">
        <v>29310.44</v>
      </c>
      <c r="H777">
        <v>29390.81</v>
      </c>
      <c r="I777">
        <v>29421.34</v>
      </c>
      <c r="J777">
        <v>29391.1</v>
      </c>
      <c r="K777">
        <v>29323.88</v>
      </c>
      <c r="L777">
        <v>29450.48</v>
      </c>
      <c r="M777" s="209">
        <f>IF((L778=""),"",MAX(D779:L779))</f>
        <v>1935.869999999999</v>
      </c>
      <c r="N777" s="209">
        <f>IF(L778="","",MIN(D779:L779))</f>
        <v>1732.489999999998</v>
      </c>
      <c r="O777" s="209">
        <f>IF((L779=""),"",AVERAGE(D779:L779))</f>
        <v>1862.78</v>
      </c>
      <c r="P777" s="209">
        <f>IF((L778=""),"",((M777-N777)/(M777+N777))*100)</f>
        <v>5.5441668756610909</v>
      </c>
      <c r="Q777" s="209">
        <v>23</v>
      </c>
      <c r="R777" s="210" t="str">
        <f>IF(L778="","",IF(P778&lt;20,(IF(O777&gt;1730,IF(O777&lt;1970,"Pass","Fail"),"Fail"))))</f>
        <v>Pass</v>
      </c>
      <c r="S777" s="211">
        <v>1428</v>
      </c>
      <c r="T777" s="307"/>
      <c r="V777" s="229">
        <v>1600</v>
      </c>
      <c r="W777" s="229">
        <v>2000</v>
      </c>
      <c r="X777" s="224">
        <v>1730</v>
      </c>
      <c r="Y777" s="224">
        <v>1970</v>
      </c>
      <c r="Z777" s="224">
        <v>6.2</v>
      </c>
    </row>
    <row r="778" spans="1:26" customFormat="1" ht="15.75">
      <c r="A778" s="204"/>
      <c r="B778" s="212"/>
      <c r="C778" s="208" t="s">
        <v>88</v>
      </c>
      <c r="D778">
        <v>27591.67</v>
      </c>
      <c r="E778">
        <v>27531</v>
      </c>
      <c r="F778">
        <v>27560.63</v>
      </c>
      <c r="G778">
        <v>27413.35</v>
      </c>
      <c r="H778">
        <v>27470.07</v>
      </c>
      <c r="I778">
        <v>27485.47</v>
      </c>
      <c r="J778">
        <v>27552.73</v>
      </c>
      <c r="K778">
        <v>27506.52</v>
      </c>
      <c r="L778">
        <v>27525.43</v>
      </c>
      <c r="M778" s="213"/>
      <c r="N778" s="213"/>
      <c r="O778" s="213"/>
      <c r="P778" s="213"/>
      <c r="Q778" s="213"/>
      <c r="R778" s="214"/>
      <c r="S778" s="213"/>
      <c r="T778" s="310"/>
      <c r="V778" s="230"/>
      <c r="W778" s="230"/>
      <c r="X778" s="231"/>
      <c r="Y778" s="231"/>
      <c r="Z778" s="231"/>
    </row>
    <row r="779" spans="1:26" customFormat="1" ht="36">
      <c r="A779" s="204"/>
      <c r="B779" s="215"/>
      <c r="C779" s="208" t="s">
        <v>122</v>
      </c>
      <c r="D779" s="216">
        <f t="shared" ref="D779:L779" si="255">IF(((D777="")*AND(D778="")),"",(D777-D778)*1)</f>
        <v>1889.4400000000023</v>
      </c>
      <c r="E779" s="216">
        <f t="shared" si="255"/>
        <v>1808.6100000000006</v>
      </c>
      <c r="F779" s="216">
        <f t="shared" si="255"/>
        <v>1732.489999999998</v>
      </c>
      <c r="G779" s="216">
        <f t="shared" si="255"/>
        <v>1897.0900000000001</v>
      </c>
      <c r="H779" s="216">
        <f t="shared" si="255"/>
        <v>1920.7400000000016</v>
      </c>
      <c r="I779" s="216">
        <f t="shared" si="255"/>
        <v>1935.869999999999</v>
      </c>
      <c r="J779" s="216">
        <f t="shared" si="255"/>
        <v>1838.369999999999</v>
      </c>
      <c r="K779" s="216">
        <f t="shared" si="255"/>
        <v>1817.3600000000006</v>
      </c>
      <c r="L779" s="216">
        <f t="shared" si="255"/>
        <v>1925.0499999999993</v>
      </c>
      <c r="M779" s="217"/>
      <c r="N779" s="217"/>
      <c r="O779" s="217"/>
      <c r="P779" s="217"/>
      <c r="Q779" s="217"/>
      <c r="R779" s="218"/>
      <c r="S779" s="217"/>
      <c r="T779" s="310"/>
      <c r="V779" s="232"/>
      <c r="W779" s="232"/>
      <c r="X779" s="231"/>
      <c r="Y779" s="231"/>
      <c r="Z779" s="231"/>
    </row>
    <row r="780" spans="1:26" customFormat="1" ht="15.75">
      <c r="A780" s="204">
        <v>43577</v>
      </c>
      <c r="B780" s="207" t="s">
        <v>123</v>
      </c>
      <c r="C780" s="208" t="s">
        <v>87</v>
      </c>
      <c r="D780">
        <v>29332.9</v>
      </c>
      <c r="E780">
        <v>29127.4</v>
      </c>
      <c r="F780">
        <v>29151.8</v>
      </c>
      <c r="G780">
        <v>29120.2</v>
      </c>
      <c r="H780">
        <v>29300.6</v>
      </c>
      <c r="I780">
        <v>29315.01</v>
      </c>
      <c r="J780">
        <v>29133.599999999999</v>
      </c>
      <c r="K780">
        <v>29131.7</v>
      </c>
      <c r="L780">
        <v>29352.5</v>
      </c>
      <c r="M780" s="209">
        <f>IF((L781=""),"",MAX(D782:L782))</f>
        <v>1978.3999999999978</v>
      </c>
      <c r="N780" s="209">
        <f>IF(L781="","",MIN(D782:L782))</f>
        <v>1820.5</v>
      </c>
      <c r="O780" s="209">
        <f>IF((L782=""),"",AVERAGE(D782:L782))</f>
        <v>1920.0677777777773</v>
      </c>
      <c r="P780" s="209">
        <f>IF((L781=""),"",((M780-N780)/(M780+N780))*100)</f>
        <v>4.1564663455210171</v>
      </c>
      <c r="Q780" s="209">
        <v>23</v>
      </c>
      <c r="R780" s="210" t="str">
        <f>IF(L781="","",IF(P781&lt;20,(IF(O780&gt;1730,IF(O780&lt;1970,"Pass","Fail"),"Fail"))))</f>
        <v>Pass</v>
      </c>
      <c r="S780" s="211">
        <v>1428</v>
      </c>
      <c r="T780" s="307"/>
      <c r="V780" s="229">
        <v>1600</v>
      </c>
      <c r="W780" s="229">
        <v>2000</v>
      </c>
      <c r="X780" s="224">
        <v>1730</v>
      </c>
      <c r="Y780" s="224">
        <v>1970</v>
      </c>
      <c r="Z780" s="224">
        <v>6.2</v>
      </c>
    </row>
    <row r="781" spans="1:26" customFormat="1" ht="15.75">
      <c r="A781" s="204"/>
      <c r="B781" s="212"/>
      <c r="C781" s="208" t="s">
        <v>88</v>
      </c>
      <c r="D781">
        <v>27420.6</v>
      </c>
      <c r="E781">
        <v>27223.8</v>
      </c>
      <c r="F781">
        <v>27331.3</v>
      </c>
      <c r="G781">
        <v>27200.9</v>
      </c>
      <c r="H781">
        <v>27322.2</v>
      </c>
      <c r="I781">
        <v>27339.4</v>
      </c>
      <c r="J781">
        <v>27197.200000000001</v>
      </c>
      <c r="K781">
        <v>27209.9</v>
      </c>
      <c r="L781">
        <v>27439.8</v>
      </c>
      <c r="M781" s="213"/>
      <c r="N781" s="213"/>
      <c r="O781" s="213"/>
      <c r="P781" s="213"/>
      <c r="Q781" s="213"/>
      <c r="R781" s="214"/>
      <c r="S781" s="213"/>
      <c r="T781" s="310"/>
      <c r="V781" s="230"/>
      <c r="W781" s="230"/>
      <c r="X781" s="231"/>
      <c r="Y781" s="231"/>
      <c r="Z781" s="231"/>
    </row>
    <row r="782" spans="1:26" customFormat="1" ht="36">
      <c r="A782" s="204"/>
      <c r="B782" s="215"/>
      <c r="C782" s="208" t="s">
        <v>122</v>
      </c>
      <c r="D782" s="216">
        <f t="shared" ref="D782:L782" si="256">IF(((D780="")*AND(D781="")),"",(D780-D781)*1)</f>
        <v>1912.3000000000029</v>
      </c>
      <c r="E782" s="216">
        <f t="shared" si="256"/>
        <v>1903.6000000000022</v>
      </c>
      <c r="F782" s="216">
        <f t="shared" si="256"/>
        <v>1820.5</v>
      </c>
      <c r="G782" s="216">
        <f t="shared" si="256"/>
        <v>1919.2999999999993</v>
      </c>
      <c r="H782" s="216">
        <f t="shared" si="256"/>
        <v>1978.3999999999978</v>
      </c>
      <c r="I782" s="216">
        <f t="shared" si="256"/>
        <v>1975.6099999999969</v>
      </c>
      <c r="J782" s="216">
        <f t="shared" si="256"/>
        <v>1936.3999999999978</v>
      </c>
      <c r="K782" s="216">
        <f t="shared" si="256"/>
        <v>1921.7999999999993</v>
      </c>
      <c r="L782" s="216">
        <f t="shared" si="256"/>
        <v>1912.7000000000007</v>
      </c>
      <c r="M782" s="217"/>
      <c r="N782" s="217"/>
      <c r="O782" s="217"/>
      <c r="P782" s="217"/>
      <c r="Q782" s="217"/>
      <c r="R782" s="218"/>
      <c r="S782" s="217"/>
      <c r="T782" s="310"/>
      <c r="V782" s="232"/>
      <c r="W782" s="232"/>
      <c r="X782" s="231"/>
      <c r="Y782" s="231"/>
      <c r="Z782" s="231"/>
    </row>
    <row r="783" spans="1:26" customFormat="1" ht="15.75">
      <c r="A783" s="204">
        <v>43580</v>
      </c>
      <c r="B783" s="207" t="s">
        <v>239</v>
      </c>
      <c r="C783" s="208" t="s">
        <v>87</v>
      </c>
      <c r="D783">
        <v>29202.95</v>
      </c>
      <c r="E783">
        <v>29087.919999999998</v>
      </c>
      <c r="F783">
        <v>29072.34</v>
      </c>
      <c r="G783">
        <v>29079.8</v>
      </c>
      <c r="H783">
        <v>29193.68</v>
      </c>
      <c r="I783">
        <v>29194.93</v>
      </c>
      <c r="J783">
        <v>29075.47</v>
      </c>
      <c r="K783">
        <v>29088.7</v>
      </c>
      <c r="L783">
        <v>29200.25</v>
      </c>
      <c r="M783" s="209">
        <f>IF((L784=""),"",MAX(D785:L785))</f>
        <v>1825.7999999999993</v>
      </c>
      <c r="N783" s="209">
        <f>IF(L784="","",MIN(D785:L785))</f>
        <v>1726.25</v>
      </c>
      <c r="O783" s="209">
        <f>IF((L785=""),"",AVERAGE(D785:L785))</f>
        <v>1782.4488888888891</v>
      </c>
      <c r="P783" s="209">
        <f>IF((L784=""),"",((M783-N783)/(M783+N783))*100)</f>
        <v>2.8026069452850972</v>
      </c>
      <c r="Q783" s="209">
        <v>23</v>
      </c>
      <c r="R783" s="210" t="str">
        <f>IF(L784="","",IF(P784&lt;20,(IF(O783&gt;1730,IF(O783&lt;1970,"Pass","Fail"),"Fail"))))</f>
        <v>Pass</v>
      </c>
      <c r="S783" s="211">
        <v>1335</v>
      </c>
      <c r="T783" s="307" t="s">
        <v>240</v>
      </c>
      <c r="V783" s="229">
        <v>1600</v>
      </c>
      <c r="W783" s="229">
        <v>2000</v>
      </c>
      <c r="X783" s="224">
        <v>1730</v>
      </c>
      <c r="Y783" s="224">
        <v>1970</v>
      </c>
      <c r="Z783" s="224">
        <v>6.2</v>
      </c>
    </row>
    <row r="784" spans="1:26" customFormat="1" ht="15.75">
      <c r="A784" s="204"/>
      <c r="B784" s="212"/>
      <c r="C784" s="208" t="s">
        <v>88</v>
      </c>
      <c r="D784">
        <v>27460</v>
      </c>
      <c r="E784">
        <v>27277</v>
      </c>
      <c r="F784">
        <v>27288</v>
      </c>
      <c r="G784">
        <v>27254</v>
      </c>
      <c r="H784">
        <v>27437</v>
      </c>
      <c r="I784">
        <v>27432</v>
      </c>
      <c r="J784">
        <v>27264</v>
      </c>
      <c r="K784">
        <v>27268</v>
      </c>
      <c r="L784">
        <v>27474</v>
      </c>
      <c r="M784" s="213"/>
      <c r="N784" s="213"/>
      <c r="O784" s="213"/>
      <c r="P784" s="213"/>
      <c r="Q784" s="213"/>
      <c r="R784" s="214"/>
      <c r="S784" s="213"/>
      <c r="T784" s="310"/>
      <c r="V784" s="230"/>
      <c r="W784" s="230"/>
      <c r="X784" s="231"/>
      <c r="Y784" s="231"/>
      <c r="Z784" s="231"/>
    </row>
    <row r="785" spans="1:26" customFormat="1" ht="36">
      <c r="A785" s="204"/>
      <c r="B785" s="215"/>
      <c r="C785" s="208" t="s">
        <v>122</v>
      </c>
      <c r="D785" s="216">
        <f t="shared" ref="D785:L785" si="257">IF(((D783="")*AND(D784="")),"",(D783-D784)*1)</f>
        <v>1742.9500000000007</v>
      </c>
      <c r="E785" s="216">
        <f t="shared" si="257"/>
        <v>1810.9199999999983</v>
      </c>
      <c r="F785" s="216">
        <f t="shared" si="257"/>
        <v>1784.3400000000001</v>
      </c>
      <c r="G785" s="216">
        <f t="shared" si="257"/>
        <v>1825.7999999999993</v>
      </c>
      <c r="H785" s="216">
        <f t="shared" si="257"/>
        <v>1756.6800000000003</v>
      </c>
      <c r="I785" s="216">
        <f t="shared" si="257"/>
        <v>1762.9300000000003</v>
      </c>
      <c r="J785" s="216">
        <f t="shared" si="257"/>
        <v>1811.4700000000012</v>
      </c>
      <c r="K785" s="216">
        <f t="shared" si="257"/>
        <v>1820.7000000000007</v>
      </c>
      <c r="L785" s="216">
        <f t="shared" si="257"/>
        <v>1726.25</v>
      </c>
      <c r="M785" s="217"/>
      <c r="N785" s="217"/>
      <c r="O785" s="217"/>
      <c r="P785" s="217"/>
      <c r="Q785" s="217"/>
      <c r="R785" s="218"/>
      <c r="S785" s="217"/>
      <c r="T785" s="310"/>
      <c r="V785" s="232"/>
      <c r="W785" s="232"/>
      <c r="X785" s="231"/>
      <c r="Y785" s="231"/>
      <c r="Z785" s="231"/>
    </row>
    <row r="786" spans="1:26" customFormat="1" ht="15.75">
      <c r="A786" s="204">
        <v>43584</v>
      </c>
      <c r="B786" s="207" t="s">
        <v>123</v>
      </c>
      <c r="C786" s="208" t="s">
        <v>87</v>
      </c>
      <c r="D786">
        <v>29349</v>
      </c>
      <c r="E786">
        <v>29148</v>
      </c>
      <c r="F786">
        <v>29143</v>
      </c>
      <c r="G786">
        <v>29189</v>
      </c>
      <c r="H786">
        <v>29361</v>
      </c>
      <c r="I786">
        <v>29312</v>
      </c>
      <c r="J786">
        <v>29167</v>
      </c>
      <c r="K786">
        <v>29135</v>
      </c>
      <c r="L786">
        <v>29343</v>
      </c>
      <c r="M786" s="209">
        <f>IF((L787=""),"",MAX(D788:L788))</f>
        <v>2017</v>
      </c>
      <c r="N786" s="209">
        <f>IF(L787="","",MIN(D788:L788))</f>
        <v>1895</v>
      </c>
      <c r="O786" s="209">
        <f>IF((L788=""),"",AVERAGE(D788:L788))</f>
        <v>1937.6666666666667</v>
      </c>
      <c r="P786" s="209">
        <f>IF((L787=""),"",((M786-N786)/(M786+N786))*100)</f>
        <v>3.1186094069529653</v>
      </c>
      <c r="Q786" s="209">
        <v>23</v>
      </c>
      <c r="R786" s="210" t="str">
        <f>IF(L787="","",IF(P787&lt;20,(IF(O786&gt;1730,IF(O786&lt;1970,"Pass","Fail"),"Fail"))))</f>
        <v>Pass</v>
      </c>
      <c r="S786" s="211">
        <v>1340</v>
      </c>
      <c r="T786" s="307"/>
      <c r="V786" s="229">
        <v>1600</v>
      </c>
      <c r="W786" s="229">
        <v>2000</v>
      </c>
      <c r="X786" s="224">
        <v>1730</v>
      </c>
      <c r="Y786" s="224">
        <v>1970</v>
      </c>
      <c r="Z786" s="224">
        <v>6.2</v>
      </c>
    </row>
    <row r="787" spans="1:26" customFormat="1" ht="15.75">
      <c r="A787" s="204"/>
      <c r="B787" s="212"/>
      <c r="C787" s="208" t="s">
        <v>88</v>
      </c>
      <c r="D787">
        <v>27429</v>
      </c>
      <c r="E787">
        <v>27253</v>
      </c>
      <c r="F787">
        <v>27246</v>
      </c>
      <c r="G787">
        <v>27172</v>
      </c>
      <c r="H787">
        <v>27399</v>
      </c>
      <c r="I787">
        <v>27382</v>
      </c>
      <c r="J787">
        <v>27208</v>
      </c>
      <c r="K787">
        <v>27209</v>
      </c>
      <c r="L787">
        <v>27410</v>
      </c>
      <c r="M787" s="213"/>
      <c r="N787" s="213"/>
      <c r="O787" s="213"/>
      <c r="P787" s="213"/>
      <c r="Q787" s="213"/>
      <c r="R787" s="214"/>
      <c r="S787" s="213"/>
      <c r="T787" s="310"/>
      <c r="V787" s="230"/>
      <c r="W787" s="230"/>
      <c r="X787" s="231"/>
      <c r="Y787" s="231"/>
      <c r="Z787" s="231"/>
    </row>
    <row r="788" spans="1:26" customFormat="1" ht="36">
      <c r="A788" s="204"/>
      <c r="B788" s="215"/>
      <c r="C788" s="208" t="s">
        <v>122</v>
      </c>
      <c r="D788" s="216">
        <f t="shared" ref="D788:L788" si="258">IF(((D786="")*AND(D787="")),"",(D786-D787)*1)</f>
        <v>1920</v>
      </c>
      <c r="E788" s="216">
        <f t="shared" si="258"/>
        <v>1895</v>
      </c>
      <c r="F788" s="216">
        <f t="shared" si="258"/>
        <v>1897</v>
      </c>
      <c r="G788" s="216">
        <f t="shared" si="258"/>
        <v>2017</v>
      </c>
      <c r="H788" s="216">
        <f t="shared" si="258"/>
        <v>1962</v>
      </c>
      <c r="I788" s="216">
        <f t="shared" si="258"/>
        <v>1930</v>
      </c>
      <c r="J788" s="216">
        <f t="shared" si="258"/>
        <v>1959</v>
      </c>
      <c r="K788" s="216">
        <f t="shared" si="258"/>
        <v>1926</v>
      </c>
      <c r="L788" s="216">
        <f t="shared" si="258"/>
        <v>1933</v>
      </c>
      <c r="M788" s="217"/>
      <c r="N788" s="217"/>
      <c r="O788" s="217"/>
      <c r="P788" s="217"/>
      <c r="Q788" s="217"/>
      <c r="R788" s="218"/>
      <c r="S788" s="217"/>
      <c r="T788" s="310"/>
      <c r="V788" s="232"/>
      <c r="W788" s="232"/>
      <c r="X788" s="231"/>
      <c r="Y788" s="231"/>
      <c r="Z788" s="231"/>
    </row>
    <row r="789" spans="1:26" customFormat="1" ht="15.75">
      <c r="A789" s="204">
        <v>43587</v>
      </c>
      <c r="B789" s="207" t="s">
        <v>123</v>
      </c>
      <c r="C789" s="208" t="s">
        <v>87</v>
      </c>
      <c r="D789">
        <v>29191.94</v>
      </c>
      <c r="E789">
        <v>29102.05</v>
      </c>
      <c r="F789">
        <v>29112.12</v>
      </c>
      <c r="G789">
        <v>29079.65</v>
      </c>
      <c r="H789">
        <v>29178.41</v>
      </c>
      <c r="I789">
        <v>29211.26</v>
      </c>
      <c r="J789">
        <v>29119.9</v>
      </c>
      <c r="K789">
        <v>29068.38</v>
      </c>
      <c r="L789">
        <v>29152.66</v>
      </c>
      <c r="M789" s="209">
        <f>IF((L790=""),"",MAX(D791:L791))</f>
        <v>2040.5200000000004</v>
      </c>
      <c r="N789" s="209">
        <f>IF(L790="","",MIN(D791:L791))</f>
        <v>1825.869999999999</v>
      </c>
      <c r="O789" s="209">
        <f>IF((L791=""),"",AVERAGE(D791:L791))</f>
        <v>1895.3455555555552</v>
      </c>
      <c r="P789" s="209">
        <f>IF((L790=""),"",((M789-N789)/(M789+N789))*100)</f>
        <v>5.5516903364637677</v>
      </c>
      <c r="Q789" s="209">
        <v>23</v>
      </c>
      <c r="R789" s="210" t="str">
        <f>IF(L790="","",IF(P790&lt;20,(IF(O789&gt;1730,IF(O789&lt;1970,"Pass","Fail"),"Fail"))))</f>
        <v>Pass</v>
      </c>
      <c r="S789" s="211">
        <v>102</v>
      </c>
      <c r="T789" s="307" t="s">
        <v>241</v>
      </c>
      <c r="V789" s="229">
        <v>1600</v>
      </c>
      <c r="W789" s="229">
        <v>2000</v>
      </c>
      <c r="X789" s="224">
        <v>1730</v>
      </c>
      <c r="Y789" s="224">
        <v>1970</v>
      </c>
      <c r="Z789" s="224">
        <v>6.2</v>
      </c>
    </row>
    <row r="790" spans="1:26" customFormat="1" ht="15.75">
      <c r="A790" s="204"/>
      <c r="B790" s="212"/>
      <c r="C790" s="208" t="s">
        <v>88</v>
      </c>
      <c r="D790">
        <v>27317.32</v>
      </c>
      <c r="E790">
        <v>27276.18</v>
      </c>
      <c r="F790">
        <v>27071.599999999999</v>
      </c>
      <c r="G790">
        <v>27219.11</v>
      </c>
      <c r="H790">
        <v>27263.88</v>
      </c>
      <c r="I790">
        <v>27276.52</v>
      </c>
      <c r="J790">
        <v>27242.91</v>
      </c>
      <c r="K790">
        <v>27219.97</v>
      </c>
      <c r="L790">
        <v>27270.77</v>
      </c>
      <c r="M790" s="213"/>
      <c r="N790" s="213"/>
      <c r="O790" s="213"/>
      <c r="P790" s="213"/>
      <c r="Q790" s="213"/>
      <c r="R790" s="214"/>
      <c r="S790" s="213"/>
      <c r="T790" s="310"/>
      <c r="V790" s="230"/>
      <c r="W790" s="230"/>
      <c r="X790" s="231"/>
      <c r="Y790" s="231"/>
      <c r="Z790" s="231"/>
    </row>
    <row r="791" spans="1:26" customFormat="1" ht="36">
      <c r="A791" s="204"/>
      <c r="B791" s="215"/>
      <c r="C791" s="208" t="s">
        <v>122</v>
      </c>
      <c r="D791" s="216">
        <f>IF(((D789="")*AND(D790="")),"",(D789-D790)*1)</f>
        <v>1874.619999999999</v>
      </c>
      <c r="E791" s="216">
        <f>IF(((E789="")*AND(E790="")),"",(E789-E790)*1)</f>
        <v>1825.869999999999</v>
      </c>
      <c r="F791" s="216">
        <f t="shared" ref="F791:L791" si="259">IF(((F789="")*AND(F790="")),"",(F789-F790)*1)</f>
        <v>2040.5200000000004</v>
      </c>
      <c r="G791" s="216">
        <f t="shared" si="259"/>
        <v>1860.5400000000009</v>
      </c>
      <c r="H791" s="216">
        <f t="shared" si="259"/>
        <v>1914.5299999999988</v>
      </c>
      <c r="I791" s="216">
        <f t="shared" si="259"/>
        <v>1934.739999999998</v>
      </c>
      <c r="J791" s="216">
        <f t="shared" si="259"/>
        <v>1876.9900000000016</v>
      </c>
      <c r="K791" s="216">
        <f t="shared" si="259"/>
        <v>1848.4099999999999</v>
      </c>
      <c r="L791" s="216">
        <f t="shared" si="259"/>
        <v>1881.8899999999994</v>
      </c>
      <c r="M791" s="217"/>
      <c r="N791" s="217"/>
      <c r="O791" s="217"/>
      <c r="P791" s="217"/>
      <c r="Q791" s="217"/>
      <c r="R791" s="218"/>
      <c r="S791" s="217"/>
      <c r="T791" s="310"/>
      <c r="V791" s="232"/>
      <c r="W791" s="232"/>
      <c r="X791" s="231"/>
      <c r="Y791" s="231"/>
      <c r="Z791" s="231"/>
    </row>
    <row r="792" spans="1:26" customFormat="1" ht="15.75">
      <c r="A792" s="204">
        <v>43591</v>
      </c>
      <c r="B792" s="207" t="s">
        <v>123</v>
      </c>
      <c r="C792" s="208" t="s">
        <v>87</v>
      </c>
      <c r="D792">
        <v>29474.9</v>
      </c>
      <c r="E792">
        <v>29349.29</v>
      </c>
      <c r="F792">
        <v>29349.18</v>
      </c>
      <c r="G792">
        <v>29319.21</v>
      </c>
      <c r="H792">
        <v>29386.37</v>
      </c>
      <c r="I792">
        <v>29422.74</v>
      </c>
      <c r="J792">
        <v>29324.26</v>
      </c>
      <c r="K792">
        <v>29341</v>
      </c>
      <c r="L792">
        <v>29453.66</v>
      </c>
      <c r="M792" s="209">
        <f>IF((L793=""),"",MAX(D794:L794))</f>
        <v>1903.2000000000007</v>
      </c>
      <c r="N792" s="209">
        <f>IF(L793="","",MIN(D794:L794))</f>
        <v>1738.8100000000013</v>
      </c>
      <c r="O792" s="209">
        <f>IF((L794=""),"",AVERAGE(D794:L794))</f>
        <v>1843.5566666666662</v>
      </c>
      <c r="P792" s="209">
        <f>IF((L793=""),"",((M792-N792)/(M792+N792))*100)</f>
        <v>4.5137163269732739</v>
      </c>
      <c r="Q792" s="209">
        <v>23</v>
      </c>
      <c r="R792" s="210" t="str">
        <f>IF(L793="","",IF(P793&lt;20,(IF(O792&gt;1730,IF(O792&lt;1970,"Pass","Fail"),"Fail"))))</f>
        <v>Pass</v>
      </c>
      <c r="S792" s="211">
        <v>121</v>
      </c>
      <c r="T792" s="312" t="s">
        <v>242</v>
      </c>
      <c r="V792" s="229">
        <v>1600</v>
      </c>
      <c r="W792" s="229">
        <v>2000</v>
      </c>
      <c r="X792" s="224">
        <v>1730</v>
      </c>
      <c r="Y792" s="224">
        <v>1970</v>
      </c>
      <c r="Z792" s="224">
        <v>6.2</v>
      </c>
    </row>
    <row r="793" spans="1:26" customFormat="1" ht="15.75">
      <c r="A793" s="204"/>
      <c r="B793" s="212"/>
      <c r="C793" s="208" t="s">
        <v>88</v>
      </c>
      <c r="D793">
        <v>27621.81</v>
      </c>
      <c r="E793">
        <v>27540.33</v>
      </c>
      <c r="F793">
        <v>27610.37</v>
      </c>
      <c r="G793">
        <v>27474.83</v>
      </c>
      <c r="H793">
        <v>27491.63</v>
      </c>
      <c r="I793">
        <v>27519.54</v>
      </c>
      <c r="J793">
        <v>27494.12</v>
      </c>
      <c r="K793">
        <v>27494.45</v>
      </c>
      <c r="L793">
        <v>27581.52</v>
      </c>
      <c r="M793" s="213"/>
      <c r="N793" s="213"/>
      <c r="O793" s="213"/>
      <c r="P793" s="213"/>
      <c r="Q793" s="213"/>
      <c r="R793" s="214"/>
      <c r="S793" s="213"/>
      <c r="T793" s="313"/>
      <c r="V793" s="230"/>
      <c r="W793" s="230"/>
      <c r="X793" s="231"/>
      <c r="Y793" s="231"/>
      <c r="Z793" s="231"/>
    </row>
    <row r="794" spans="1:26" customFormat="1" ht="36">
      <c r="A794" s="204"/>
      <c r="B794" s="215"/>
      <c r="C794" s="208" t="s">
        <v>122</v>
      </c>
      <c r="D794" s="216">
        <f t="shared" ref="D794:L794" si="260">IF(((D792="")*AND(D793="")),"",(D792-D793)*1)</f>
        <v>1853.0900000000001</v>
      </c>
      <c r="E794" s="216">
        <f t="shared" si="260"/>
        <v>1808.9599999999991</v>
      </c>
      <c r="F794" s="216">
        <f t="shared" si="260"/>
        <v>1738.8100000000013</v>
      </c>
      <c r="G794" s="216">
        <f t="shared" si="260"/>
        <v>1844.3799999999974</v>
      </c>
      <c r="H794" s="216">
        <f t="shared" si="260"/>
        <v>1894.739999999998</v>
      </c>
      <c r="I794" s="216">
        <f t="shared" si="260"/>
        <v>1903.2000000000007</v>
      </c>
      <c r="J794" s="216">
        <f t="shared" si="260"/>
        <v>1830.1399999999994</v>
      </c>
      <c r="K794" s="216">
        <f t="shared" si="260"/>
        <v>1846.5499999999993</v>
      </c>
      <c r="L794" s="216">
        <f t="shared" si="260"/>
        <v>1872.1399999999994</v>
      </c>
      <c r="M794" s="217"/>
      <c r="N794" s="217"/>
      <c r="O794" s="217"/>
      <c r="P794" s="217"/>
      <c r="Q794" s="217"/>
      <c r="R794" s="218"/>
      <c r="S794" s="217"/>
      <c r="T794" s="314"/>
      <c r="V794" s="232"/>
      <c r="W794" s="232"/>
      <c r="X794" s="231"/>
      <c r="Y794" s="231"/>
      <c r="Z794" s="231"/>
    </row>
    <row r="795" spans="1:26" customFormat="1" ht="15.75">
      <c r="A795" s="204">
        <v>43595</v>
      </c>
      <c r="B795" s="207" t="s">
        <v>123</v>
      </c>
      <c r="C795" s="208" t="s">
        <v>87</v>
      </c>
      <c r="D795">
        <v>29345.08</v>
      </c>
      <c r="E795">
        <v>29261.57</v>
      </c>
      <c r="F795">
        <v>29256.63</v>
      </c>
      <c r="G795">
        <v>29253.21</v>
      </c>
      <c r="H795">
        <v>29360.04</v>
      </c>
      <c r="I795">
        <v>29361.759999999998</v>
      </c>
      <c r="J795">
        <v>29246.98</v>
      </c>
      <c r="K795">
        <v>29245.07</v>
      </c>
      <c r="L795">
        <v>29346.43</v>
      </c>
      <c r="M795" s="209">
        <f>IF((L796=""),"",MAX(D797:L797))</f>
        <v>1947.25</v>
      </c>
      <c r="N795" s="209">
        <f>IF(L796="","",MIN(D797:L797))</f>
        <v>1812.2700000000004</v>
      </c>
      <c r="O795" s="209">
        <f>IF((L797=""),"",AVERAGE(D797:L797))</f>
        <v>1890.7744444444443</v>
      </c>
      <c r="P795" s="209">
        <f>IF((L796=""),"",((M795-N795)/(M795+N795))*100)</f>
        <v>3.5903519598246461</v>
      </c>
      <c r="Q795" s="209">
        <v>23</v>
      </c>
      <c r="R795" s="210" t="str">
        <f>IF(L796="","",IF(P796&lt;20,(IF(O795&gt;1730,IF(O795&lt;1970,"Pass","Fail"),"Fail"))))</f>
        <v>Pass</v>
      </c>
      <c r="S795" s="211">
        <v>102</v>
      </c>
      <c r="T795" s="307" t="s">
        <v>243</v>
      </c>
      <c r="V795" s="229">
        <v>1600</v>
      </c>
      <c r="W795" s="229">
        <v>2000</v>
      </c>
      <c r="X795" s="224">
        <v>1730</v>
      </c>
      <c r="Y795" s="224">
        <v>1970</v>
      </c>
      <c r="Z795" s="224">
        <v>6.2</v>
      </c>
    </row>
    <row r="796" spans="1:26" customFormat="1" ht="15.75">
      <c r="A796" s="204"/>
      <c r="B796" s="212"/>
      <c r="C796" s="208" t="s">
        <v>88</v>
      </c>
      <c r="D796">
        <v>27451.29</v>
      </c>
      <c r="E796">
        <v>27402.18</v>
      </c>
      <c r="F796">
        <v>27444.36</v>
      </c>
      <c r="G796">
        <v>27360.14</v>
      </c>
      <c r="H796">
        <v>27412.79</v>
      </c>
      <c r="I796">
        <v>27419.23</v>
      </c>
      <c r="J796">
        <v>27373.38</v>
      </c>
      <c r="K796">
        <v>27363.02</v>
      </c>
      <c r="L796">
        <v>27433.41</v>
      </c>
      <c r="M796" s="213"/>
      <c r="N796" s="213"/>
      <c r="O796" s="213"/>
      <c r="P796" s="213"/>
      <c r="Q796" s="213"/>
      <c r="R796" s="214"/>
      <c r="S796" s="213"/>
      <c r="T796" s="310"/>
      <c r="V796" s="230"/>
      <c r="W796" s="230"/>
      <c r="X796" s="231"/>
      <c r="Y796" s="231"/>
      <c r="Z796" s="231"/>
    </row>
    <row r="797" spans="1:26" customFormat="1" ht="36">
      <c r="A797" s="204"/>
      <c r="B797" s="215"/>
      <c r="C797" s="208" t="s">
        <v>122</v>
      </c>
      <c r="D797" s="216">
        <f t="shared" ref="D797:L797" si="261">IF(((D795="")*AND(D796="")),"",(D795-D796)*1)</f>
        <v>1893.7900000000009</v>
      </c>
      <c r="E797" s="216">
        <f t="shared" si="261"/>
        <v>1859.3899999999994</v>
      </c>
      <c r="F797" s="216">
        <f t="shared" si="261"/>
        <v>1812.2700000000004</v>
      </c>
      <c r="G797" s="216">
        <f t="shared" si="261"/>
        <v>1893.0699999999997</v>
      </c>
      <c r="H797" s="216">
        <f t="shared" si="261"/>
        <v>1947.25</v>
      </c>
      <c r="I797" s="216">
        <f t="shared" si="261"/>
        <v>1942.5299999999988</v>
      </c>
      <c r="J797" s="216">
        <f t="shared" si="261"/>
        <v>1873.5999999999985</v>
      </c>
      <c r="K797" s="216">
        <f t="shared" si="261"/>
        <v>1882.0499999999993</v>
      </c>
      <c r="L797" s="216">
        <f t="shared" si="261"/>
        <v>1913.0200000000004</v>
      </c>
      <c r="M797" s="217"/>
      <c r="N797" s="217"/>
      <c r="O797" s="217"/>
      <c r="P797" s="217"/>
      <c r="Q797" s="217"/>
      <c r="R797" s="218"/>
      <c r="S797" s="217"/>
      <c r="T797" s="310"/>
      <c r="V797" s="232"/>
      <c r="W797" s="232"/>
      <c r="X797" s="231"/>
      <c r="Y797" s="231"/>
      <c r="Z797" s="231"/>
    </row>
    <row r="798" spans="1:26" customFormat="1" ht="15.75">
      <c r="A798" s="204">
        <v>43599</v>
      </c>
      <c r="B798" s="207" t="s">
        <v>123</v>
      </c>
      <c r="C798" s="208" t="s">
        <v>87</v>
      </c>
      <c r="D798" s="219">
        <v>29270.27</v>
      </c>
      <c r="E798" s="219">
        <v>29160.87</v>
      </c>
      <c r="F798" s="219">
        <v>29165.81</v>
      </c>
      <c r="G798" s="219">
        <v>29152.720000000001</v>
      </c>
      <c r="H798" s="219">
        <v>29253.75</v>
      </c>
      <c r="I798" s="219">
        <v>29281.200000000001</v>
      </c>
      <c r="J798" s="219">
        <v>29153.3</v>
      </c>
      <c r="K798" s="219">
        <v>29164.77</v>
      </c>
      <c r="L798" s="219">
        <v>29258.21</v>
      </c>
      <c r="M798" s="209">
        <f>IF((L799=""),"",MAX(D800:L800))</f>
        <v>1928.2299999999996</v>
      </c>
      <c r="N798" s="209">
        <f>IF(L799="","",MIN(D800:L800))</f>
        <v>1811.0900000000001</v>
      </c>
      <c r="O798" s="209">
        <f>IF((L800=""),"",AVERAGE(D800:L800))</f>
        <v>1869.6555555555553</v>
      </c>
      <c r="P798" s="209">
        <f>IF((L799=""),"",((M798-N798)/(M798+N798))*100)</f>
        <v>3.1326551351582488</v>
      </c>
      <c r="Q798" s="209">
        <v>23</v>
      </c>
      <c r="R798" s="210" t="str">
        <f>IF(L799="","",IF(P799&lt;20,(IF(O798&gt;1730,IF(O798&lt;1970,"Pass","Fail"),"Fail"))))</f>
        <v>Pass</v>
      </c>
      <c r="S798" s="211">
        <v>1428</v>
      </c>
      <c r="T798" s="307"/>
      <c r="V798" s="229">
        <v>1600</v>
      </c>
      <c r="W798" s="229">
        <v>2000</v>
      </c>
      <c r="X798" s="224">
        <v>1730</v>
      </c>
      <c r="Y798" s="224">
        <v>1970</v>
      </c>
      <c r="Z798" s="224">
        <v>6.2</v>
      </c>
    </row>
    <row r="799" spans="1:26" customFormat="1" ht="15.75">
      <c r="A799" s="204"/>
      <c r="B799" s="212"/>
      <c r="C799" s="208" t="s">
        <v>88</v>
      </c>
      <c r="D799" s="219">
        <v>27390.53</v>
      </c>
      <c r="E799" s="219">
        <v>27324.73</v>
      </c>
      <c r="F799" s="219">
        <v>27354.720000000001</v>
      </c>
      <c r="G799" s="219">
        <v>27284.49</v>
      </c>
      <c r="H799" s="219">
        <v>27349.200000000001</v>
      </c>
      <c r="I799" s="219">
        <v>27352.97</v>
      </c>
      <c r="J799" s="219">
        <v>27296.880000000001</v>
      </c>
      <c r="K799" s="219">
        <v>27306.57</v>
      </c>
      <c r="L799" s="219">
        <v>27373.91</v>
      </c>
      <c r="M799" s="213"/>
      <c r="N799" s="213"/>
      <c r="O799" s="213"/>
      <c r="P799" s="213"/>
      <c r="Q799" s="213"/>
      <c r="R799" s="214"/>
      <c r="S799" s="213"/>
      <c r="T799" s="310"/>
      <c r="V799" s="230"/>
      <c r="W799" s="230"/>
      <c r="X799" s="231"/>
      <c r="Y799" s="231"/>
      <c r="Z799" s="231"/>
    </row>
    <row r="800" spans="1:26" customFormat="1" ht="36">
      <c r="A800" s="204"/>
      <c r="B800" s="215"/>
      <c r="C800" s="208" t="s">
        <v>122</v>
      </c>
      <c r="D800" s="216">
        <f t="shared" ref="D800:L800" si="262">IF(((D798="")*AND(D799="")),"",(D798-D799)*1)</f>
        <v>1879.7400000000016</v>
      </c>
      <c r="E800" s="216">
        <f t="shared" si="262"/>
        <v>1836.1399999999994</v>
      </c>
      <c r="F800" s="216">
        <f t="shared" si="262"/>
        <v>1811.0900000000001</v>
      </c>
      <c r="G800" s="216">
        <f t="shared" si="262"/>
        <v>1868.2299999999996</v>
      </c>
      <c r="H800" s="216">
        <f t="shared" si="262"/>
        <v>1904.5499999999993</v>
      </c>
      <c r="I800" s="216">
        <f t="shared" si="262"/>
        <v>1928.2299999999996</v>
      </c>
      <c r="J800" s="216">
        <f t="shared" si="262"/>
        <v>1856.4199999999983</v>
      </c>
      <c r="K800" s="216">
        <f t="shared" si="262"/>
        <v>1858.2000000000007</v>
      </c>
      <c r="L800" s="216">
        <f t="shared" si="262"/>
        <v>1884.2999999999993</v>
      </c>
      <c r="M800" s="217"/>
      <c r="N800" s="217"/>
      <c r="O800" s="217"/>
      <c r="P800" s="217"/>
      <c r="Q800" s="217"/>
      <c r="R800" s="218"/>
      <c r="S800" s="217"/>
      <c r="T800" s="310"/>
      <c r="V800" s="232"/>
      <c r="W800" s="232"/>
      <c r="X800" s="231"/>
      <c r="Y800" s="231"/>
      <c r="Z800" s="231"/>
    </row>
    <row r="801" spans="1:26" customFormat="1" ht="15.75">
      <c r="A801" s="204">
        <v>43601</v>
      </c>
      <c r="B801" s="207" t="s">
        <v>123</v>
      </c>
      <c r="C801" s="208" t="s">
        <v>87</v>
      </c>
      <c r="D801">
        <v>29267.07</v>
      </c>
      <c r="E801">
        <v>29180.53</v>
      </c>
      <c r="F801">
        <v>29176.77</v>
      </c>
      <c r="G801">
        <v>29209.27</v>
      </c>
      <c r="H801">
        <v>29343.75</v>
      </c>
      <c r="I801">
        <v>29304.18</v>
      </c>
      <c r="J801">
        <v>29178.95</v>
      </c>
      <c r="K801">
        <v>29189.54</v>
      </c>
      <c r="L801">
        <v>29339.79</v>
      </c>
      <c r="M801" s="209">
        <f>IF((L802=""),"",MAX(D803:L803))</f>
        <v>1932.8899999999994</v>
      </c>
      <c r="N801" s="209">
        <f>IF(L802="","",MIN(D803:L803))</f>
        <v>1821.2000000000007</v>
      </c>
      <c r="O801" s="209">
        <f>IF((L803=""),"",AVERAGE(D803:L803))</f>
        <v>1878.0311111111114</v>
      </c>
      <c r="P801" s="209">
        <f>IF((L802=""),"",((M801-N801)/(M801+N801))*100)</f>
        <v>2.9751550975069505</v>
      </c>
      <c r="Q801" s="209">
        <v>23</v>
      </c>
      <c r="R801" s="210" t="str">
        <f>IF(L802="","",IF(P802&lt;20,(IF(O801&gt;1730,IF(O801&lt;1970,"Pass","Fail"),"Fail"))))</f>
        <v>Pass</v>
      </c>
      <c r="S801" s="211">
        <v>1335</v>
      </c>
      <c r="T801" s="311" t="s">
        <v>244</v>
      </c>
      <c r="V801" s="229">
        <v>1600</v>
      </c>
      <c r="W801" s="229">
        <v>2000</v>
      </c>
      <c r="X801" s="224">
        <v>1730</v>
      </c>
      <c r="Y801" s="224">
        <v>1970</v>
      </c>
      <c r="Z801" s="224">
        <v>6.2</v>
      </c>
    </row>
    <row r="802" spans="1:26" customFormat="1" ht="15.75">
      <c r="A802" s="204"/>
      <c r="B802" s="212"/>
      <c r="C802" s="208" t="s">
        <v>88</v>
      </c>
      <c r="D802">
        <v>27398.53</v>
      </c>
      <c r="E802">
        <v>27332.03</v>
      </c>
      <c r="F802">
        <v>27355.57</v>
      </c>
      <c r="G802">
        <v>27331.24</v>
      </c>
      <c r="H802">
        <v>27410.86</v>
      </c>
      <c r="I802">
        <v>27386.1</v>
      </c>
      <c r="J802">
        <v>27310.240000000002</v>
      </c>
      <c r="K802">
        <v>27324.93</v>
      </c>
      <c r="L802">
        <v>27438.07</v>
      </c>
      <c r="M802" s="213"/>
      <c r="N802" s="213"/>
      <c r="O802" s="213"/>
      <c r="P802" s="213"/>
      <c r="Q802" s="213"/>
      <c r="R802" s="214"/>
      <c r="S802" s="213"/>
      <c r="T802" s="310"/>
      <c r="V802" s="230"/>
      <c r="W802" s="230"/>
      <c r="X802" s="231"/>
      <c r="Y802" s="231"/>
      <c r="Z802" s="231"/>
    </row>
    <row r="803" spans="1:26" customFormat="1" ht="36">
      <c r="A803" s="204"/>
      <c r="B803" s="215"/>
      <c r="C803" s="208" t="s">
        <v>122</v>
      </c>
      <c r="D803" s="216">
        <f t="shared" ref="D803:L803" si="263">IF(((D801="")*AND(D802="")),"",(D801-D802)*1)</f>
        <v>1868.5400000000009</v>
      </c>
      <c r="E803" s="216">
        <f t="shared" si="263"/>
        <v>1848.5</v>
      </c>
      <c r="F803" s="216">
        <f t="shared" si="263"/>
        <v>1821.2000000000007</v>
      </c>
      <c r="G803" s="216">
        <f t="shared" si="263"/>
        <v>1878.0299999999988</v>
      </c>
      <c r="H803" s="216">
        <f t="shared" si="263"/>
        <v>1932.8899999999994</v>
      </c>
      <c r="I803" s="216">
        <f t="shared" si="263"/>
        <v>1918.0800000000017</v>
      </c>
      <c r="J803" s="216">
        <f t="shared" si="263"/>
        <v>1868.7099999999991</v>
      </c>
      <c r="K803" s="216">
        <f t="shared" si="263"/>
        <v>1864.6100000000006</v>
      </c>
      <c r="L803" s="216">
        <f t="shared" si="263"/>
        <v>1901.7200000000012</v>
      </c>
      <c r="M803" s="217"/>
      <c r="N803" s="217"/>
      <c r="O803" s="217"/>
      <c r="P803" s="217"/>
      <c r="Q803" s="217"/>
      <c r="R803" s="218"/>
      <c r="S803" s="217"/>
      <c r="T803" s="310"/>
      <c r="V803" s="232"/>
      <c r="W803" s="232"/>
      <c r="X803" s="231"/>
      <c r="Y803" s="231"/>
      <c r="Z803" s="231"/>
    </row>
    <row r="804" spans="1:26" customFormat="1" ht="15.75">
      <c r="A804" s="204">
        <v>43605</v>
      </c>
      <c r="B804" s="207" t="s">
        <v>123</v>
      </c>
      <c r="C804" s="208" t="s">
        <v>87</v>
      </c>
      <c r="D804">
        <v>29274.84</v>
      </c>
      <c r="E804">
        <v>29136.73</v>
      </c>
      <c r="F804">
        <v>29143.91</v>
      </c>
      <c r="G804">
        <v>29147.56</v>
      </c>
      <c r="H804">
        <v>29285.64</v>
      </c>
      <c r="I804">
        <v>29257.05</v>
      </c>
      <c r="J804">
        <v>29129.55</v>
      </c>
      <c r="K804">
        <v>29128.78</v>
      </c>
      <c r="L804">
        <v>29251.06</v>
      </c>
      <c r="M804" s="209">
        <f>IF((L805=""),"",MAX(D806:L806))</f>
        <v>1957.0799999999981</v>
      </c>
      <c r="N804" s="209">
        <f>IF(L805="","",MIN(D806:L806))</f>
        <v>1504.9599999999991</v>
      </c>
      <c r="O804" s="209">
        <f>IF((L806=""),"",AVERAGE(D806:L806))</f>
        <v>1856.5922222222221</v>
      </c>
      <c r="P804" s="209">
        <f>IF((L805=""),"",((M804-N804)/(M804+N804))*100)</f>
        <v>13.059352289401605</v>
      </c>
      <c r="Q804" s="209">
        <v>23</v>
      </c>
      <c r="R804" s="210" t="str">
        <f>IF(L805="","",IF(P805&lt;20,(IF(O804&gt;1730,IF(O804&lt;1970,"Pass","Fail"),"Fail"))))</f>
        <v>Pass</v>
      </c>
      <c r="S804" s="211">
        <v>1335</v>
      </c>
      <c r="T804" s="311" t="s">
        <v>245</v>
      </c>
      <c r="V804" s="229">
        <v>1600</v>
      </c>
      <c r="W804" s="229">
        <v>2000</v>
      </c>
      <c r="X804" s="224">
        <v>1730</v>
      </c>
      <c r="Y804" s="224">
        <v>1970</v>
      </c>
      <c r="Z804" s="224">
        <v>6.2</v>
      </c>
    </row>
    <row r="805" spans="1:26" customFormat="1" ht="15.75">
      <c r="A805" s="204"/>
      <c r="B805" s="212"/>
      <c r="C805" s="208" t="s">
        <v>88</v>
      </c>
      <c r="D805">
        <v>27439.26</v>
      </c>
      <c r="E805">
        <v>27317.32</v>
      </c>
      <c r="F805">
        <v>27638.95</v>
      </c>
      <c r="G805">
        <v>27244.639999999999</v>
      </c>
      <c r="H805">
        <v>27328.560000000001</v>
      </c>
      <c r="I805">
        <v>27300.7</v>
      </c>
      <c r="J805">
        <v>27227.14</v>
      </c>
      <c r="K805">
        <v>27226.2</v>
      </c>
      <c r="L805">
        <v>27323.02</v>
      </c>
      <c r="M805" s="213"/>
      <c r="N805" s="213"/>
      <c r="O805" s="213"/>
      <c r="P805" s="213"/>
      <c r="Q805" s="213"/>
      <c r="R805" s="214"/>
      <c r="S805" s="213"/>
      <c r="T805" s="310"/>
      <c r="V805" s="230"/>
      <c r="W805" s="230"/>
      <c r="X805" s="231"/>
      <c r="Y805" s="231"/>
      <c r="Z805" s="231"/>
    </row>
    <row r="806" spans="1:26" customFormat="1" ht="36">
      <c r="A806" s="204"/>
      <c r="B806" s="215"/>
      <c r="C806" s="208" t="s">
        <v>122</v>
      </c>
      <c r="D806" s="216">
        <f t="shared" ref="D806:L806" si="264">IF(((D804="")*AND(D805="")),"",(D804-D805)*1)</f>
        <v>1835.5800000000017</v>
      </c>
      <c r="E806" s="216">
        <f t="shared" si="264"/>
        <v>1819.4099999999999</v>
      </c>
      <c r="F806" s="216">
        <f t="shared" si="264"/>
        <v>1504.9599999999991</v>
      </c>
      <c r="G806" s="216">
        <f t="shared" si="264"/>
        <v>1902.9200000000019</v>
      </c>
      <c r="H806" s="216">
        <f t="shared" si="264"/>
        <v>1957.0799999999981</v>
      </c>
      <c r="I806" s="216">
        <f t="shared" si="264"/>
        <v>1956.3499999999985</v>
      </c>
      <c r="J806" s="216">
        <f t="shared" si="264"/>
        <v>1902.4099999999999</v>
      </c>
      <c r="K806" s="216">
        <f t="shared" si="264"/>
        <v>1902.5799999999981</v>
      </c>
      <c r="L806" s="216">
        <f t="shared" si="264"/>
        <v>1928.0400000000009</v>
      </c>
      <c r="M806" s="217"/>
      <c r="N806" s="217"/>
      <c r="O806" s="217"/>
      <c r="P806" s="217"/>
      <c r="Q806" s="217"/>
      <c r="R806" s="218"/>
      <c r="S806" s="217"/>
      <c r="T806" s="310"/>
      <c r="V806" s="232"/>
      <c r="W806" s="232"/>
      <c r="X806" s="231"/>
      <c r="Y806" s="231"/>
      <c r="Z806" s="231"/>
    </row>
    <row r="807" spans="1:26" ht="15.75">
      <c r="A807" s="205">
        <v>43608</v>
      </c>
      <c r="B807" s="121" t="s">
        <v>123</v>
      </c>
      <c r="C807" s="68" t="s">
        <v>87</v>
      </c>
      <c r="D807">
        <v>28979.69</v>
      </c>
      <c r="E807">
        <v>28874.19</v>
      </c>
      <c r="F807">
        <v>28867.68</v>
      </c>
      <c r="G807">
        <v>28870.05</v>
      </c>
      <c r="H807">
        <v>29016.92</v>
      </c>
      <c r="I807">
        <v>29011.13</v>
      </c>
      <c r="J807">
        <v>28872.89</v>
      </c>
      <c r="K807">
        <v>28876.58</v>
      </c>
      <c r="L807">
        <v>28985.47</v>
      </c>
      <c r="M807" s="66">
        <f>IF((L808=""),"",MAX(D809:L809))</f>
        <v>1957.1900000000023</v>
      </c>
      <c r="N807" s="66">
        <f>IF(L808="","",MIN(D809:L809))</f>
        <v>1832.9599999999991</v>
      </c>
      <c r="O807" s="66">
        <f>IF((L809=""),"",AVERAGE(D809:L809))</f>
        <v>1907.5944444444442</v>
      </c>
      <c r="P807" s="66">
        <f>IF((L808=""),"",((M807-N807)/(M807+N807))*100)</f>
        <v>3.2777066870705154</v>
      </c>
      <c r="Q807" s="66">
        <v>23</v>
      </c>
      <c r="R807" s="122" t="str">
        <f>IF(L808="","",IF(P808&lt;20,(IF(O807&gt;1730,IF(O807&lt;1970,"Pass","Fail"),"Fail"))))</f>
        <v>Pass</v>
      </c>
      <c r="S807" s="145">
        <v>74</v>
      </c>
      <c r="T807" s="54" t="s">
        <v>252</v>
      </c>
      <c r="U807" s="148"/>
      <c r="V807" s="220">
        <v>1600</v>
      </c>
      <c r="W807" s="220">
        <v>2000</v>
      </c>
      <c r="X807" s="224">
        <v>1730</v>
      </c>
      <c r="Y807" s="224">
        <v>1970</v>
      </c>
      <c r="Z807" s="224">
        <v>6.2</v>
      </c>
    </row>
    <row r="808" spans="1:26" ht="15.75">
      <c r="A808" s="204"/>
      <c r="B808" s="139"/>
      <c r="C808" s="68" t="s">
        <v>88</v>
      </c>
      <c r="D808">
        <v>27082.61</v>
      </c>
      <c r="E808">
        <v>26993.360000000001</v>
      </c>
      <c r="F808">
        <v>27034.720000000001</v>
      </c>
      <c r="G808">
        <v>26960.080000000002</v>
      </c>
      <c r="H808">
        <v>27060.71</v>
      </c>
      <c r="I808">
        <v>27053.94</v>
      </c>
      <c r="J808">
        <v>26967.73</v>
      </c>
      <c r="K808">
        <v>26960.55</v>
      </c>
      <c r="L808">
        <v>27072.55</v>
      </c>
      <c r="M808" s="72"/>
      <c r="N808" s="72"/>
      <c r="O808" s="72"/>
      <c r="P808" s="72"/>
      <c r="Q808" s="72"/>
      <c r="R808" s="124"/>
      <c r="S808" s="72"/>
      <c r="T808" s="197"/>
      <c r="U808" s="148"/>
      <c r="V808" s="221"/>
      <c r="W808" s="221"/>
    </row>
    <row r="809" spans="1:26" ht="38.25">
      <c r="A809" s="204"/>
      <c r="B809" s="141"/>
      <c r="C809" s="68" t="s">
        <v>122</v>
      </c>
      <c r="D809" s="38">
        <f t="shared" ref="D809:L809" si="265">IF(((D807="")*AND(D808="")),"",(D807-D808)*1)</f>
        <v>1897.0799999999981</v>
      </c>
      <c r="E809" s="38">
        <f t="shared" si="265"/>
        <v>1880.8299999999981</v>
      </c>
      <c r="F809" s="38">
        <f t="shared" si="265"/>
        <v>1832.9599999999991</v>
      </c>
      <c r="G809" s="38">
        <f t="shared" si="265"/>
        <v>1909.9699999999975</v>
      </c>
      <c r="H809" s="38">
        <f t="shared" si="265"/>
        <v>1956.2099999999991</v>
      </c>
      <c r="I809" s="38">
        <f t="shared" si="265"/>
        <v>1957.1900000000023</v>
      </c>
      <c r="J809" s="38">
        <f t="shared" si="265"/>
        <v>1905.1599999999999</v>
      </c>
      <c r="K809" s="38">
        <f t="shared" si="265"/>
        <v>1916.0300000000025</v>
      </c>
      <c r="L809" s="38">
        <f t="shared" si="265"/>
        <v>1912.9200000000019</v>
      </c>
      <c r="M809" s="127"/>
      <c r="N809" s="127"/>
      <c r="O809" s="127"/>
      <c r="P809" s="127"/>
      <c r="Q809" s="127"/>
      <c r="R809" s="128"/>
      <c r="S809" s="127"/>
      <c r="T809" s="197"/>
      <c r="U809" s="148"/>
      <c r="V809" s="222"/>
      <c r="W809" s="222"/>
    </row>
    <row r="810" spans="1:26" ht="15.75">
      <c r="A810" s="235">
        <v>43614</v>
      </c>
      <c r="B810" s="121" t="s">
        <v>123</v>
      </c>
      <c r="C810" s="68" t="s">
        <v>87</v>
      </c>
      <c r="D810">
        <v>29511.8</v>
      </c>
      <c r="E810">
        <v>29363.53</v>
      </c>
      <c r="F810">
        <v>29415.73</v>
      </c>
      <c r="G810">
        <v>29345.65</v>
      </c>
      <c r="H810">
        <v>29426.46</v>
      </c>
      <c r="I810">
        <v>29451.53</v>
      </c>
      <c r="J810">
        <v>29343.85</v>
      </c>
      <c r="K810">
        <v>29356.25</v>
      </c>
      <c r="L810">
        <v>29458.67</v>
      </c>
      <c r="M810" s="66">
        <f>IF((L811=""),"",MAX(D812:L812))</f>
        <v>2047.4399999999987</v>
      </c>
      <c r="N810" s="66">
        <f>IF(L811="","",MIN(D812:L812))</f>
        <v>1923.9099999999999</v>
      </c>
      <c r="O810" s="66">
        <f>IF((L812=""),"",AVERAGE(D812:L812))</f>
        <v>2001.3844444444439</v>
      </c>
      <c r="P810" s="66">
        <f>IF((L811=""),"",((M810-N810)/(M810+N810))*100)</f>
        <v>3.1105291651453251</v>
      </c>
      <c r="Q810" s="66">
        <v>23</v>
      </c>
      <c r="R810" s="122" t="str">
        <f>IF(L811="","",IF(P811&lt;20,(IF(O810&gt;1730,IF(O810&lt;1970,"Pass","Fail"),"Fail"))))</f>
        <v>Fail</v>
      </c>
      <c r="S810" s="145">
        <v>1340</v>
      </c>
      <c r="T810" s="196" t="s">
        <v>254</v>
      </c>
      <c r="U810" s="148"/>
      <c r="V810" s="220">
        <v>1600</v>
      </c>
      <c r="W810" s="220">
        <v>2000</v>
      </c>
      <c r="X810" s="224">
        <v>1730</v>
      </c>
      <c r="Y810" s="224">
        <v>1970</v>
      </c>
      <c r="Z810" s="224">
        <v>6.2</v>
      </c>
    </row>
    <row r="811" spans="1:26" ht="15.75">
      <c r="A811"/>
      <c r="B811" s="139"/>
      <c r="C811" s="68" t="s">
        <v>88</v>
      </c>
      <c r="D811">
        <v>27464.36</v>
      </c>
      <c r="E811">
        <v>27439.62</v>
      </c>
      <c r="F811">
        <v>27373.45</v>
      </c>
      <c r="G811">
        <v>27344.95</v>
      </c>
      <c r="H811">
        <v>27461.37</v>
      </c>
      <c r="I811">
        <v>27408.6</v>
      </c>
      <c r="J811">
        <v>27357.47</v>
      </c>
      <c r="K811">
        <v>27361.599999999999</v>
      </c>
      <c r="L811">
        <v>27449.59</v>
      </c>
      <c r="M811" s="72"/>
      <c r="N811" s="72"/>
      <c r="O811" s="72"/>
      <c r="P811" s="72"/>
      <c r="Q811" s="72"/>
      <c r="R811" s="124"/>
      <c r="S811" s="72"/>
      <c r="T811" s="197"/>
      <c r="U811" s="148"/>
      <c r="V811" s="221"/>
      <c r="W811" s="221"/>
    </row>
    <row r="812" spans="1:26" ht="38.25">
      <c r="A812"/>
      <c r="B812" s="141"/>
      <c r="C812" s="68" t="s">
        <v>122</v>
      </c>
      <c r="D812" s="38">
        <f t="shared" ref="D812:L812" si="266">IF(((D810="")*AND(D811="")),"",(D810-D811)*1)</f>
        <v>2047.4399999999987</v>
      </c>
      <c r="E812" s="38">
        <f t="shared" si="266"/>
        <v>1923.9099999999999</v>
      </c>
      <c r="F812" s="38">
        <f t="shared" si="266"/>
        <v>2042.2799999999988</v>
      </c>
      <c r="G812" s="38">
        <f t="shared" si="266"/>
        <v>2000.7000000000007</v>
      </c>
      <c r="H812" s="38">
        <f t="shared" si="266"/>
        <v>1965.0900000000001</v>
      </c>
      <c r="I812" s="38">
        <f t="shared" si="266"/>
        <v>2042.9300000000003</v>
      </c>
      <c r="J812" s="38">
        <f t="shared" si="266"/>
        <v>1986.3799999999974</v>
      </c>
      <c r="K812" s="38">
        <f t="shared" si="266"/>
        <v>1994.6500000000015</v>
      </c>
      <c r="L812" s="38">
        <f t="shared" si="266"/>
        <v>2009.0799999999981</v>
      </c>
      <c r="M812" s="127"/>
      <c r="N812" s="127"/>
      <c r="O812" s="127"/>
      <c r="P812" s="127"/>
      <c r="Q812" s="127"/>
      <c r="R812" s="128"/>
      <c r="S812" s="127"/>
      <c r="T812" s="197"/>
      <c r="U812" s="148"/>
      <c r="V812" s="222"/>
      <c r="W812" s="222"/>
    </row>
    <row r="813" spans="1:26" ht="15.75">
      <c r="A813" s="235">
        <v>43614</v>
      </c>
      <c r="B813" s="121" t="s">
        <v>123</v>
      </c>
      <c r="C813" s="68" t="s">
        <v>87</v>
      </c>
      <c r="D813">
        <v>29461.48</v>
      </c>
      <c r="E813">
        <v>29320.54</v>
      </c>
      <c r="F813">
        <v>29272.55</v>
      </c>
      <c r="G813">
        <v>29309.46</v>
      </c>
      <c r="H813">
        <v>29336.14</v>
      </c>
      <c r="I813">
        <v>29429.29</v>
      </c>
      <c r="J813">
        <v>29296.21</v>
      </c>
      <c r="K813">
        <v>29251.360000000001</v>
      </c>
      <c r="L813">
        <v>29329.68</v>
      </c>
      <c r="M813" s="66">
        <f>IF((L814=""),"",MAX(D815:L815))</f>
        <v>2025.9500000000007</v>
      </c>
      <c r="N813" s="66">
        <f>IF(L814="","",MIN(D815:L815))</f>
        <v>1858.7299999999996</v>
      </c>
      <c r="O813" s="66">
        <f>IF((L815=""),"",AVERAGE(D815:L815))</f>
        <v>1947.6755555555558</v>
      </c>
      <c r="P813" s="66">
        <f>IF((L814=""),"",((M813-N813)/(M813+N813))*100)</f>
        <v>4.304601666031723</v>
      </c>
      <c r="Q813" s="66">
        <v>23</v>
      </c>
      <c r="R813" s="122" t="str">
        <f>IF(L814="","",IF(P814&lt;20,(IF(O813&gt;1730,IF(O813&lt;1970,"Pass","Fail"),"Fail"))))</f>
        <v>Pass</v>
      </c>
      <c r="S813" s="145">
        <v>1340</v>
      </c>
      <c r="T813" s="196" t="s">
        <v>253</v>
      </c>
      <c r="U813" s="148"/>
      <c r="V813" s="220">
        <v>1600</v>
      </c>
      <c r="W813" s="220">
        <v>2000</v>
      </c>
      <c r="X813" s="224">
        <v>1730</v>
      </c>
      <c r="Y813" s="224">
        <v>1970</v>
      </c>
      <c r="Z813" s="224">
        <v>6.2</v>
      </c>
    </row>
    <row r="814" spans="1:26" ht="15.75">
      <c r="A814"/>
      <c r="B814" s="139"/>
      <c r="C814" s="68" t="s">
        <v>88</v>
      </c>
      <c r="D814">
        <v>27440.35</v>
      </c>
      <c r="E814">
        <v>27386.9</v>
      </c>
      <c r="F814">
        <v>27375.64</v>
      </c>
      <c r="G814">
        <v>27319.67</v>
      </c>
      <c r="H814">
        <v>27371.53</v>
      </c>
      <c r="I814">
        <v>27403.34</v>
      </c>
      <c r="J814">
        <v>27350.95</v>
      </c>
      <c r="K814">
        <v>27358.3</v>
      </c>
      <c r="L814">
        <v>27470.95</v>
      </c>
      <c r="M814" s="72"/>
      <c r="N814" s="72"/>
      <c r="O814" s="72"/>
      <c r="P814" s="72"/>
      <c r="Q814" s="72"/>
      <c r="R814" s="124"/>
      <c r="S814" s="72"/>
      <c r="T814" s="197"/>
      <c r="U814" s="148"/>
      <c r="V814" s="221"/>
      <c r="W814" s="221"/>
    </row>
    <row r="815" spans="1:26" ht="38.25">
      <c r="A815"/>
      <c r="B815" s="141"/>
      <c r="C815" s="68" t="s">
        <v>122</v>
      </c>
      <c r="D815" s="38">
        <f t="shared" ref="D815:L815" si="267">IF(((D813="")*AND(D814="")),"",(D813-D814)*1)</f>
        <v>2021.130000000001</v>
      </c>
      <c r="E815" s="38">
        <f t="shared" si="267"/>
        <v>1933.6399999999994</v>
      </c>
      <c r="F815" s="38">
        <f t="shared" si="267"/>
        <v>1896.9099999999999</v>
      </c>
      <c r="G815" s="38">
        <f t="shared" si="267"/>
        <v>1989.7900000000009</v>
      </c>
      <c r="H815" s="38">
        <f t="shared" si="267"/>
        <v>1964.6100000000006</v>
      </c>
      <c r="I815" s="38">
        <f t="shared" si="267"/>
        <v>2025.9500000000007</v>
      </c>
      <c r="J815" s="38">
        <f t="shared" si="267"/>
        <v>1945.2599999999984</v>
      </c>
      <c r="K815" s="38">
        <f t="shared" si="267"/>
        <v>1893.0600000000013</v>
      </c>
      <c r="L815" s="38">
        <f t="shared" si="267"/>
        <v>1858.7299999999996</v>
      </c>
      <c r="M815" s="127"/>
      <c r="N815" s="127"/>
      <c r="O815" s="127"/>
      <c r="P815" s="127"/>
      <c r="Q815" s="127"/>
      <c r="R815" s="128"/>
      <c r="S815" s="127"/>
      <c r="T815" s="197"/>
      <c r="U815" s="148"/>
      <c r="V815" s="222"/>
      <c r="W815" s="222"/>
    </row>
    <row r="816" spans="1:26" ht="15.75">
      <c r="A816" s="235">
        <v>43614</v>
      </c>
      <c r="B816" s="121" t="s">
        <v>123</v>
      </c>
      <c r="C816" s="68" t="s">
        <v>87</v>
      </c>
      <c r="D816">
        <v>28948.26</v>
      </c>
      <c r="E816">
        <v>28838.04</v>
      </c>
      <c r="F816">
        <v>28855.919999999998</v>
      </c>
      <c r="G816">
        <v>28828.54</v>
      </c>
      <c r="H816">
        <v>28954.87</v>
      </c>
      <c r="I816">
        <v>28909.91</v>
      </c>
      <c r="J816">
        <v>28817.41</v>
      </c>
      <c r="K816">
        <v>28813.52</v>
      </c>
      <c r="L816">
        <v>28905.66</v>
      </c>
      <c r="M816" s="66">
        <f>IF((L817=""),"",MAX(D818:L818))</f>
        <v>1969.3100000000013</v>
      </c>
      <c r="N816" s="66">
        <f>IF(L817="","",MIN(D818:L818))</f>
        <v>1834.9599999999991</v>
      </c>
      <c r="O816" s="66">
        <f>IF((L818=""),"",AVERAGE(D818:L818))</f>
        <v>1905.9477777777777</v>
      </c>
      <c r="P816" s="66">
        <f>IF((L817=""),"",((M816-N816)/(M816+N816))*100)</f>
        <v>3.5315579598714648</v>
      </c>
      <c r="Q816" s="66">
        <v>23</v>
      </c>
      <c r="R816" s="122" t="str">
        <f>IF(L817="","",IF(P817&lt;20,(IF(O816&gt;1730,IF(O816&lt;1970,"Pass","Fail"),"Fail"))))</f>
        <v>Pass</v>
      </c>
      <c r="S816" s="145">
        <v>1340</v>
      </c>
      <c r="T816" s="196" t="s">
        <v>255</v>
      </c>
      <c r="U816" s="148"/>
      <c r="V816" s="220">
        <v>1600</v>
      </c>
      <c r="W816" s="220">
        <v>2000</v>
      </c>
      <c r="X816" s="224">
        <v>1730</v>
      </c>
      <c r="Y816" s="224">
        <v>1970</v>
      </c>
      <c r="Z816" s="224">
        <v>6.2</v>
      </c>
    </row>
    <row r="817" spans="1:26" ht="15.75">
      <c r="A817"/>
      <c r="B817" s="139"/>
      <c r="C817" s="68" t="s">
        <v>88</v>
      </c>
      <c r="D817">
        <v>27014.16</v>
      </c>
      <c r="E817">
        <v>26946.58</v>
      </c>
      <c r="F817">
        <v>27020.959999999999</v>
      </c>
      <c r="G817">
        <v>26932.5</v>
      </c>
      <c r="H817">
        <v>27021.26</v>
      </c>
      <c r="I817">
        <v>26940.6</v>
      </c>
      <c r="J817">
        <v>26914.59</v>
      </c>
      <c r="K817">
        <v>26920.38</v>
      </c>
      <c r="L817">
        <v>27007.57</v>
      </c>
      <c r="M817" s="72"/>
      <c r="N817" s="72"/>
      <c r="O817" s="72"/>
      <c r="P817" s="72"/>
      <c r="Q817" s="72"/>
      <c r="R817" s="124"/>
      <c r="S817" s="72"/>
      <c r="T817" s="197"/>
      <c r="U817" s="148"/>
      <c r="V817" s="221"/>
      <c r="W817" s="221"/>
    </row>
    <row r="818" spans="1:26" ht="38.25">
      <c r="A818"/>
      <c r="B818" s="141"/>
      <c r="C818" s="68" t="s">
        <v>122</v>
      </c>
      <c r="D818" s="38">
        <f t="shared" ref="D818:L818" si="268">IF(((D816="")*AND(D817="")),"",(D816-D817)*1)</f>
        <v>1934.0999999999985</v>
      </c>
      <c r="E818" s="38">
        <f t="shared" si="268"/>
        <v>1891.4599999999991</v>
      </c>
      <c r="F818" s="38">
        <f t="shared" si="268"/>
        <v>1834.9599999999991</v>
      </c>
      <c r="G818" s="38">
        <f t="shared" si="268"/>
        <v>1896.0400000000009</v>
      </c>
      <c r="H818" s="38">
        <f t="shared" si="268"/>
        <v>1933.6100000000006</v>
      </c>
      <c r="I818" s="38">
        <f t="shared" si="268"/>
        <v>1969.3100000000013</v>
      </c>
      <c r="J818" s="38">
        <f t="shared" si="268"/>
        <v>1902.8199999999997</v>
      </c>
      <c r="K818" s="38">
        <f t="shared" si="268"/>
        <v>1893.1399999999994</v>
      </c>
      <c r="L818" s="38">
        <f t="shared" si="268"/>
        <v>1898.0900000000001</v>
      </c>
      <c r="M818" s="127"/>
      <c r="N818" s="127"/>
      <c r="O818" s="127"/>
      <c r="P818" s="127"/>
      <c r="Q818" s="127"/>
      <c r="R818" s="128"/>
      <c r="S818" s="127"/>
      <c r="T818" s="197"/>
      <c r="U818" s="148"/>
      <c r="V818" s="222"/>
      <c r="W818" s="222"/>
    </row>
    <row r="819" spans="1:26" ht="15.75">
      <c r="A819" s="153">
        <v>43619</v>
      </c>
      <c r="B819" s="121" t="s">
        <v>123</v>
      </c>
      <c r="C819" s="68" t="s">
        <v>87</v>
      </c>
      <c r="D819">
        <v>29337</v>
      </c>
      <c r="E819">
        <v>29324.46</v>
      </c>
      <c r="F819">
        <v>29345.279999999999</v>
      </c>
      <c r="G819">
        <v>29289.63</v>
      </c>
      <c r="H819">
        <v>29349.68</v>
      </c>
      <c r="I819">
        <v>29389.53</v>
      </c>
      <c r="J819">
        <v>29287.66</v>
      </c>
      <c r="K819">
        <v>29306.639999999999</v>
      </c>
      <c r="L819">
        <v>29405.17</v>
      </c>
      <c r="M819" s="66">
        <f>IF((L820=""),"",MAX(D821:L821))</f>
        <v>2008.0599999999977</v>
      </c>
      <c r="N819" s="66">
        <f>IF(L820="","",MIN(D821:L821))</f>
        <v>1804.6899999999987</v>
      </c>
      <c r="O819" s="66">
        <f>IF((L821=""),"",AVERAGE(D821:L821))</f>
        <v>1920.486666666666</v>
      </c>
      <c r="P819" s="66">
        <f>IF((L820=""),"",((M819-N819)/(M819+N819))*100)</f>
        <v>5.3339453150612854</v>
      </c>
      <c r="Q819" s="66">
        <v>23</v>
      </c>
      <c r="R819" s="122" t="str">
        <f>IF(L820="","",IF(P820&lt;20,(IF(O819&gt;1730,IF(O819&lt;1970,"Pass","Fail"),"Fail"))))</f>
        <v>Pass</v>
      </c>
      <c r="S819" s="145">
        <v>121</v>
      </c>
      <c r="T819" s="196" t="s">
        <v>256</v>
      </c>
      <c r="U819" s="148"/>
      <c r="V819" s="220">
        <v>1600</v>
      </c>
      <c r="W819" s="220">
        <v>2000</v>
      </c>
      <c r="X819" s="224">
        <v>1730</v>
      </c>
      <c r="Y819" s="224">
        <v>1970</v>
      </c>
      <c r="Z819" s="224">
        <v>6.2</v>
      </c>
    </row>
    <row r="820" spans="1:26" ht="15.75">
      <c r="A820"/>
      <c r="B820" s="139"/>
      <c r="C820" s="68" t="s">
        <v>88</v>
      </c>
      <c r="D820">
        <v>27532.31</v>
      </c>
      <c r="E820">
        <v>27415.34</v>
      </c>
      <c r="F820">
        <v>27473.97</v>
      </c>
      <c r="G820">
        <v>27368.37</v>
      </c>
      <c r="H820">
        <v>27387.41</v>
      </c>
      <c r="I820">
        <v>27409.95</v>
      </c>
      <c r="J820">
        <v>27370.11</v>
      </c>
      <c r="K820">
        <v>27396.1</v>
      </c>
      <c r="L820">
        <v>27397.11</v>
      </c>
      <c r="M820" s="72"/>
      <c r="N820" s="72"/>
      <c r="O820" s="72"/>
      <c r="P820" s="72"/>
      <c r="Q820" s="72"/>
      <c r="R820" s="124"/>
      <c r="S820" s="72"/>
      <c r="T820" s="197"/>
      <c r="U820" s="148"/>
      <c r="V820" s="221"/>
      <c r="W820" s="221"/>
    </row>
    <row r="821" spans="1:26" ht="38.25">
      <c r="A821"/>
      <c r="B821" s="141"/>
      <c r="C821" s="68" t="s">
        <v>122</v>
      </c>
      <c r="D821" s="38">
        <f t="shared" ref="D821:L821" si="269">IF(((D819="")*AND(D820="")),"",(D819-D820)*1)</f>
        <v>1804.6899999999987</v>
      </c>
      <c r="E821" s="38">
        <f t="shared" si="269"/>
        <v>1909.119999999999</v>
      </c>
      <c r="F821" s="38">
        <f t="shared" si="269"/>
        <v>1871.3099999999977</v>
      </c>
      <c r="G821" s="38">
        <f t="shared" si="269"/>
        <v>1921.260000000002</v>
      </c>
      <c r="H821" s="38">
        <f t="shared" si="269"/>
        <v>1962.2700000000004</v>
      </c>
      <c r="I821" s="38">
        <f t="shared" si="269"/>
        <v>1979.5799999999981</v>
      </c>
      <c r="J821" s="38">
        <f t="shared" si="269"/>
        <v>1917.5499999999993</v>
      </c>
      <c r="K821" s="38">
        <f t="shared" si="269"/>
        <v>1910.5400000000009</v>
      </c>
      <c r="L821" s="38">
        <f t="shared" si="269"/>
        <v>2008.0599999999977</v>
      </c>
      <c r="M821" s="127"/>
      <c r="N821" s="127"/>
      <c r="O821" s="127"/>
      <c r="P821" s="127"/>
      <c r="Q821" s="127"/>
      <c r="R821" s="128"/>
      <c r="S821" s="127"/>
      <c r="T821" s="197"/>
      <c r="U821" s="148"/>
      <c r="V821" s="222"/>
      <c r="W821" s="222"/>
    </row>
    <row r="822" spans="1:26" ht="15.75">
      <c r="A822" s="243">
        <v>43622</v>
      </c>
      <c r="B822" s="121" t="s">
        <v>123</v>
      </c>
      <c r="C822" s="68" t="s">
        <v>87</v>
      </c>
      <c r="D822">
        <v>29450.66</v>
      </c>
      <c r="E822">
        <v>29327.919999999998</v>
      </c>
      <c r="F822">
        <v>29387.18</v>
      </c>
      <c r="G822">
        <v>29359.4</v>
      </c>
      <c r="H822">
        <v>29461.919999999998</v>
      </c>
      <c r="I822">
        <v>29440.240000000002</v>
      </c>
      <c r="J822">
        <v>29340.21</v>
      </c>
      <c r="K822">
        <v>29347.05</v>
      </c>
      <c r="L822">
        <v>29475.63</v>
      </c>
      <c r="M822" s="66">
        <f>IF((L823=""),"",MAX(D824:L824))</f>
        <v>1982.760000000002</v>
      </c>
      <c r="N822" s="66">
        <f>IF(L823="","",MIN(D824:L824))</f>
        <v>1842.5200000000004</v>
      </c>
      <c r="O822" s="66">
        <f>IF((L824=""),"",AVERAGE(D824:L824))</f>
        <v>1921.5011111111114</v>
      </c>
      <c r="P822" s="66">
        <f>IF((L823=""),"",((M822-N822)/(M822+N822))*100)</f>
        <v>3.6661368579555353</v>
      </c>
      <c r="Q822" s="66">
        <v>23</v>
      </c>
      <c r="R822" s="122" t="str">
        <f>IF(L823="","",IF(P823&lt;20,(IF(O822&gt;1730,IF(O822&lt;1970,"Pass","Fail"),"Fail"))))</f>
        <v>Pass</v>
      </c>
      <c r="S822" s="145"/>
      <c r="T822" s="196" t="s">
        <v>257</v>
      </c>
      <c r="U822" s="148"/>
      <c r="V822" s="220">
        <v>1600</v>
      </c>
      <c r="W822" s="220">
        <v>2000</v>
      </c>
      <c r="X822" s="224">
        <v>1730</v>
      </c>
      <c r="Y822" s="224">
        <v>1970</v>
      </c>
      <c r="Z822" s="224">
        <v>6.2</v>
      </c>
    </row>
    <row r="823" spans="1:26" ht="15.75">
      <c r="A823"/>
      <c r="B823" s="139"/>
      <c r="C823" s="68" t="s">
        <v>88</v>
      </c>
      <c r="D823">
        <v>27496.25</v>
      </c>
      <c r="E823">
        <v>27434.19</v>
      </c>
      <c r="F823">
        <v>27544.66</v>
      </c>
      <c r="G823">
        <v>27455.919999999998</v>
      </c>
      <c r="H823">
        <v>27502.720000000001</v>
      </c>
      <c r="I823">
        <v>27457.48</v>
      </c>
      <c r="J823">
        <v>27424.41</v>
      </c>
      <c r="K823">
        <v>27431.79</v>
      </c>
      <c r="L823">
        <v>27549.279999999999</v>
      </c>
      <c r="M823" s="72"/>
      <c r="N823" s="72"/>
      <c r="O823" s="72"/>
      <c r="P823" s="72"/>
      <c r="Q823" s="72"/>
      <c r="R823" s="124"/>
      <c r="S823" s="72"/>
      <c r="T823" s="197"/>
      <c r="U823" s="148"/>
      <c r="V823" s="221"/>
      <c r="W823" s="221"/>
    </row>
    <row r="824" spans="1:26" ht="38.25">
      <c r="A824"/>
      <c r="B824" s="141"/>
      <c r="C824" s="68" t="s">
        <v>122</v>
      </c>
      <c r="D824" s="38">
        <f t="shared" ref="D824:L824" si="270">IF(((D822="")*AND(D823="")),"",(D822-D823)*1)</f>
        <v>1954.4099999999999</v>
      </c>
      <c r="E824" s="38">
        <f t="shared" si="270"/>
        <v>1893.7299999999996</v>
      </c>
      <c r="F824" s="38">
        <f t="shared" si="270"/>
        <v>1842.5200000000004</v>
      </c>
      <c r="G824" s="38">
        <f t="shared" si="270"/>
        <v>1903.4800000000032</v>
      </c>
      <c r="H824" s="38">
        <f t="shared" si="270"/>
        <v>1959.1999999999971</v>
      </c>
      <c r="I824" s="38">
        <f t="shared" si="270"/>
        <v>1982.760000000002</v>
      </c>
      <c r="J824" s="38">
        <f t="shared" si="270"/>
        <v>1915.7999999999993</v>
      </c>
      <c r="K824" s="38">
        <f t="shared" si="270"/>
        <v>1915.2599999999984</v>
      </c>
      <c r="L824" s="38">
        <f t="shared" si="270"/>
        <v>1926.3500000000022</v>
      </c>
      <c r="M824" s="127"/>
      <c r="N824" s="127"/>
      <c r="O824" s="127"/>
      <c r="P824" s="127"/>
      <c r="Q824" s="127"/>
      <c r="R824" s="128"/>
      <c r="S824" s="127"/>
      <c r="T824" s="197"/>
      <c r="U824" s="148"/>
      <c r="V824" s="222"/>
      <c r="W824" s="222"/>
    </row>
    <row r="825" spans="1:26" ht="15.75">
      <c r="A825" s="192">
        <v>43626</v>
      </c>
      <c r="B825" s="121" t="s">
        <v>123</v>
      </c>
      <c r="C825" s="68" t="s">
        <v>87</v>
      </c>
      <c r="D825">
        <v>27899.42</v>
      </c>
      <c r="E825">
        <v>27898.19</v>
      </c>
      <c r="F825">
        <v>27913.65</v>
      </c>
      <c r="G825">
        <v>27882.22</v>
      </c>
      <c r="H825">
        <v>27862.16</v>
      </c>
      <c r="I825">
        <v>27804.85</v>
      </c>
      <c r="J825">
        <v>27879.55</v>
      </c>
      <c r="K825">
        <v>27879.74</v>
      </c>
      <c r="L825">
        <v>27874.6</v>
      </c>
      <c r="M825" s="66">
        <f>IF((L826=""),"",MAX(D827:L827))</f>
        <v>1920.5</v>
      </c>
      <c r="N825" s="66">
        <f>IF(L826="","",MIN(D827:L827))</f>
        <v>1794.5600000000013</v>
      </c>
      <c r="O825" s="66">
        <f>IF((L827=""),"",AVERAGE(D827:L827))</f>
        <v>1870.7933333333333</v>
      </c>
      <c r="P825" s="66">
        <f>IF((L826=""),"",((M825-N825)/(M825+N825))*100)</f>
        <v>3.3899856260732975</v>
      </c>
      <c r="Q825" s="66">
        <v>23</v>
      </c>
      <c r="R825" s="122" t="str">
        <f>IF(L826="","",IF(P826&lt;20,(IF(O825&gt;1730,IF(O825&lt;1970,"Pass","Fail"),"Fail"))))</f>
        <v>Pass</v>
      </c>
      <c r="S825" s="145">
        <v>1428</v>
      </c>
      <c r="T825" s="196" t="s">
        <v>258</v>
      </c>
      <c r="U825" s="148"/>
      <c r="V825" s="220">
        <v>1600</v>
      </c>
      <c r="W825" s="220">
        <v>2000</v>
      </c>
      <c r="X825" s="224">
        <v>1730</v>
      </c>
      <c r="Y825" s="224">
        <v>1970</v>
      </c>
      <c r="Z825" s="224">
        <v>6.2</v>
      </c>
    </row>
    <row r="826" spans="1:26" ht="15.75">
      <c r="A826"/>
      <c r="B826" s="139"/>
      <c r="C826" s="68" t="s">
        <v>88</v>
      </c>
      <c r="D826">
        <v>26017.73</v>
      </c>
      <c r="E826">
        <v>26051.69</v>
      </c>
      <c r="F826">
        <v>26119.09</v>
      </c>
      <c r="G826">
        <v>26018.799999999999</v>
      </c>
      <c r="H826">
        <v>25941.66</v>
      </c>
      <c r="I826">
        <v>25892.09</v>
      </c>
      <c r="J826">
        <v>26016.15</v>
      </c>
      <c r="K826">
        <v>26018.959999999999</v>
      </c>
      <c r="L826">
        <v>25981.07</v>
      </c>
      <c r="M826" s="72"/>
      <c r="N826" s="72"/>
      <c r="O826" s="72"/>
      <c r="P826" s="72"/>
      <c r="Q826" s="72"/>
      <c r="R826" s="124"/>
      <c r="S826" s="72"/>
      <c r="T826" s="197"/>
      <c r="U826" s="148"/>
      <c r="V826" s="221"/>
      <c r="W826" s="221"/>
    </row>
    <row r="827" spans="1:26" ht="38.25">
      <c r="A827"/>
      <c r="B827" s="141"/>
      <c r="C827" s="68" t="s">
        <v>122</v>
      </c>
      <c r="D827" s="38">
        <f t="shared" ref="D827:L827" si="271">IF(((D825="")*AND(D826="")),"",(D825-D826)*1)</f>
        <v>1881.6899999999987</v>
      </c>
      <c r="E827" s="38">
        <f t="shared" si="271"/>
        <v>1846.5</v>
      </c>
      <c r="F827" s="38">
        <f t="shared" si="271"/>
        <v>1794.5600000000013</v>
      </c>
      <c r="G827" s="38">
        <f t="shared" si="271"/>
        <v>1863.4200000000019</v>
      </c>
      <c r="H827" s="38">
        <f t="shared" si="271"/>
        <v>1920.5</v>
      </c>
      <c r="I827" s="38">
        <f t="shared" si="271"/>
        <v>1912.7599999999984</v>
      </c>
      <c r="J827" s="38">
        <f t="shared" si="271"/>
        <v>1863.3999999999978</v>
      </c>
      <c r="K827" s="38">
        <f t="shared" si="271"/>
        <v>1860.7800000000025</v>
      </c>
      <c r="L827" s="38">
        <f t="shared" si="271"/>
        <v>1893.5299999999988</v>
      </c>
      <c r="M827" s="127"/>
      <c r="N827" s="127"/>
      <c r="O827" s="127"/>
      <c r="P827" s="127"/>
      <c r="Q827" s="127"/>
      <c r="R827" s="128"/>
      <c r="S827" s="127"/>
      <c r="T827" s="197"/>
      <c r="U827" s="148"/>
      <c r="V827" s="222"/>
      <c r="W827" s="222"/>
    </row>
    <row r="828" spans="1:26" ht="15.75">
      <c r="A828" s="192">
        <v>43629</v>
      </c>
      <c r="B828" s="121" t="s">
        <v>123</v>
      </c>
      <c r="C828" s="68" t="s">
        <v>87</v>
      </c>
      <c r="D828">
        <v>27843.88</v>
      </c>
      <c r="E828">
        <v>27853.5</v>
      </c>
      <c r="F828">
        <v>27902.97</v>
      </c>
      <c r="G828">
        <v>27819.02</v>
      </c>
      <c r="H828">
        <v>27812.11</v>
      </c>
      <c r="I828">
        <v>27801.47</v>
      </c>
      <c r="J828">
        <v>27827.07</v>
      </c>
      <c r="K828">
        <v>27825.64</v>
      </c>
      <c r="L828">
        <v>27812.53</v>
      </c>
      <c r="M828" s="66">
        <f>IF((L829=""),"",MAX(D830:L830))</f>
        <v>1883.4600000000028</v>
      </c>
      <c r="N828" s="66">
        <f>IF(L829="","",MIN(D830:L830))</f>
        <v>1776.2700000000004</v>
      </c>
      <c r="O828" s="66">
        <f>IF((L830=""),"",AVERAGE(D830:L830))</f>
        <v>1840.3788888888889</v>
      </c>
      <c r="P828" s="66">
        <f>IF((L829=""),"",((M828-N828)/(M828+N828))*100)</f>
        <v>2.9289045913223717</v>
      </c>
      <c r="Q828" s="66">
        <v>23</v>
      </c>
      <c r="R828" s="122" t="str">
        <f>IF(L829="","",IF(P829&lt;20,(IF(O828&gt;1730,IF(O828&lt;1970,"Pass","Fail"),"Fail"))))</f>
        <v>Pass</v>
      </c>
      <c r="S828" s="145">
        <v>1428</v>
      </c>
      <c r="T828" s="196" t="s">
        <v>260</v>
      </c>
      <c r="U828" s="148"/>
      <c r="V828" s="220">
        <v>1600</v>
      </c>
      <c r="W828" s="220">
        <v>2000</v>
      </c>
      <c r="X828" s="224">
        <v>1730</v>
      </c>
      <c r="Y828" s="224">
        <v>1970</v>
      </c>
      <c r="Z828" s="224">
        <v>6.2</v>
      </c>
    </row>
    <row r="829" spans="1:26" ht="15.75">
      <c r="A829"/>
      <c r="B829" s="139"/>
      <c r="C829" s="68" t="s">
        <v>88</v>
      </c>
      <c r="D829">
        <v>25981.99</v>
      </c>
      <c r="E829">
        <v>26031.98</v>
      </c>
      <c r="F829">
        <v>26126.7</v>
      </c>
      <c r="G829">
        <v>25983.84</v>
      </c>
      <c r="H829">
        <v>25942.15</v>
      </c>
      <c r="I829">
        <v>25918.01</v>
      </c>
      <c r="J829">
        <v>25992.22</v>
      </c>
      <c r="K829">
        <v>25991.94</v>
      </c>
      <c r="L829">
        <v>25965.95</v>
      </c>
      <c r="M829" s="72"/>
      <c r="N829" s="72"/>
      <c r="O829" s="72"/>
      <c r="P829" s="72"/>
      <c r="Q829" s="72"/>
      <c r="R829" s="124"/>
      <c r="S829" s="72"/>
      <c r="T829" s="197"/>
      <c r="U829" s="148"/>
      <c r="V829" s="221"/>
      <c r="W829" s="221"/>
    </row>
    <row r="830" spans="1:26" ht="38.25">
      <c r="A830"/>
      <c r="B830" s="141"/>
      <c r="C830" s="68" t="s">
        <v>122</v>
      </c>
      <c r="D830" s="38">
        <f t="shared" ref="D830:L830" si="272">IF(((D828="")*AND(D829="")),"",(D828-D829)*1)</f>
        <v>1861.8899999999994</v>
      </c>
      <c r="E830" s="38">
        <f t="shared" si="272"/>
        <v>1821.5200000000004</v>
      </c>
      <c r="F830" s="38">
        <f t="shared" si="272"/>
        <v>1776.2700000000004</v>
      </c>
      <c r="G830" s="38">
        <f t="shared" si="272"/>
        <v>1835.1800000000003</v>
      </c>
      <c r="H830" s="38">
        <f t="shared" si="272"/>
        <v>1869.9599999999991</v>
      </c>
      <c r="I830" s="38">
        <f t="shared" si="272"/>
        <v>1883.4600000000028</v>
      </c>
      <c r="J830" s="38">
        <f t="shared" si="272"/>
        <v>1834.8499999999985</v>
      </c>
      <c r="K830" s="38">
        <f t="shared" si="272"/>
        <v>1833.7000000000007</v>
      </c>
      <c r="L830" s="38">
        <f t="shared" si="272"/>
        <v>1846.5799999999981</v>
      </c>
      <c r="M830" s="127"/>
      <c r="N830" s="127"/>
      <c r="O830" s="127"/>
      <c r="P830" s="127"/>
      <c r="Q830" s="127"/>
      <c r="R830" s="128"/>
      <c r="S830" s="127"/>
      <c r="T830" s="197"/>
      <c r="U830" s="148"/>
      <c r="V830" s="222"/>
      <c r="W830" s="222"/>
    </row>
    <row r="831" spans="1:26" ht="15.75">
      <c r="A831" s="192">
        <v>43633</v>
      </c>
      <c r="B831" s="121" t="s">
        <v>123</v>
      </c>
      <c r="C831" s="68" t="s">
        <v>87</v>
      </c>
      <c r="D831">
        <v>29215.29</v>
      </c>
      <c r="E831">
        <v>29127.54</v>
      </c>
      <c r="F831">
        <v>29069.439999999999</v>
      </c>
      <c r="G831">
        <v>29062.31</v>
      </c>
      <c r="H831">
        <v>29247.69</v>
      </c>
      <c r="I831">
        <v>29075.1</v>
      </c>
      <c r="J831">
        <v>29054.61</v>
      </c>
      <c r="K831">
        <v>29069.439999999999</v>
      </c>
      <c r="L831">
        <v>29242.39</v>
      </c>
      <c r="M831" s="66">
        <f>IF((L832=""),"",MAX(D833:L833))</f>
        <v>1973.6899999999987</v>
      </c>
      <c r="N831" s="66">
        <f>IF(L832="","",MIN(D833:L833))</f>
        <v>1755.0999999999985</v>
      </c>
      <c r="O831" s="66">
        <f>IF((L833=""),"",AVERAGE(D833:L833))</f>
        <v>1840.0322222222219</v>
      </c>
      <c r="P831" s="66">
        <f>IF((L832=""),"",((M831-N831)/(M831+N831))*100)</f>
        <v>5.8622234022296862</v>
      </c>
      <c r="Q831" s="66">
        <v>23</v>
      </c>
      <c r="R831" s="122" t="str">
        <f>IF(L832="","",IF(P832&lt;20,(IF(O831&gt;1730,IF(O831&lt;1970,"Pass","Fail"),"Fail"))))</f>
        <v>Pass</v>
      </c>
      <c r="S831" s="145">
        <v>1335</v>
      </c>
      <c r="T831" s="196" t="s">
        <v>262</v>
      </c>
      <c r="U831" s="148"/>
      <c r="V831" s="220">
        <v>1600</v>
      </c>
      <c r="W831" s="220">
        <v>2000</v>
      </c>
      <c r="X831" s="224">
        <v>1730</v>
      </c>
      <c r="Y831" s="224">
        <v>1970</v>
      </c>
      <c r="Z831" s="224">
        <v>6.2</v>
      </c>
    </row>
    <row r="832" spans="1:26" ht="15.75">
      <c r="A832"/>
      <c r="B832" s="139"/>
      <c r="C832" s="68" t="s">
        <v>88</v>
      </c>
      <c r="D832">
        <v>27367.82</v>
      </c>
      <c r="E832">
        <v>27274</v>
      </c>
      <c r="F832">
        <v>27314.34</v>
      </c>
      <c r="G832">
        <v>27282.57</v>
      </c>
      <c r="H832">
        <v>27274</v>
      </c>
      <c r="I832">
        <v>27242.34</v>
      </c>
      <c r="J832">
        <v>27208.19</v>
      </c>
      <c r="K832">
        <v>27254.15</v>
      </c>
      <c r="L832">
        <v>27386.11</v>
      </c>
      <c r="M832" s="72"/>
      <c r="N832" s="72"/>
      <c r="O832" s="72"/>
      <c r="P832" s="72"/>
      <c r="Q832" s="72"/>
      <c r="R832" s="124"/>
      <c r="S832" s="72"/>
      <c r="T832" s="197"/>
      <c r="U832" s="148"/>
      <c r="V832" s="221"/>
      <c r="W832" s="221"/>
    </row>
    <row r="833" spans="1:26" ht="38.25">
      <c r="A833"/>
      <c r="B833" s="141"/>
      <c r="C833" s="68" t="s">
        <v>122</v>
      </c>
      <c r="D833" s="38">
        <f t="shared" ref="D833:L833" si="273">IF(((D831="")*AND(D832="")),"",(D831-D832)*1)</f>
        <v>1847.4700000000012</v>
      </c>
      <c r="E833" s="38">
        <f t="shared" si="273"/>
        <v>1853.5400000000009</v>
      </c>
      <c r="F833" s="38">
        <f t="shared" si="273"/>
        <v>1755.0999999999985</v>
      </c>
      <c r="G833" s="38">
        <f t="shared" si="273"/>
        <v>1779.7400000000016</v>
      </c>
      <c r="H833" s="38">
        <f t="shared" si="273"/>
        <v>1973.6899999999987</v>
      </c>
      <c r="I833" s="38">
        <f t="shared" si="273"/>
        <v>1832.7599999999984</v>
      </c>
      <c r="J833" s="38">
        <f t="shared" si="273"/>
        <v>1846.4200000000019</v>
      </c>
      <c r="K833" s="38">
        <f t="shared" si="273"/>
        <v>1815.2899999999972</v>
      </c>
      <c r="L833" s="38">
        <f t="shared" si="273"/>
        <v>1856.2799999999988</v>
      </c>
      <c r="M833" s="127"/>
      <c r="N833" s="127"/>
      <c r="O833" s="127"/>
      <c r="P833" s="127"/>
      <c r="Q833" s="127"/>
      <c r="R833" s="128"/>
      <c r="S833" s="127"/>
      <c r="T833" s="197"/>
      <c r="U833" s="148"/>
      <c r="V833" s="222"/>
      <c r="W833" s="222"/>
    </row>
    <row r="834" spans="1:26" ht="15.75">
      <c r="A834" s="192">
        <v>43636</v>
      </c>
      <c r="B834" s="121" t="s">
        <v>123</v>
      </c>
      <c r="C834" s="68" t="s">
        <v>87</v>
      </c>
      <c r="D834">
        <v>29363.29</v>
      </c>
      <c r="E834">
        <v>29232.959999999999</v>
      </c>
      <c r="F834">
        <v>29228.92</v>
      </c>
      <c r="G834">
        <v>29229.87</v>
      </c>
      <c r="H834">
        <v>29321.040000000001</v>
      </c>
      <c r="I834">
        <v>29320.44</v>
      </c>
      <c r="J834">
        <v>29219.37</v>
      </c>
      <c r="K834">
        <v>29223.42</v>
      </c>
      <c r="L834">
        <v>29341.86</v>
      </c>
      <c r="M834" s="66">
        <f>IF((L835=""),"",MAX(D836:L836))</f>
        <v>1969.9099999999999</v>
      </c>
      <c r="N834" s="66">
        <f>IF(L835="","",MIN(D836:L836))</f>
        <v>1781.7599999999984</v>
      </c>
      <c r="O834" s="66">
        <f>IF((L836=""),"",AVERAGE(D836:L836))</f>
        <v>1898.4366666666663</v>
      </c>
      <c r="P834" s="66">
        <f>IF((L835=""),"",((M834-N834)/(M834+N834))*100)</f>
        <v>5.0150999421591322</v>
      </c>
      <c r="Q834" s="66">
        <v>23</v>
      </c>
      <c r="R834" s="122" t="str">
        <f>IF(L835="","",IF(P835&lt;20,(IF(O834&gt;1730,IF(O834&lt;1970,"Pass","Fail"),"Fail"))))</f>
        <v>Pass</v>
      </c>
      <c r="S834" s="145">
        <v>1335</v>
      </c>
      <c r="T834" s="196" t="s">
        <v>261</v>
      </c>
      <c r="U834" s="148"/>
      <c r="V834" s="220">
        <v>1600</v>
      </c>
      <c r="W834" s="220">
        <v>2000</v>
      </c>
      <c r="X834" s="224">
        <v>1730</v>
      </c>
      <c r="Y834" s="224">
        <v>1970</v>
      </c>
      <c r="Z834" s="224">
        <v>6.2</v>
      </c>
    </row>
    <row r="835" spans="1:26" ht="15.75">
      <c r="A835"/>
      <c r="B835" s="139"/>
      <c r="C835" s="68" t="s">
        <v>88</v>
      </c>
      <c r="D835">
        <v>27439.41</v>
      </c>
      <c r="E835">
        <v>27361.599999999999</v>
      </c>
      <c r="F835">
        <v>27447.16</v>
      </c>
      <c r="G835">
        <v>27326.560000000001</v>
      </c>
      <c r="H835">
        <v>27369.59</v>
      </c>
      <c r="I835">
        <v>27350.53</v>
      </c>
      <c r="J835">
        <v>27336.25</v>
      </c>
      <c r="K835">
        <v>27343.41</v>
      </c>
      <c r="L835">
        <v>27420.73</v>
      </c>
      <c r="M835" s="72"/>
      <c r="N835" s="72"/>
      <c r="O835" s="72"/>
      <c r="P835" s="72"/>
      <c r="Q835" s="72"/>
      <c r="R835" s="124"/>
      <c r="S835" s="72"/>
      <c r="T835" s="197"/>
      <c r="U835" s="148"/>
      <c r="V835" s="221"/>
      <c r="W835" s="221"/>
    </row>
    <row r="836" spans="1:26" ht="38.25">
      <c r="A836"/>
      <c r="B836" s="141"/>
      <c r="C836" s="68" t="s">
        <v>122</v>
      </c>
      <c r="D836" s="38">
        <f t="shared" ref="D836:L836" si="274">IF(((D834="")*AND(D835="")),"",(D834-D835)*1)</f>
        <v>1923.880000000001</v>
      </c>
      <c r="E836" s="38">
        <f t="shared" si="274"/>
        <v>1871.3600000000006</v>
      </c>
      <c r="F836" s="38">
        <f t="shared" si="274"/>
        <v>1781.7599999999984</v>
      </c>
      <c r="G836" s="38">
        <f t="shared" si="274"/>
        <v>1903.3099999999977</v>
      </c>
      <c r="H836" s="38">
        <f t="shared" si="274"/>
        <v>1951.4500000000007</v>
      </c>
      <c r="I836" s="38">
        <f t="shared" si="274"/>
        <v>1969.9099999999999</v>
      </c>
      <c r="J836" s="38">
        <f t="shared" si="274"/>
        <v>1883.119999999999</v>
      </c>
      <c r="K836" s="38">
        <f t="shared" si="274"/>
        <v>1880.0099999999984</v>
      </c>
      <c r="L836" s="38">
        <f t="shared" si="274"/>
        <v>1921.130000000001</v>
      </c>
      <c r="M836" s="127"/>
      <c r="N836" s="127"/>
      <c r="O836" s="127"/>
      <c r="P836" s="127"/>
      <c r="Q836" s="127"/>
      <c r="R836" s="128"/>
      <c r="S836" s="127"/>
      <c r="T836" s="197"/>
      <c r="U836" s="148"/>
      <c r="V836" s="222"/>
      <c r="W836" s="222"/>
    </row>
    <row r="837" spans="1:26" ht="15.75">
      <c r="A837" s="192">
        <v>43639</v>
      </c>
      <c r="B837" s="121" t="s">
        <v>123</v>
      </c>
      <c r="C837" s="68" t="s">
        <v>87</v>
      </c>
      <c r="D837">
        <v>29321.19</v>
      </c>
      <c r="E837">
        <v>29131.41</v>
      </c>
      <c r="F837">
        <v>29145.61</v>
      </c>
      <c r="G837">
        <v>29099.31</v>
      </c>
      <c r="H837">
        <v>29244.73</v>
      </c>
      <c r="I837">
        <v>29241.18</v>
      </c>
      <c r="J837">
        <v>29056.97</v>
      </c>
      <c r="K837">
        <v>29129.95</v>
      </c>
      <c r="L837">
        <v>29270.9</v>
      </c>
      <c r="M837" s="66">
        <f>IF((L838=""),"",MAX(D839:L839))</f>
        <v>1943.9300000000003</v>
      </c>
      <c r="N837" s="66">
        <f>IF(L838="","",MIN(D839:L839))</f>
        <v>1775.4000000000015</v>
      </c>
      <c r="O837" s="66">
        <f>IF((L839=""),"",AVERAGE(D839:L839))</f>
        <v>1882.1000000000001</v>
      </c>
      <c r="P837" s="66">
        <f>IF((L838=""),"",((M837-N837)/(M837+N837))*100)</f>
        <v>4.5311924459512536</v>
      </c>
      <c r="Q837" s="66">
        <v>23</v>
      </c>
      <c r="R837" s="122" t="str">
        <f>IF(L838="","",IF(P838&lt;20,(IF(O837&gt;1730,IF(O837&lt;1970,"Pass","Fail"),"Fail"))))</f>
        <v>Pass</v>
      </c>
      <c r="S837" s="145">
        <v>74</v>
      </c>
      <c r="T837" s="196" t="s">
        <v>263</v>
      </c>
      <c r="U837" s="148"/>
      <c r="V837" s="220">
        <v>1600</v>
      </c>
      <c r="W837" s="220">
        <v>2000</v>
      </c>
      <c r="X837" s="224">
        <v>1730</v>
      </c>
      <c r="Y837" s="224">
        <v>1970</v>
      </c>
      <c r="Z837" s="224">
        <v>6.2</v>
      </c>
    </row>
    <row r="838" spans="1:26" ht="15.75">
      <c r="A838"/>
      <c r="B838" s="139"/>
      <c r="C838" s="68" t="s">
        <v>88</v>
      </c>
      <c r="D838">
        <v>27413.84</v>
      </c>
      <c r="E838">
        <v>27274.720000000001</v>
      </c>
      <c r="F838">
        <v>27296.14</v>
      </c>
      <c r="G838">
        <v>27241.9</v>
      </c>
      <c r="H838">
        <v>27312.49</v>
      </c>
      <c r="I838">
        <v>27297.25</v>
      </c>
      <c r="J838">
        <v>27281.57</v>
      </c>
      <c r="K838">
        <v>27243.279999999999</v>
      </c>
      <c r="L838">
        <v>27341.16</v>
      </c>
      <c r="M838" s="72"/>
      <c r="N838" s="72"/>
      <c r="O838" s="72"/>
      <c r="P838" s="72"/>
      <c r="Q838" s="72"/>
      <c r="R838" s="124"/>
      <c r="S838" s="72"/>
      <c r="T838" s="197"/>
      <c r="U838" s="148"/>
      <c r="V838" s="221"/>
      <c r="W838" s="221"/>
    </row>
    <row r="839" spans="1:26" ht="38.25">
      <c r="A839"/>
      <c r="B839" s="141"/>
      <c r="C839" s="68" t="s">
        <v>122</v>
      </c>
      <c r="D839" s="38">
        <f t="shared" ref="D839:L839" si="275">IF(((D837="")*AND(D838="")),"",(D837-D838)*1)</f>
        <v>1907.3499999999985</v>
      </c>
      <c r="E839" s="38">
        <f t="shared" si="275"/>
        <v>1856.6899999999987</v>
      </c>
      <c r="F839" s="38">
        <f t="shared" si="275"/>
        <v>1849.4700000000012</v>
      </c>
      <c r="G839" s="38">
        <f t="shared" si="275"/>
        <v>1857.4099999999999</v>
      </c>
      <c r="H839" s="38">
        <f t="shared" si="275"/>
        <v>1932.239999999998</v>
      </c>
      <c r="I839" s="38">
        <f t="shared" si="275"/>
        <v>1943.9300000000003</v>
      </c>
      <c r="J839" s="38">
        <f t="shared" si="275"/>
        <v>1775.4000000000015</v>
      </c>
      <c r="K839" s="38">
        <f t="shared" si="275"/>
        <v>1886.6700000000019</v>
      </c>
      <c r="L839" s="38">
        <f t="shared" si="275"/>
        <v>1929.7400000000016</v>
      </c>
      <c r="M839" s="127"/>
      <c r="N839" s="127"/>
      <c r="O839" s="127"/>
      <c r="P839" s="127"/>
      <c r="Q839" s="127"/>
      <c r="R839" s="128"/>
      <c r="S839" s="127"/>
      <c r="T839" s="197"/>
      <c r="U839" s="148"/>
      <c r="V839" s="222"/>
      <c r="W839" s="222"/>
    </row>
    <row r="840" spans="1:26" ht="15.75">
      <c r="A840" s="243">
        <v>43642</v>
      </c>
      <c r="B840" s="121" t="s">
        <v>123</v>
      </c>
      <c r="C840" s="68" t="s">
        <v>87</v>
      </c>
      <c r="D840">
        <v>29221.47</v>
      </c>
      <c r="E840">
        <v>29103.29</v>
      </c>
      <c r="F840">
        <v>29075.9</v>
      </c>
      <c r="G840">
        <v>29059.72</v>
      </c>
      <c r="H840">
        <v>29156.69</v>
      </c>
      <c r="I840">
        <v>29210.17</v>
      </c>
      <c r="J840">
        <v>29077.51</v>
      </c>
      <c r="K840">
        <v>29064.05</v>
      </c>
      <c r="L840">
        <v>29187.53</v>
      </c>
      <c r="M840" s="66">
        <f>IF((L841=""),"",MAX(D842:L842))</f>
        <v>1968.5299999999988</v>
      </c>
      <c r="N840" s="66">
        <f>IF(L841="","",MIN(D842:L842))</f>
        <v>1824.3500000000022</v>
      </c>
      <c r="O840" s="66">
        <f>IF((L842=""),"",AVERAGE(D842:L842))</f>
        <v>1906.375555555556</v>
      </c>
      <c r="P840" s="66">
        <f>IF((L841=""),"",((M840-N840)/(M840+N840))*100)</f>
        <v>3.8013330239816874</v>
      </c>
      <c r="Q840" s="66">
        <v>23</v>
      </c>
      <c r="R840" s="122" t="str">
        <f>IF(L841="","",IF(P841&lt;20,(IF(O840&gt;1730,IF(O840&lt;1970,"Pass","Fail"),"Fail"))))</f>
        <v>Pass</v>
      </c>
      <c r="S840" s="145">
        <v>1340</v>
      </c>
      <c r="T840" s="196" t="s">
        <v>264</v>
      </c>
      <c r="U840" s="148"/>
      <c r="V840" s="220">
        <v>1600</v>
      </c>
      <c r="W840" s="220">
        <v>2000</v>
      </c>
      <c r="X840" s="224">
        <v>1730</v>
      </c>
      <c r="Y840" s="224">
        <v>1970</v>
      </c>
      <c r="Z840" s="224">
        <v>6.2</v>
      </c>
    </row>
    <row r="841" spans="1:26" ht="15.75">
      <c r="A841"/>
      <c r="B841" s="139"/>
      <c r="C841" s="68" t="s">
        <v>88</v>
      </c>
      <c r="D841">
        <v>27288.53</v>
      </c>
      <c r="E841">
        <v>27220.23</v>
      </c>
      <c r="F841">
        <v>27251.55</v>
      </c>
      <c r="G841">
        <v>27168.94</v>
      </c>
      <c r="H841">
        <v>27194.71</v>
      </c>
      <c r="I841">
        <v>27241.64</v>
      </c>
      <c r="J841">
        <v>27187.13</v>
      </c>
      <c r="K841">
        <v>27181.21</v>
      </c>
      <c r="L841">
        <v>27265.01</v>
      </c>
      <c r="M841" s="72"/>
      <c r="N841" s="72"/>
      <c r="O841" s="72"/>
      <c r="P841" s="72"/>
      <c r="Q841" s="72"/>
      <c r="R841" s="124"/>
      <c r="S841" s="72"/>
      <c r="T841" s="197"/>
      <c r="U841" s="148"/>
      <c r="V841" s="221"/>
      <c r="W841" s="221"/>
    </row>
    <row r="842" spans="1:26" ht="38.25">
      <c r="A842"/>
      <c r="B842" s="141"/>
      <c r="C842" s="68" t="s">
        <v>122</v>
      </c>
      <c r="D842" s="38">
        <f t="shared" ref="D842:L842" si="276">IF(((D840="")*AND(D841="")),"",(D840-D841)*1)</f>
        <v>1932.9400000000023</v>
      </c>
      <c r="E842" s="38">
        <f t="shared" si="276"/>
        <v>1883.0600000000013</v>
      </c>
      <c r="F842" s="38">
        <f t="shared" si="276"/>
        <v>1824.3500000000022</v>
      </c>
      <c r="G842" s="38">
        <f t="shared" si="276"/>
        <v>1890.7800000000025</v>
      </c>
      <c r="H842" s="38">
        <f t="shared" si="276"/>
        <v>1961.9799999999996</v>
      </c>
      <c r="I842" s="38">
        <f t="shared" si="276"/>
        <v>1968.5299999999988</v>
      </c>
      <c r="J842" s="38">
        <f t="shared" si="276"/>
        <v>1890.3799999999974</v>
      </c>
      <c r="K842" s="38">
        <f t="shared" si="276"/>
        <v>1882.8400000000001</v>
      </c>
      <c r="L842" s="38">
        <f t="shared" si="276"/>
        <v>1922.5200000000004</v>
      </c>
      <c r="M842" s="127"/>
      <c r="N842" s="127"/>
      <c r="O842" s="127"/>
      <c r="P842" s="127"/>
      <c r="Q842" s="127"/>
      <c r="R842" s="128"/>
      <c r="S842" s="127"/>
      <c r="T842" s="197"/>
      <c r="U842" s="148"/>
      <c r="V842" s="222"/>
      <c r="W842" s="222"/>
    </row>
    <row r="843" spans="1:26" ht="15.75">
      <c r="A843" s="192">
        <v>43646</v>
      </c>
      <c r="B843" s="121" t="s">
        <v>123</v>
      </c>
      <c r="C843" s="68" t="s">
        <v>87</v>
      </c>
      <c r="D843">
        <v>29233.54</v>
      </c>
      <c r="E843">
        <v>29108.12</v>
      </c>
      <c r="F843">
        <v>29145.5</v>
      </c>
      <c r="G843">
        <v>29098.799999999999</v>
      </c>
      <c r="H843">
        <v>29198.11</v>
      </c>
      <c r="I843">
        <v>29189.19</v>
      </c>
      <c r="J843">
        <v>29072.74</v>
      </c>
      <c r="K843">
        <v>29107.29</v>
      </c>
      <c r="L843">
        <v>29200.28</v>
      </c>
      <c r="M843" s="66">
        <f>IF((L844=""),"",MAX(D845:L845))</f>
        <v>2020.9399999999987</v>
      </c>
      <c r="N843" s="66">
        <f>IF(L844="","",MIN(D845:L845))</f>
        <v>1886.3199999999997</v>
      </c>
      <c r="O843" s="66">
        <f>IF((L845=""),"",AVERAGE(D845:L845))</f>
        <v>1958.7344444444445</v>
      </c>
      <c r="P843" s="66">
        <f>IF((L844=""),"",((M843-N843)/(M843+N843))*100)</f>
        <v>3.4453811622466648</v>
      </c>
      <c r="Q843" s="66">
        <v>23</v>
      </c>
      <c r="R843" s="122" t="str">
        <f>IF(L844="","",IF(P844&lt;20,(IF(O843&gt;1730,IF(O843&lt;1970,"Pass","Fail"),"Fail"))))</f>
        <v>Pass</v>
      </c>
      <c r="S843" s="145">
        <v>1340</v>
      </c>
      <c r="T843" s="238" t="s">
        <v>265</v>
      </c>
      <c r="U843" s="148"/>
      <c r="V843" s="220">
        <v>1600</v>
      </c>
      <c r="W843" s="220">
        <v>2000</v>
      </c>
      <c r="X843" s="224">
        <v>1730</v>
      </c>
      <c r="Y843" s="224">
        <v>1970</v>
      </c>
      <c r="Z843" s="224">
        <v>6.2</v>
      </c>
    </row>
    <row r="844" spans="1:26" ht="15.75">
      <c r="A844"/>
      <c r="B844" s="139"/>
      <c r="C844" s="68" t="s">
        <v>88</v>
      </c>
      <c r="D844">
        <v>27242.48</v>
      </c>
      <c r="E844">
        <v>27175.13</v>
      </c>
      <c r="F844">
        <v>27259.18</v>
      </c>
      <c r="G844">
        <v>27163.16</v>
      </c>
      <c r="H844">
        <v>27184.68</v>
      </c>
      <c r="I844">
        <v>27168.25</v>
      </c>
      <c r="J844">
        <v>27137.01</v>
      </c>
      <c r="K844">
        <v>27171.32</v>
      </c>
      <c r="L844">
        <v>27223.75</v>
      </c>
      <c r="M844" s="72"/>
      <c r="N844" s="72"/>
      <c r="O844" s="72"/>
      <c r="P844" s="72"/>
      <c r="Q844" s="72"/>
      <c r="R844" s="124"/>
      <c r="S844" s="72"/>
      <c r="T844" s="197"/>
      <c r="U844" s="148"/>
      <c r="V844" s="221"/>
      <c r="W844" s="221"/>
    </row>
    <row r="845" spans="1:26" ht="38.25">
      <c r="A845"/>
      <c r="B845" s="141"/>
      <c r="C845" s="68" t="s">
        <v>122</v>
      </c>
      <c r="D845" s="38">
        <f t="shared" ref="D845:L845" si="277">IF(((D843="")*AND(D844="")),"",(D843-D844)*1)</f>
        <v>1991.0600000000013</v>
      </c>
      <c r="E845" s="38">
        <f t="shared" si="277"/>
        <v>1932.989999999998</v>
      </c>
      <c r="F845" s="38">
        <f t="shared" si="277"/>
        <v>1886.3199999999997</v>
      </c>
      <c r="G845" s="38">
        <f t="shared" si="277"/>
        <v>1935.6399999999994</v>
      </c>
      <c r="H845" s="38">
        <f t="shared" si="277"/>
        <v>2013.4300000000003</v>
      </c>
      <c r="I845" s="38">
        <f t="shared" si="277"/>
        <v>2020.9399999999987</v>
      </c>
      <c r="J845" s="38">
        <f t="shared" si="277"/>
        <v>1935.7300000000032</v>
      </c>
      <c r="K845" s="38">
        <f t="shared" si="277"/>
        <v>1935.9700000000012</v>
      </c>
      <c r="L845" s="38">
        <f t="shared" si="277"/>
        <v>1976.5299999999988</v>
      </c>
      <c r="M845" s="127"/>
      <c r="N845" s="127"/>
      <c r="O845" s="127"/>
      <c r="P845" s="127"/>
      <c r="Q845" s="127"/>
      <c r="R845" s="128"/>
      <c r="S845" s="127"/>
      <c r="T845" s="197"/>
      <c r="U845" s="148"/>
      <c r="V845" s="222"/>
      <c r="W845" s="222"/>
    </row>
    <row r="846" spans="1:26" ht="15.75">
      <c r="A846" s="244">
        <v>43649</v>
      </c>
      <c r="B846" s="121" t="s">
        <v>123</v>
      </c>
      <c r="C846" s="68" t="s">
        <v>87</v>
      </c>
      <c r="D846">
        <v>29255.11</v>
      </c>
      <c r="E846">
        <v>29077.51</v>
      </c>
      <c r="F846">
        <v>29155.37</v>
      </c>
      <c r="G846">
        <v>29076.93</v>
      </c>
      <c r="H846">
        <v>29204.87</v>
      </c>
      <c r="I846">
        <v>29183.15</v>
      </c>
      <c r="J846">
        <v>29052.81</v>
      </c>
      <c r="K846">
        <v>29123.7</v>
      </c>
      <c r="L846">
        <v>29177.06</v>
      </c>
      <c r="M846" s="66">
        <f>IF((L847=""),"",MAX(D848:L848))</f>
        <v>2037.0999999999985</v>
      </c>
      <c r="N846" s="66">
        <f>IF(L847="","",MIN(D848:L848))</f>
        <v>1857.3299999999981</v>
      </c>
      <c r="O846" s="66">
        <f>IF((L848=""),"",AVERAGE(D848:L848))</f>
        <v>1918.6866666666667</v>
      </c>
      <c r="P846" s="66">
        <f>IF((L847=""),"",((M846-N846)/(M846+N846))*100)</f>
        <v>4.6160798884560919</v>
      </c>
      <c r="Q846" s="66">
        <v>23</v>
      </c>
      <c r="R846" s="122" t="str">
        <f>IF(L847="","",IF(P847&lt;20,(IF(O846&gt;1730,IF(O846&lt;1970,"Pass","Fail"),"Fail"))))</f>
        <v>Pass</v>
      </c>
      <c r="S846" s="145">
        <v>121</v>
      </c>
      <c r="T846" s="196" t="s">
        <v>268</v>
      </c>
      <c r="U846" s="148"/>
      <c r="V846" s="220">
        <v>1600</v>
      </c>
      <c r="W846" s="220">
        <v>2000</v>
      </c>
      <c r="X846" s="224">
        <v>1730</v>
      </c>
      <c r="Y846" s="224">
        <v>1970</v>
      </c>
      <c r="Z846" s="224">
        <v>6.2</v>
      </c>
    </row>
    <row r="847" spans="1:26" ht="15.75">
      <c r="A847"/>
      <c r="B847" s="139"/>
      <c r="C847" s="68" t="s">
        <v>88</v>
      </c>
      <c r="D847">
        <v>27330.22</v>
      </c>
      <c r="E847">
        <v>27194.99</v>
      </c>
      <c r="F847">
        <v>27298.04</v>
      </c>
      <c r="G847">
        <v>27176.65</v>
      </c>
      <c r="H847">
        <v>27167.77</v>
      </c>
      <c r="I847">
        <v>27206.01</v>
      </c>
      <c r="J847">
        <v>27167.75</v>
      </c>
      <c r="K847">
        <v>27214.42</v>
      </c>
      <c r="L847">
        <v>27282.48</v>
      </c>
      <c r="M847" s="72"/>
      <c r="N847" s="72"/>
      <c r="O847" s="72"/>
      <c r="P847" s="72"/>
      <c r="Q847" s="72"/>
      <c r="R847" s="124"/>
      <c r="S847" s="72"/>
      <c r="T847" s="197"/>
      <c r="U847" s="148"/>
      <c r="V847" s="221"/>
      <c r="W847" s="221"/>
    </row>
    <row r="848" spans="1:26" ht="38.25">
      <c r="A848"/>
      <c r="B848" s="141"/>
      <c r="C848" s="68" t="s">
        <v>122</v>
      </c>
      <c r="D848" s="38">
        <f t="shared" ref="D848:L848" si="278">IF(((D846="")*AND(D847="")),"",(D846-D847)*1)</f>
        <v>1924.8899999999994</v>
      </c>
      <c r="E848" s="38">
        <f t="shared" si="278"/>
        <v>1882.5199999999968</v>
      </c>
      <c r="F848" s="38">
        <f t="shared" si="278"/>
        <v>1857.3299999999981</v>
      </c>
      <c r="G848" s="38">
        <f t="shared" si="278"/>
        <v>1900.2799999999988</v>
      </c>
      <c r="H848" s="38">
        <f t="shared" si="278"/>
        <v>2037.0999999999985</v>
      </c>
      <c r="I848" s="38">
        <f t="shared" si="278"/>
        <v>1977.1400000000031</v>
      </c>
      <c r="J848" s="38">
        <f t="shared" si="278"/>
        <v>1885.0600000000013</v>
      </c>
      <c r="K848" s="38">
        <f t="shared" si="278"/>
        <v>1909.2800000000025</v>
      </c>
      <c r="L848" s="38">
        <f t="shared" si="278"/>
        <v>1894.5800000000017</v>
      </c>
      <c r="M848" s="66">
        <f>IF((L850=""),"",MAX(D851:L851))</f>
        <v>1950.6500000000015</v>
      </c>
      <c r="N848" s="127"/>
      <c r="O848" s="127"/>
      <c r="P848" s="127"/>
      <c r="Q848" s="127"/>
      <c r="R848" s="128"/>
      <c r="S848" s="127"/>
      <c r="T848" s="197"/>
      <c r="U848" s="148"/>
      <c r="V848" s="222"/>
      <c r="W848" s="222"/>
    </row>
    <row r="849" spans="1:26" ht="15.75">
      <c r="A849" s="244">
        <v>43653</v>
      </c>
      <c r="B849" s="121" t="s">
        <v>123</v>
      </c>
      <c r="C849" s="68" t="s">
        <v>87</v>
      </c>
      <c r="D849">
        <v>29143.82</v>
      </c>
      <c r="E849">
        <v>28999.54</v>
      </c>
      <c r="F849">
        <v>29032.18</v>
      </c>
      <c r="G849">
        <v>28990.92</v>
      </c>
      <c r="H849">
        <v>29084.25</v>
      </c>
      <c r="I849">
        <v>29130.720000000001</v>
      </c>
      <c r="J849">
        <v>28993.94</v>
      </c>
      <c r="K849">
        <v>28978.99</v>
      </c>
      <c r="L849">
        <v>29106.880000000001</v>
      </c>
      <c r="M849" s="72"/>
      <c r="N849" s="66">
        <f>IF(L850="","",MIN(D851:L851))</f>
        <v>1795.369999999999</v>
      </c>
      <c r="O849" s="66">
        <f>IF((L851=""),"",AVERAGE(D851:L851))</f>
        <v>1869.5288888888883</v>
      </c>
      <c r="P849" s="66">
        <f>IF((L850=""),"",((M848-N849)/(M848+N849))*100)</f>
        <v>4.1451994383372872</v>
      </c>
      <c r="Q849" s="66">
        <v>23</v>
      </c>
      <c r="R849" s="122" t="str">
        <f>IF(L850="","",IF(P850&lt;20,(IF(O849&gt;1730,IF(O849&lt;1970,"Pass","Fail"),"Fail"))))</f>
        <v>Pass</v>
      </c>
      <c r="S849" s="145">
        <v>74</v>
      </c>
      <c r="T849" s="196" t="s">
        <v>269</v>
      </c>
      <c r="U849" s="148"/>
      <c r="V849" s="220">
        <v>1600</v>
      </c>
      <c r="W849" s="220">
        <v>2000</v>
      </c>
      <c r="X849" s="224">
        <v>1730</v>
      </c>
      <c r="Y849" s="224">
        <v>1970</v>
      </c>
      <c r="Z849" s="224">
        <v>6.2</v>
      </c>
    </row>
    <row r="850" spans="1:26" ht="15.75">
      <c r="A850"/>
      <c r="B850" s="139"/>
      <c r="C850" s="68" t="s">
        <v>88</v>
      </c>
      <c r="D850">
        <v>27232.5</v>
      </c>
      <c r="E850">
        <v>27166.04</v>
      </c>
      <c r="F850">
        <v>27236.81</v>
      </c>
      <c r="G850">
        <v>27152.2</v>
      </c>
      <c r="H850">
        <v>27155.89</v>
      </c>
      <c r="I850">
        <v>27180.07</v>
      </c>
      <c r="J850">
        <v>27148.74</v>
      </c>
      <c r="K850">
        <v>27154.83</v>
      </c>
      <c r="L850">
        <v>27208.400000000001</v>
      </c>
      <c r="M850" s="127"/>
      <c r="N850" s="72"/>
      <c r="O850" s="72"/>
      <c r="P850" s="72"/>
      <c r="Q850" s="72"/>
      <c r="R850" s="124"/>
      <c r="S850" s="72"/>
      <c r="T850" s="197"/>
      <c r="U850" s="148"/>
      <c r="V850" s="221"/>
      <c r="W850" s="221"/>
    </row>
    <row r="851" spans="1:26" ht="38.25">
      <c r="A851"/>
      <c r="B851" s="141"/>
      <c r="C851" s="68" t="s">
        <v>122</v>
      </c>
      <c r="D851" s="38">
        <f t="shared" ref="D851:L851" si="279">IF(((D849="")*AND(D850="")),"",(D849-D850)*1)</f>
        <v>1911.3199999999997</v>
      </c>
      <c r="E851" s="38">
        <f t="shared" si="279"/>
        <v>1833.5</v>
      </c>
      <c r="F851" s="38">
        <f t="shared" si="279"/>
        <v>1795.369999999999</v>
      </c>
      <c r="G851" s="38">
        <f t="shared" si="279"/>
        <v>1838.7199999999975</v>
      </c>
      <c r="H851" s="38">
        <f t="shared" si="279"/>
        <v>1928.3600000000006</v>
      </c>
      <c r="I851" s="38">
        <f t="shared" si="279"/>
        <v>1950.6500000000015</v>
      </c>
      <c r="J851" s="38">
        <f t="shared" si="279"/>
        <v>1845.1999999999971</v>
      </c>
      <c r="K851" s="38">
        <f t="shared" si="279"/>
        <v>1824.1599999999999</v>
      </c>
      <c r="L851" s="38">
        <f t="shared" si="279"/>
        <v>1898.4799999999996</v>
      </c>
      <c r="M851" s="66">
        <f>IF((L853=""),"",MAX(D854:L854))</f>
        <v>1954.2199999999975</v>
      </c>
      <c r="N851" s="127"/>
      <c r="O851" s="127"/>
      <c r="P851" s="127"/>
      <c r="Q851" s="127"/>
      <c r="R851" s="128"/>
      <c r="S851" s="127"/>
      <c r="T851" s="197"/>
      <c r="U851" s="148"/>
      <c r="V851" s="222"/>
      <c r="W851" s="222"/>
    </row>
    <row r="852" spans="1:26" ht="15.75">
      <c r="A852" s="192">
        <v>43656</v>
      </c>
      <c r="B852" s="121" t="s">
        <v>123</v>
      </c>
      <c r="C852" s="68" t="s">
        <v>87</v>
      </c>
      <c r="D852">
        <v>29110.82</v>
      </c>
      <c r="E852">
        <v>28979.279999999999</v>
      </c>
      <c r="F852">
        <v>28965.99</v>
      </c>
      <c r="G852">
        <v>28957.63</v>
      </c>
      <c r="H852">
        <v>29089.61</v>
      </c>
      <c r="I852">
        <v>29106.799999999999</v>
      </c>
      <c r="J852">
        <v>28972.81</v>
      </c>
      <c r="K852">
        <v>28963.96</v>
      </c>
      <c r="L852">
        <v>29103.66</v>
      </c>
      <c r="M852" s="72"/>
      <c r="N852" s="66">
        <f>IF(L853="","",MIN(D854:L854))</f>
        <v>1786.6100000000006</v>
      </c>
      <c r="O852" s="66">
        <f>IF((L854=""),"",AVERAGE(D854:L854))</f>
        <v>1874.4955555555555</v>
      </c>
      <c r="P852" s="66">
        <f>IF((L853=""),"",((M851-N852)/(M851+N852))*100)</f>
        <v>4.4805564540488882</v>
      </c>
      <c r="Q852" s="66">
        <v>23</v>
      </c>
      <c r="R852" s="122" t="str">
        <f>IF(L853="","",IF(P853&lt;20,(IF(O852&gt;1730,IF(O852&lt;1970,"Pass","Fail"),"Fail"))))</f>
        <v>Pass</v>
      </c>
      <c r="S852" s="145">
        <v>1428</v>
      </c>
      <c r="T852" s="196" t="s">
        <v>270</v>
      </c>
      <c r="U852" s="148"/>
      <c r="V852" s="220">
        <v>1600</v>
      </c>
      <c r="W852" s="220">
        <v>2000</v>
      </c>
      <c r="X852" s="224">
        <v>1730</v>
      </c>
      <c r="Y852" s="224">
        <v>1970</v>
      </c>
      <c r="Z852" s="224">
        <v>6.2</v>
      </c>
    </row>
    <row r="853" spans="1:26" ht="15.75">
      <c r="A853"/>
      <c r="B853" s="139"/>
      <c r="C853" s="68" t="s">
        <v>88</v>
      </c>
      <c r="D853">
        <v>27211.34</v>
      </c>
      <c r="E853">
        <v>27146.61</v>
      </c>
      <c r="F853">
        <v>27179.38</v>
      </c>
      <c r="G853">
        <v>27105.22</v>
      </c>
      <c r="H853">
        <v>27151.09</v>
      </c>
      <c r="I853">
        <v>27152.58</v>
      </c>
      <c r="J853">
        <v>27110.23</v>
      </c>
      <c r="K853">
        <v>27117.46</v>
      </c>
      <c r="L853">
        <v>27206.19</v>
      </c>
      <c r="M853" s="127"/>
      <c r="N853" s="72"/>
      <c r="O853" s="72"/>
      <c r="P853" s="72"/>
      <c r="Q853" s="72"/>
      <c r="R853" s="124"/>
      <c r="S853" s="72"/>
      <c r="T853" s="197"/>
      <c r="U853" s="148"/>
      <c r="V853" s="221"/>
      <c r="W853" s="221"/>
    </row>
    <row r="854" spans="1:26" ht="38.25">
      <c r="A854"/>
      <c r="B854" s="141"/>
      <c r="C854" s="68" t="s">
        <v>122</v>
      </c>
      <c r="D854" s="38">
        <f t="shared" ref="D854:L854" si="280">IF(((D852="")*AND(D853="")),"",(D852-D853)*1)</f>
        <v>1899.4799999999996</v>
      </c>
      <c r="E854" s="38">
        <f t="shared" si="280"/>
        <v>1832.6699999999983</v>
      </c>
      <c r="F854" s="38">
        <f t="shared" si="280"/>
        <v>1786.6100000000006</v>
      </c>
      <c r="G854" s="38">
        <f t="shared" si="280"/>
        <v>1852.4099999999999</v>
      </c>
      <c r="H854" s="38">
        <f t="shared" si="280"/>
        <v>1938.5200000000004</v>
      </c>
      <c r="I854" s="38">
        <f t="shared" si="280"/>
        <v>1954.2199999999975</v>
      </c>
      <c r="J854" s="38">
        <f t="shared" si="280"/>
        <v>1862.5800000000017</v>
      </c>
      <c r="K854" s="38">
        <f t="shared" si="280"/>
        <v>1846.5</v>
      </c>
      <c r="L854" s="38">
        <f t="shared" si="280"/>
        <v>1897.4700000000012</v>
      </c>
      <c r="M854" s="66">
        <f>IF((L856=""),"",MAX(D857:L857))</f>
        <v>1952.4000000000015</v>
      </c>
      <c r="N854" s="127"/>
      <c r="O854" s="127"/>
      <c r="P854" s="127"/>
      <c r="Q854" s="127"/>
      <c r="R854" s="128"/>
      <c r="S854" s="127"/>
      <c r="T854" s="197"/>
      <c r="U854" s="148"/>
      <c r="V854" s="222"/>
      <c r="W854" s="222"/>
    </row>
    <row r="855" spans="1:26" ht="15.75">
      <c r="A855" s="192">
        <v>43660</v>
      </c>
      <c r="B855" s="121" t="s">
        <v>123</v>
      </c>
      <c r="C855" s="68" t="s">
        <v>87</v>
      </c>
      <c r="D855">
        <v>29150.09</v>
      </c>
      <c r="E855">
        <v>29018.880000000001</v>
      </c>
      <c r="F855">
        <v>29058.65</v>
      </c>
      <c r="G855">
        <v>29008.79</v>
      </c>
      <c r="H855">
        <v>29116.45</v>
      </c>
      <c r="I855">
        <v>29090.880000000001</v>
      </c>
      <c r="J855">
        <v>28996.959999999999</v>
      </c>
      <c r="K855">
        <v>29014.83</v>
      </c>
      <c r="L855">
        <v>29143.88</v>
      </c>
      <c r="M855" s="72"/>
      <c r="N855" s="66">
        <f>IF(L856="","",MIN(D857:L857))</f>
        <v>1805.7300000000032</v>
      </c>
      <c r="O855" s="66">
        <f>IF((L857=""),"",AVERAGE(D857:L857))</f>
        <v>1892.3944444444455</v>
      </c>
      <c r="P855" s="66">
        <f>IF((L856=""),"",((M854-N855)/(M854+N855))*100)</f>
        <v>3.9027388621468142</v>
      </c>
      <c r="Q855" s="66">
        <v>23</v>
      </c>
      <c r="R855" s="122" t="str">
        <f>IF(L856="","",IF(P856&lt;20,(IF(O855&gt;1730,IF(O855&lt;1970,"Pass","Fail"),"Fail"))))</f>
        <v>Pass</v>
      </c>
      <c r="S855" s="145">
        <v>74</v>
      </c>
      <c r="T855" s="196" t="s">
        <v>271</v>
      </c>
      <c r="U855" s="148"/>
      <c r="V855" s="220">
        <v>1600</v>
      </c>
      <c r="W855" s="220">
        <v>2000</v>
      </c>
      <c r="X855" s="224">
        <v>1730</v>
      </c>
      <c r="Y855" s="224">
        <v>1970</v>
      </c>
      <c r="Z855" s="224">
        <v>6.2</v>
      </c>
    </row>
    <row r="856" spans="1:26" ht="15.75">
      <c r="A856"/>
      <c r="B856" s="139"/>
      <c r="C856" s="68" t="s">
        <v>88</v>
      </c>
      <c r="D856">
        <v>27229.77</v>
      </c>
      <c r="E856">
        <v>27158.87</v>
      </c>
      <c r="F856">
        <v>27252.92</v>
      </c>
      <c r="G856">
        <v>27136.98</v>
      </c>
      <c r="H856">
        <v>27171.18</v>
      </c>
      <c r="I856">
        <v>27138.48</v>
      </c>
      <c r="J856">
        <v>27128.38</v>
      </c>
      <c r="K856">
        <v>27132.84</v>
      </c>
      <c r="L856">
        <v>27218.44</v>
      </c>
      <c r="M856" s="127"/>
      <c r="N856" s="72"/>
      <c r="O856" s="72"/>
      <c r="P856" s="72"/>
      <c r="Q856" s="72"/>
      <c r="R856" s="124"/>
      <c r="S856" s="72"/>
      <c r="T856" s="197"/>
      <c r="U856" s="148"/>
      <c r="V856" s="221"/>
      <c r="W856" s="221"/>
    </row>
    <row r="857" spans="1:26" ht="38.25">
      <c r="A857"/>
      <c r="B857" s="141"/>
      <c r="C857" s="68" t="s">
        <v>122</v>
      </c>
      <c r="D857" s="38">
        <f t="shared" ref="D857:L857" si="281">IF(((D855="")*AND(D856="")),"",(D855-D856)*1)</f>
        <v>1920.3199999999997</v>
      </c>
      <c r="E857" s="38">
        <f t="shared" si="281"/>
        <v>1860.010000000002</v>
      </c>
      <c r="F857" s="38">
        <f t="shared" si="281"/>
        <v>1805.7300000000032</v>
      </c>
      <c r="G857" s="38">
        <f t="shared" si="281"/>
        <v>1871.8100000000013</v>
      </c>
      <c r="H857" s="38">
        <f t="shared" si="281"/>
        <v>1945.2700000000004</v>
      </c>
      <c r="I857" s="38">
        <f t="shared" si="281"/>
        <v>1952.4000000000015</v>
      </c>
      <c r="J857" s="38">
        <f t="shared" si="281"/>
        <v>1868.5799999999981</v>
      </c>
      <c r="K857" s="38">
        <f t="shared" si="281"/>
        <v>1881.9900000000016</v>
      </c>
      <c r="L857" s="38">
        <f t="shared" si="281"/>
        <v>1925.4400000000023</v>
      </c>
      <c r="M857" s="66">
        <f>IF((L859=""),"",MAX(D860:L860))</f>
        <v>1916.7950000000019</v>
      </c>
      <c r="N857" s="127"/>
      <c r="O857" s="127"/>
      <c r="P857" s="127"/>
      <c r="Q857" s="127"/>
      <c r="R857" s="128"/>
      <c r="S857" s="127"/>
      <c r="T857" s="197"/>
      <c r="U857" s="148"/>
      <c r="V857" s="222"/>
      <c r="W857" s="222"/>
    </row>
    <row r="858" spans="1:26" ht="15.75">
      <c r="A858" s="192">
        <v>43663</v>
      </c>
      <c r="B858" s="121" t="s">
        <v>123</v>
      </c>
      <c r="C858" s="68" t="s">
        <v>87</v>
      </c>
      <c r="D858">
        <v>29051.25</v>
      </c>
      <c r="E858">
        <v>29041.205000000002</v>
      </c>
      <c r="F858">
        <v>28977.87</v>
      </c>
      <c r="G858">
        <v>29005.25</v>
      </c>
      <c r="H858">
        <v>29085.88</v>
      </c>
      <c r="I858">
        <v>29056.02</v>
      </c>
      <c r="J858">
        <v>28964.17</v>
      </c>
      <c r="K858">
        <v>28963.46</v>
      </c>
      <c r="L858">
        <v>29088.82</v>
      </c>
      <c r="M858" s="72"/>
      <c r="N858" s="66">
        <f>IF(L859="","",MIN(D860:L860))</f>
        <v>1819.5600000000013</v>
      </c>
      <c r="O858" s="66">
        <f>IF((L860=""),"",AVERAGE(D860:L860))</f>
        <v>1880.3949999999995</v>
      </c>
      <c r="P858" s="66">
        <f>IF((L859=""),"",((M857-N858)/(M857+N858))*100)</f>
        <v>2.6024026089598151</v>
      </c>
      <c r="Q858" s="66">
        <v>23</v>
      </c>
      <c r="R858" s="122" t="str">
        <f>IF(L859="","",IF(P859&lt;20,(IF(O858&gt;1730,IF(O858&lt;1970,"Pass","Fail"),"Fail"))))</f>
        <v>Pass</v>
      </c>
      <c r="S858" s="145">
        <v>1335</v>
      </c>
      <c r="T858" s="196" t="s">
        <v>272</v>
      </c>
      <c r="U858" s="148"/>
      <c r="V858" s="220">
        <v>1600</v>
      </c>
      <c r="W858" s="220">
        <v>2000</v>
      </c>
      <c r="X858" s="224">
        <v>1730</v>
      </c>
      <c r="Y858" s="224">
        <v>1970</v>
      </c>
      <c r="Z858" s="224">
        <v>6.2</v>
      </c>
    </row>
    <row r="859" spans="1:26" ht="15.75">
      <c r="A859"/>
      <c r="B859" s="139"/>
      <c r="C859" s="68" t="s">
        <v>88</v>
      </c>
      <c r="D859">
        <v>27231.69</v>
      </c>
      <c r="E859">
        <v>27124.41</v>
      </c>
      <c r="F859">
        <v>27125.360000000001</v>
      </c>
      <c r="G859">
        <v>27099.49</v>
      </c>
      <c r="H859">
        <v>27179.040000000001</v>
      </c>
      <c r="I859">
        <v>27144.78</v>
      </c>
      <c r="J859">
        <v>27122.83</v>
      </c>
      <c r="K859">
        <v>27094.77</v>
      </c>
      <c r="L859">
        <v>27188</v>
      </c>
      <c r="M859" s="127"/>
      <c r="N859" s="72"/>
      <c r="O859" s="72"/>
      <c r="P859" s="72"/>
      <c r="Q859" s="72"/>
      <c r="R859" s="124"/>
      <c r="S859" s="72"/>
      <c r="T859" s="197"/>
      <c r="U859" s="148"/>
      <c r="V859" s="221"/>
      <c r="W859" s="221"/>
    </row>
    <row r="860" spans="1:26" ht="38.25">
      <c r="A860"/>
      <c r="B860" s="141"/>
      <c r="C860" s="68" t="s">
        <v>122</v>
      </c>
      <c r="D860" s="38">
        <f t="shared" ref="D860:L860" si="282">IF(((D858="")*AND(D859="")),"",(D858-D859)*1)</f>
        <v>1819.5600000000013</v>
      </c>
      <c r="E860" s="38">
        <f t="shared" si="282"/>
        <v>1916.7950000000019</v>
      </c>
      <c r="F860" s="38">
        <f t="shared" si="282"/>
        <v>1852.5099999999984</v>
      </c>
      <c r="G860" s="38">
        <f t="shared" si="282"/>
        <v>1905.7599999999984</v>
      </c>
      <c r="H860" s="38">
        <f t="shared" si="282"/>
        <v>1906.8400000000001</v>
      </c>
      <c r="I860" s="38">
        <f t="shared" si="282"/>
        <v>1911.2400000000016</v>
      </c>
      <c r="J860" s="38">
        <f t="shared" si="282"/>
        <v>1841.3399999999965</v>
      </c>
      <c r="K860" s="38">
        <f t="shared" si="282"/>
        <v>1868.6899999999987</v>
      </c>
      <c r="L860" s="38">
        <f t="shared" si="282"/>
        <v>1900.8199999999997</v>
      </c>
      <c r="M860" s="66">
        <f>IF((L862=""),"",MAX(D863:L863))</f>
        <v>1984.1399999999994</v>
      </c>
      <c r="N860" s="127"/>
      <c r="O860" s="127"/>
      <c r="P860" s="127"/>
      <c r="Q860" s="127"/>
      <c r="R860" s="128"/>
      <c r="S860" s="127"/>
      <c r="T860" s="197"/>
      <c r="U860" s="148"/>
      <c r="V860" s="222"/>
      <c r="W860" s="222"/>
    </row>
    <row r="861" spans="1:26" ht="15.75">
      <c r="A861" s="192">
        <v>43666</v>
      </c>
      <c r="B861" s="121" t="s">
        <v>123</v>
      </c>
      <c r="C861" s="68" t="s">
        <v>87</v>
      </c>
      <c r="D861">
        <v>29101.360000000001</v>
      </c>
      <c r="E861">
        <v>28981.58</v>
      </c>
      <c r="F861">
        <v>28977.09</v>
      </c>
      <c r="G861">
        <v>28991.46</v>
      </c>
      <c r="H861">
        <v>29082.86</v>
      </c>
      <c r="I861">
        <v>29111.94</v>
      </c>
      <c r="J861">
        <v>28983.16</v>
      </c>
      <c r="K861">
        <v>28982.46</v>
      </c>
      <c r="L861">
        <v>29113.279999999999</v>
      </c>
      <c r="M861" s="72"/>
      <c r="N861" s="66">
        <f>IF(L862="","",MIN(D863:L863))</f>
        <v>1474.9300000000003</v>
      </c>
      <c r="O861" s="66">
        <f>IF((L863=""),"",AVERAGE(D863:L863))</f>
        <v>1853.8299999999997</v>
      </c>
      <c r="P861" s="66">
        <f>IF((L862=""),"",((M860-N861)/(M860+N861))*100)</f>
        <v>14.721008826071724</v>
      </c>
      <c r="Q861" s="66">
        <v>23</v>
      </c>
      <c r="R861" s="122" t="str">
        <f>IF(L862="","",IF(P862&lt;20,(IF(O861&gt;1730,IF(O861&lt;1970,"Pass","Fail"),"Fail"))))</f>
        <v>Pass</v>
      </c>
      <c r="S861" s="145">
        <v>102</v>
      </c>
      <c r="T861" s="196"/>
      <c r="U861" s="148"/>
      <c r="V861" s="220">
        <v>1600</v>
      </c>
      <c r="W861" s="220">
        <v>2000</v>
      </c>
      <c r="X861" s="224">
        <v>1730</v>
      </c>
      <c r="Y861" s="224">
        <v>1970</v>
      </c>
      <c r="Z861" s="224">
        <v>6.2</v>
      </c>
    </row>
    <row r="862" spans="1:26" ht="15.75">
      <c r="A862"/>
      <c r="B862" s="139"/>
      <c r="C862" s="68" t="s">
        <v>88</v>
      </c>
      <c r="D862">
        <v>27227.98</v>
      </c>
      <c r="E862">
        <v>27170.240000000002</v>
      </c>
      <c r="F862">
        <v>27502.16</v>
      </c>
      <c r="G862">
        <v>27107.18</v>
      </c>
      <c r="H862">
        <v>27113.74</v>
      </c>
      <c r="I862">
        <v>27127.8</v>
      </c>
      <c r="J862">
        <v>27095.17</v>
      </c>
      <c r="K862">
        <v>27109.91</v>
      </c>
      <c r="L862">
        <v>27186.54</v>
      </c>
      <c r="M862" s="127"/>
      <c r="N862" s="72"/>
      <c r="O862" s="72"/>
      <c r="P862" s="72"/>
      <c r="Q862" s="72"/>
      <c r="R862" s="124"/>
      <c r="S862" s="72"/>
      <c r="T862" s="197"/>
      <c r="U862" s="148"/>
      <c r="V862" s="221"/>
      <c r="W862" s="221"/>
    </row>
    <row r="863" spans="1:26" ht="38.25">
      <c r="A863"/>
      <c r="B863" s="141"/>
      <c r="C863" s="68" t="s">
        <v>122</v>
      </c>
      <c r="D863" s="38">
        <f t="shared" ref="D863:L863" si="283">IF(((D861="")*AND(D862="")),"",(D861-D862)*1)</f>
        <v>1873.380000000001</v>
      </c>
      <c r="E863" s="38">
        <f t="shared" si="283"/>
        <v>1811.3400000000001</v>
      </c>
      <c r="F863" s="38">
        <f t="shared" si="283"/>
        <v>1474.9300000000003</v>
      </c>
      <c r="G863" s="38">
        <f t="shared" si="283"/>
        <v>1884.2799999999988</v>
      </c>
      <c r="H863" s="38">
        <f t="shared" si="283"/>
        <v>1969.119999999999</v>
      </c>
      <c r="I863" s="38">
        <f t="shared" si="283"/>
        <v>1984.1399999999994</v>
      </c>
      <c r="J863" s="38">
        <f t="shared" si="283"/>
        <v>1887.9900000000016</v>
      </c>
      <c r="K863" s="38">
        <f t="shared" si="283"/>
        <v>1872.5499999999993</v>
      </c>
      <c r="L863" s="38">
        <f t="shared" si="283"/>
        <v>1926.739999999998</v>
      </c>
      <c r="M863" s="66">
        <f>IF((L865=""),"",MAX(D866:L866))</f>
        <v>1952.7800000000025</v>
      </c>
      <c r="N863" s="127"/>
      <c r="O863" s="127"/>
      <c r="P863" s="127"/>
      <c r="Q863" s="127"/>
      <c r="R863" s="128"/>
      <c r="S863" s="127"/>
      <c r="T863" s="197"/>
      <c r="U863" s="148"/>
      <c r="V863" s="222"/>
      <c r="W863" s="222"/>
    </row>
    <row r="864" spans="1:26" ht="15.75">
      <c r="A864" s="192">
        <v>43670</v>
      </c>
      <c r="B864" s="121" t="s">
        <v>123</v>
      </c>
      <c r="C864" s="68" t="s">
        <v>87</v>
      </c>
      <c r="D864">
        <v>29111.97</v>
      </c>
      <c r="E864">
        <v>28971.38</v>
      </c>
      <c r="F864">
        <v>29023.31</v>
      </c>
      <c r="G864">
        <v>28968.38</v>
      </c>
      <c r="H864">
        <v>29062.880000000001</v>
      </c>
      <c r="I864">
        <v>29077.5</v>
      </c>
      <c r="J864">
        <v>28955.67</v>
      </c>
      <c r="K864">
        <v>28973.97</v>
      </c>
      <c r="L864">
        <v>29067.040000000001</v>
      </c>
      <c r="M864" s="72"/>
      <c r="N864" s="66">
        <f>IF(L865="","",MIN(D866:L866))</f>
        <v>1835.4099999999999</v>
      </c>
      <c r="O864" s="66">
        <f>IF((L866=""),"",AVERAGE(D866:L866))</f>
        <v>1888.3844444444451</v>
      </c>
      <c r="P864" s="66">
        <f>IF((L865=""),"",((M863-N864)/(M863+N864))*100)</f>
        <v>3.0983134425676262</v>
      </c>
      <c r="Q864" s="66">
        <v>23</v>
      </c>
      <c r="R864" s="122" t="str">
        <f>IF(L865="","",IF(P865&lt;20,(IF(O864&gt;1730,IF(O864&lt;1970,"Pass","Fail"),"Fail"))))</f>
        <v>Pass</v>
      </c>
      <c r="S864" s="145">
        <v>1340</v>
      </c>
      <c r="T864" s="238" t="s">
        <v>273</v>
      </c>
      <c r="U864" s="148"/>
      <c r="V864" s="220">
        <v>1600</v>
      </c>
      <c r="W864" s="220">
        <v>2000</v>
      </c>
      <c r="X864" s="224">
        <v>1730</v>
      </c>
      <c r="Y864" s="224">
        <v>1970</v>
      </c>
      <c r="Z864" s="224">
        <v>6.2</v>
      </c>
    </row>
    <row r="865" spans="1:26" ht="15.75">
      <c r="A865"/>
      <c r="B865" s="139"/>
      <c r="C865" s="68" t="s">
        <v>88</v>
      </c>
      <c r="D865">
        <v>27211.34</v>
      </c>
      <c r="E865">
        <v>27127.87</v>
      </c>
      <c r="F865">
        <v>27187.9</v>
      </c>
      <c r="G865">
        <v>27095.03</v>
      </c>
      <c r="H865">
        <v>27110.1</v>
      </c>
      <c r="I865">
        <v>27141.040000000001</v>
      </c>
      <c r="J865">
        <v>27096.39</v>
      </c>
      <c r="K865">
        <v>27105.27</v>
      </c>
      <c r="L865">
        <v>27141.7</v>
      </c>
      <c r="M865" s="127"/>
      <c r="N865" s="72"/>
      <c r="O865" s="72"/>
      <c r="P865" s="72"/>
      <c r="Q865" s="72"/>
      <c r="R865" s="124"/>
      <c r="S865" s="72"/>
      <c r="T865" s="197"/>
      <c r="U865" s="148"/>
      <c r="V865" s="221"/>
      <c r="W865" s="221"/>
    </row>
    <row r="866" spans="1:26" ht="38.25">
      <c r="A866"/>
      <c r="B866" s="141"/>
      <c r="C866" s="68" t="s">
        <v>122</v>
      </c>
      <c r="D866" s="38">
        <f t="shared" ref="D866:L866" si="284">IF(((D864="")*AND(D865="")),"",(D864-D865)*1)</f>
        <v>1900.630000000001</v>
      </c>
      <c r="E866" s="38">
        <f t="shared" si="284"/>
        <v>1843.510000000002</v>
      </c>
      <c r="F866" s="38">
        <f t="shared" si="284"/>
        <v>1835.4099999999999</v>
      </c>
      <c r="G866" s="38">
        <f t="shared" si="284"/>
        <v>1873.3500000000022</v>
      </c>
      <c r="H866" s="38">
        <f t="shared" si="284"/>
        <v>1952.7800000000025</v>
      </c>
      <c r="I866" s="38">
        <f t="shared" si="284"/>
        <v>1936.4599999999991</v>
      </c>
      <c r="J866" s="38">
        <f t="shared" si="284"/>
        <v>1859.2799999999988</v>
      </c>
      <c r="K866" s="38">
        <f t="shared" si="284"/>
        <v>1868.7000000000007</v>
      </c>
      <c r="L866" s="38">
        <f t="shared" si="284"/>
        <v>1925.3400000000001</v>
      </c>
      <c r="M866" s="66">
        <f>IF((L868=""),"",MAX(D869:L869))</f>
        <v>1984.8900000000031</v>
      </c>
      <c r="N866" s="127"/>
      <c r="O866" s="127"/>
      <c r="P866" s="127"/>
      <c r="Q866" s="127"/>
      <c r="R866" s="128"/>
      <c r="S866" s="127"/>
      <c r="T866" s="197"/>
      <c r="U866" s="148"/>
      <c r="V866" s="222"/>
      <c r="W866" s="222"/>
    </row>
    <row r="867" spans="1:26" ht="15.75">
      <c r="A867" s="192">
        <v>43673</v>
      </c>
      <c r="B867" s="121" t="s">
        <v>123</v>
      </c>
      <c r="C867" s="68" t="s">
        <v>87</v>
      </c>
      <c r="D867">
        <v>29043.61</v>
      </c>
      <c r="E867">
        <v>28885.56</v>
      </c>
      <c r="F867">
        <v>28998.83</v>
      </c>
      <c r="G867">
        <v>28954.17</v>
      </c>
      <c r="H867">
        <v>29088.080000000002</v>
      </c>
      <c r="I867">
        <v>28993.45</v>
      </c>
      <c r="J867">
        <v>28868.19</v>
      </c>
      <c r="K867">
        <v>28959.57</v>
      </c>
      <c r="L867">
        <v>29030.53</v>
      </c>
      <c r="M867" s="72"/>
      <c r="N867" s="66">
        <f>IF(L868="","",MIN(D869:L869))</f>
        <v>1792.3999999999978</v>
      </c>
      <c r="O867" s="66">
        <f>IF((L869=""),"",AVERAGE(D869:L869))</f>
        <v>1889.0566666666668</v>
      </c>
      <c r="P867" s="66">
        <f>IF((L868=""),"",((M866-N867)/(M866+N867))*100)</f>
        <v>5.0959815105540001</v>
      </c>
      <c r="Q867" s="66">
        <v>23</v>
      </c>
      <c r="R867" s="122" t="str">
        <f>IF(L868="","",IF(P868&lt;20,(IF(O867&gt;1730,IF(O867&lt;1970,"Pass","Fail"),"Fail"))))</f>
        <v>Pass</v>
      </c>
      <c r="S867" s="145">
        <v>1340</v>
      </c>
      <c r="T867" s="196" t="s">
        <v>274</v>
      </c>
      <c r="U867" s="148"/>
      <c r="V867" s="220">
        <v>1600</v>
      </c>
      <c r="W867" s="220">
        <v>2000</v>
      </c>
      <c r="X867" s="224">
        <v>1730</v>
      </c>
      <c r="Y867" s="224">
        <v>1970</v>
      </c>
      <c r="Z867" s="224">
        <v>6.2</v>
      </c>
    </row>
    <row r="868" spans="1:26" ht="15.75">
      <c r="A868"/>
      <c r="B868" s="139"/>
      <c r="C868" s="68" t="s">
        <v>88</v>
      </c>
      <c r="D868">
        <v>27137.15</v>
      </c>
      <c r="E868">
        <v>27003.94</v>
      </c>
      <c r="F868">
        <v>27191.38</v>
      </c>
      <c r="G868">
        <v>27063.119999999999</v>
      </c>
      <c r="H868">
        <v>27103.19</v>
      </c>
      <c r="I868">
        <v>27082.95</v>
      </c>
      <c r="J868">
        <v>27075.79</v>
      </c>
      <c r="K868">
        <v>27030.23</v>
      </c>
      <c r="L868">
        <v>27132.73</v>
      </c>
      <c r="M868" s="127"/>
      <c r="N868" s="72"/>
      <c r="O868" s="72"/>
      <c r="P868" s="72"/>
      <c r="Q868" s="72"/>
      <c r="R868" s="124"/>
      <c r="S868" s="72"/>
      <c r="T868" s="197"/>
      <c r="U868" s="148"/>
      <c r="V868" s="221"/>
      <c r="W868" s="221"/>
    </row>
    <row r="869" spans="1:26" ht="38.25">
      <c r="A869"/>
      <c r="B869" s="141"/>
      <c r="C869" s="68" t="s">
        <v>122</v>
      </c>
      <c r="D869" s="38">
        <f t="shared" ref="D869:L869" si="285">IF(((D867="")*AND(D868="")),"",(D867-D868)*1)</f>
        <v>1906.4599999999991</v>
      </c>
      <c r="E869" s="38">
        <f t="shared" si="285"/>
        <v>1881.6200000000026</v>
      </c>
      <c r="F869" s="38">
        <f t="shared" si="285"/>
        <v>1807.4500000000007</v>
      </c>
      <c r="G869" s="38">
        <f t="shared" si="285"/>
        <v>1891.0499999999993</v>
      </c>
      <c r="H869" s="38">
        <f t="shared" si="285"/>
        <v>1984.8900000000031</v>
      </c>
      <c r="I869" s="38">
        <f t="shared" si="285"/>
        <v>1910.5</v>
      </c>
      <c r="J869" s="38">
        <f t="shared" si="285"/>
        <v>1792.3999999999978</v>
      </c>
      <c r="K869" s="38">
        <f t="shared" si="285"/>
        <v>1929.3400000000001</v>
      </c>
      <c r="L869" s="38">
        <f t="shared" si="285"/>
        <v>1897.7999999999993</v>
      </c>
      <c r="M869" s="66">
        <f>IF((L871=""),"",MAX(D872:L872))</f>
        <v>2001.2100000000028</v>
      </c>
      <c r="N869" s="127"/>
      <c r="O869" s="127"/>
      <c r="P869" s="127"/>
      <c r="Q869" s="127"/>
      <c r="R869" s="128"/>
      <c r="S869" s="127"/>
      <c r="T869" s="197"/>
      <c r="U869" s="148"/>
      <c r="V869" s="222"/>
      <c r="W869" s="222"/>
    </row>
    <row r="870" spans="1:26" ht="15.75">
      <c r="A870" s="192">
        <v>43676</v>
      </c>
      <c r="B870" s="121" t="s">
        <v>123</v>
      </c>
      <c r="C870" s="68" t="s">
        <v>87</v>
      </c>
      <c r="D870">
        <v>29075.02</v>
      </c>
      <c r="E870">
        <v>28972.2</v>
      </c>
      <c r="F870">
        <v>29014.7</v>
      </c>
      <c r="G870">
        <v>28963.88</v>
      </c>
      <c r="H870">
        <v>29103.79</v>
      </c>
      <c r="I870">
        <v>29076.06</v>
      </c>
      <c r="J870">
        <v>28981.02</v>
      </c>
      <c r="K870">
        <v>28949.07</v>
      </c>
      <c r="L870">
        <v>29062.78</v>
      </c>
      <c r="M870" s="72"/>
      <c r="N870" s="66">
        <f>IF(L871="","",MIN(D872:L872))</f>
        <v>1853.9900000000016</v>
      </c>
      <c r="O870" s="66">
        <f>IF((L872=""),"",AVERAGE(D872:L872))</f>
        <v>1928.9733333333343</v>
      </c>
      <c r="P870" s="66">
        <f>IF((L871=""),"",((M869-N870)/(M869+N870))*100)</f>
        <v>3.8187383274538544</v>
      </c>
      <c r="Q870" s="66">
        <v>23</v>
      </c>
      <c r="R870" s="122" t="str">
        <f>IF(L871="","",IF(P871&lt;20,(IF(O870&gt;1730,IF(O870&lt;1970,"Pass","Fail"),"Fail"))))</f>
        <v>Pass</v>
      </c>
      <c r="S870" s="145">
        <v>1335</v>
      </c>
      <c r="T870" s="196" t="s">
        <v>275</v>
      </c>
      <c r="U870" s="148"/>
      <c r="V870" s="220">
        <v>1600</v>
      </c>
      <c r="W870" s="220">
        <v>2000</v>
      </c>
      <c r="X870" s="224">
        <v>1730</v>
      </c>
      <c r="Y870" s="224">
        <v>1970</v>
      </c>
      <c r="Z870" s="224">
        <v>6.2</v>
      </c>
    </row>
    <row r="871" spans="1:26" ht="15.75">
      <c r="A871"/>
      <c r="B871" s="139"/>
      <c r="C871" s="68" t="s">
        <v>88</v>
      </c>
      <c r="D871">
        <v>27130.91</v>
      </c>
      <c r="E871">
        <v>27082.12</v>
      </c>
      <c r="F871">
        <v>27160.71</v>
      </c>
      <c r="G871">
        <v>27055.41</v>
      </c>
      <c r="H871">
        <v>27113.51</v>
      </c>
      <c r="I871">
        <v>27074.85</v>
      </c>
      <c r="J871">
        <v>27056.26</v>
      </c>
      <c r="K871">
        <v>27049.06</v>
      </c>
      <c r="L871">
        <v>27114.93</v>
      </c>
      <c r="M871" s="127"/>
      <c r="N871" s="72"/>
      <c r="O871" s="72"/>
      <c r="P871" s="72"/>
      <c r="Q871" s="72"/>
      <c r="R871" s="124"/>
      <c r="S871" s="72"/>
      <c r="T871" s="197"/>
      <c r="U871" s="148"/>
      <c r="V871" s="221"/>
      <c r="W871" s="221"/>
    </row>
    <row r="872" spans="1:26" ht="38.25">
      <c r="A872"/>
      <c r="B872" s="141"/>
      <c r="C872" s="68" t="s">
        <v>122</v>
      </c>
      <c r="D872" s="38">
        <f t="shared" ref="D872:L872" si="286">IF(((D870="")*AND(D871="")),"",(D870-D871)*1)</f>
        <v>1944.1100000000006</v>
      </c>
      <c r="E872" s="38">
        <f t="shared" si="286"/>
        <v>1890.0800000000017</v>
      </c>
      <c r="F872" s="38">
        <f t="shared" si="286"/>
        <v>1853.9900000000016</v>
      </c>
      <c r="G872" s="38">
        <f t="shared" si="286"/>
        <v>1908.4700000000012</v>
      </c>
      <c r="H872" s="38">
        <f t="shared" si="286"/>
        <v>1990.2800000000025</v>
      </c>
      <c r="I872" s="38">
        <f t="shared" si="286"/>
        <v>2001.2100000000028</v>
      </c>
      <c r="J872" s="38">
        <f t="shared" si="286"/>
        <v>1924.760000000002</v>
      </c>
      <c r="K872" s="38">
        <f t="shared" si="286"/>
        <v>1900.0099999999984</v>
      </c>
      <c r="L872" s="38">
        <f t="shared" si="286"/>
        <v>1947.8499999999985</v>
      </c>
      <c r="M872" s="66">
        <f>IF((L874=""),"",MAX(D875:L875))</f>
        <v>1999.4099999999999</v>
      </c>
      <c r="N872" s="127"/>
      <c r="O872" s="127"/>
      <c r="P872" s="127"/>
      <c r="Q872" s="127"/>
      <c r="R872" s="128"/>
      <c r="S872" s="127"/>
      <c r="T872" s="197"/>
      <c r="U872" s="148"/>
      <c r="V872" s="222"/>
      <c r="W872" s="222"/>
    </row>
    <row r="873" spans="1:26" ht="15.75">
      <c r="A873" s="192">
        <v>43679</v>
      </c>
      <c r="B873" s="121" t="s">
        <v>123</v>
      </c>
      <c r="C873" s="68" t="s">
        <v>87</v>
      </c>
      <c r="D873">
        <v>29222.2</v>
      </c>
      <c r="E873">
        <v>29100.03</v>
      </c>
      <c r="F873">
        <v>29129.040000000001</v>
      </c>
      <c r="G873">
        <v>29115.19</v>
      </c>
      <c r="H873">
        <v>29174.799999999999</v>
      </c>
      <c r="I873">
        <v>29208.02</v>
      </c>
      <c r="J873">
        <v>29079.759999999998</v>
      </c>
      <c r="K873">
        <v>29126.83</v>
      </c>
      <c r="L873">
        <v>29149.39</v>
      </c>
      <c r="M873" s="72"/>
      <c r="N873" s="66">
        <f>IF(L874="","",MIN(D875:L875))</f>
        <v>1822.6700000000019</v>
      </c>
      <c r="O873" s="66">
        <f>IF((L875=""),"",AVERAGE(D875:L875))</f>
        <v>1945.3644444444446</v>
      </c>
      <c r="P873" s="66">
        <f>IF((L874=""),"",((M872-N873)/(M872+N873))*100)</f>
        <v>4.6241836905558724</v>
      </c>
      <c r="Q873" s="66">
        <v>23</v>
      </c>
      <c r="R873" s="122" t="str">
        <f>IF(L874="","",IF(P874&lt;20,(IF(O873&gt;1730,IF(O873&lt;1970,"Pass","Fail"),"Fail"))))</f>
        <v>Pass</v>
      </c>
      <c r="S873" s="145">
        <v>1335</v>
      </c>
      <c r="T873" s="196" t="s">
        <v>276</v>
      </c>
      <c r="U873" s="148"/>
      <c r="V873" s="220">
        <v>1600</v>
      </c>
      <c r="W873" s="220">
        <v>2000</v>
      </c>
      <c r="X873" s="224">
        <v>1730</v>
      </c>
      <c r="Y873" s="224">
        <v>1970</v>
      </c>
      <c r="Z873" s="224">
        <v>6.2</v>
      </c>
    </row>
    <row r="874" spans="1:26" ht="15.75">
      <c r="A874"/>
      <c r="B874" s="139"/>
      <c r="C874" s="68" t="s">
        <v>88</v>
      </c>
      <c r="D874">
        <v>27254.53</v>
      </c>
      <c r="E874">
        <v>27172.89</v>
      </c>
      <c r="F874">
        <v>27306.37</v>
      </c>
      <c r="G874">
        <v>27115.78</v>
      </c>
      <c r="H874">
        <v>27178.58</v>
      </c>
      <c r="I874">
        <v>27217.93</v>
      </c>
      <c r="J874">
        <v>27163.52</v>
      </c>
      <c r="K874">
        <v>27168.69</v>
      </c>
      <c r="L874">
        <v>27218.69</v>
      </c>
      <c r="M874" s="127"/>
      <c r="N874" s="72"/>
      <c r="O874" s="72"/>
      <c r="P874" s="72"/>
      <c r="Q874" s="72"/>
      <c r="R874" s="124"/>
      <c r="S874" s="72"/>
      <c r="T874" s="197"/>
      <c r="U874" s="148"/>
      <c r="V874" s="221"/>
      <c r="W874" s="221"/>
    </row>
    <row r="875" spans="1:26" ht="38.25">
      <c r="A875"/>
      <c r="B875" s="141"/>
      <c r="C875" s="68" t="s">
        <v>122</v>
      </c>
      <c r="D875" s="38">
        <f t="shared" ref="D875:L875" si="287">IF(((D873="")*AND(D874="")),"",(D873-D874)*1)</f>
        <v>1967.6700000000019</v>
      </c>
      <c r="E875" s="38">
        <f t="shared" si="287"/>
        <v>1927.1399999999994</v>
      </c>
      <c r="F875" s="38">
        <f t="shared" si="287"/>
        <v>1822.6700000000019</v>
      </c>
      <c r="G875" s="38">
        <f t="shared" si="287"/>
        <v>1999.4099999999999</v>
      </c>
      <c r="H875" s="38">
        <f t="shared" si="287"/>
        <v>1996.2199999999975</v>
      </c>
      <c r="I875" s="38">
        <f t="shared" si="287"/>
        <v>1990.0900000000001</v>
      </c>
      <c r="J875" s="38">
        <f t="shared" si="287"/>
        <v>1916.239999999998</v>
      </c>
      <c r="K875" s="38">
        <f t="shared" si="287"/>
        <v>1958.1400000000031</v>
      </c>
      <c r="L875" s="38">
        <f t="shared" si="287"/>
        <v>1930.7000000000007</v>
      </c>
      <c r="M875" s="66">
        <f>IF((L877=""),"",MAX(D878:L878))</f>
        <v>1949.1899999999987</v>
      </c>
      <c r="N875" s="127"/>
      <c r="O875" s="127"/>
      <c r="P875" s="127"/>
      <c r="Q875" s="127"/>
      <c r="R875" s="128"/>
      <c r="S875" s="127"/>
      <c r="T875" s="197"/>
      <c r="U875" s="148"/>
      <c r="V875" s="222"/>
      <c r="W875" s="222"/>
    </row>
    <row r="876" spans="1:26" ht="15.75">
      <c r="A876" s="192">
        <v>43682</v>
      </c>
      <c r="B876" s="121" t="s">
        <v>123</v>
      </c>
      <c r="C876" s="68" t="s">
        <v>87</v>
      </c>
      <c r="D876">
        <v>29168.33</v>
      </c>
      <c r="E876">
        <v>29027.37</v>
      </c>
      <c r="F876">
        <v>29017.91</v>
      </c>
      <c r="G876">
        <v>28978.23</v>
      </c>
      <c r="H876">
        <v>29084.62</v>
      </c>
      <c r="I876">
        <v>29126.1</v>
      </c>
      <c r="J876">
        <v>29010.18</v>
      </c>
      <c r="K876">
        <v>29009.33</v>
      </c>
      <c r="L876">
        <v>29115.83</v>
      </c>
      <c r="M876" s="72"/>
      <c r="N876" s="66">
        <f>IF(L877="","",MIN(D878:L878))</f>
        <v>1810.3199999999997</v>
      </c>
      <c r="O876" s="66">
        <f>IF((L878=""),"",AVERAGE(D878:L878))</f>
        <v>1885.5022222222224</v>
      </c>
      <c r="P876" s="66">
        <f>IF((L877=""),"",((M875-N876)/(M875+N876))*100)</f>
        <v>3.6938324409297763</v>
      </c>
      <c r="Q876" s="66">
        <v>23</v>
      </c>
      <c r="R876" s="122" t="str">
        <f>IF(L877="","",IF(P877&lt;20,(IF(O876&gt;1730,IF(O876&lt;1970,"Pass","Fail"),"Fail"))))</f>
        <v>Pass</v>
      </c>
      <c r="S876" s="145">
        <v>1335</v>
      </c>
      <c r="T876" s="238" t="s">
        <v>277</v>
      </c>
      <c r="U876" s="148"/>
      <c r="V876" s="220">
        <v>1600</v>
      </c>
      <c r="W876" s="220">
        <v>2000</v>
      </c>
      <c r="X876" s="224">
        <v>1730</v>
      </c>
      <c r="Y876" s="224">
        <v>1970</v>
      </c>
      <c r="Z876" s="224">
        <v>6.2</v>
      </c>
    </row>
    <row r="877" spans="1:26" ht="15.75">
      <c r="A877"/>
      <c r="B877" s="139"/>
      <c r="C877" s="68" t="s">
        <v>88</v>
      </c>
      <c r="D877">
        <v>27271.1</v>
      </c>
      <c r="E877">
        <v>27172.66</v>
      </c>
      <c r="F877">
        <v>27207.59</v>
      </c>
      <c r="G877">
        <v>27117.82</v>
      </c>
      <c r="H877">
        <v>27151.54</v>
      </c>
      <c r="I877">
        <v>27176.91</v>
      </c>
      <c r="J877">
        <v>27118.93</v>
      </c>
      <c r="K877">
        <v>27138.15</v>
      </c>
      <c r="L877">
        <v>27213.68</v>
      </c>
      <c r="M877" s="127"/>
      <c r="N877" s="72"/>
      <c r="O877" s="72"/>
      <c r="P877" s="72"/>
      <c r="Q877" s="72"/>
      <c r="R877" s="124"/>
      <c r="S877" s="72"/>
      <c r="T877" s="197"/>
      <c r="U877" s="148"/>
      <c r="V877" s="221"/>
      <c r="W877" s="221"/>
    </row>
    <row r="878" spans="1:26" ht="38.25">
      <c r="A878"/>
      <c r="B878" s="141"/>
      <c r="C878" s="68" t="s">
        <v>122</v>
      </c>
      <c r="D878" s="38">
        <f t="shared" ref="D878:L878" si="288">IF(((D876="")*AND(D877="")),"",(D876-D877)*1)</f>
        <v>1897.2300000000032</v>
      </c>
      <c r="E878" s="38">
        <f t="shared" si="288"/>
        <v>1854.7099999999991</v>
      </c>
      <c r="F878" s="38">
        <f t="shared" si="288"/>
        <v>1810.3199999999997</v>
      </c>
      <c r="G878" s="38">
        <f t="shared" si="288"/>
        <v>1860.4099999999999</v>
      </c>
      <c r="H878" s="38">
        <f t="shared" si="288"/>
        <v>1933.0799999999981</v>
      </c>
      <c r="I878" s="38">
        <f t="shared" si="288"/>
        <v>1949.1899999999987</v>
      </c>
      <c r="J878" s="38">
        <f t="shared" si="288"/>
        <v>1891.25</v>
      </c>
      <c r="K878" s="38">
        <f t="shared" si="288"/>
        <v>1871.1800000000003</v>
      </c>
      <c r="L878" s="38">
        <f t="shared" si="288"/>
        <v>1902.1500000000015</v>
      </c>
      <c r="M878" s="66">
        <f>IF((L880=""),"",MAX(D881:L881))</f>
        <v>1975.3500000000022</v>
      </c>
      <c r="N878" s="127"/>
      <c r="O878" s="127"/>
      <c r="P878" s="127"/>
      <c r="Q878" s="127"/>
      <c r="R878" s="128"/>
      <c r="S878" s="127"/>
      <c r="T878" s="197"/>
      <c r="U878" s="148"/>
      <c r="V878" s="222"/>
      <c r="W878" s="222"/>
    </row>
    <row r="879" spans="1:26" ht="15.75">
      <c r="A879" s="192">
        <v>43685</v>
      </c>
      <c r="B879" s="121" t="s">
        <v>123</v>
      </c>
      <c r="C879" s="68" t="s">
        <v>87</v>
      </c>
      <c r="D879">
        <v>29109.72</v>
      </c>
      <c r="E879">
        <v>28982.62</v>
      </c>
      <c r="F879">
        <v>28981.200000000001</v>
      </c>
      <c r="G879">
        <v>28984.38</v>
      </c>
      <c r="H879">
        <v>29086.7</v>
      </c>
      <c r="I879">
        <v>29105.33</v>
      </c>
      <c r="J879">
        <v>28982.91</v>
      </c>
      <c r="K879">
        <v>28975.279999999999</v>
      </c>
      <c r="L879">
        <v>29110.15</v>
      </c>
      <c r="M879" s="72"/>
      <c r="N879" s="66">
        <f>IF(L880="","",MIN(D881:L881))</f>
        <v>1834.4900000000016</v>
      </c>
      <c r="O879" s="66">
        <f>IF((L881=""),"",AVERAGE(D881:L881))</f>
        <v>1896.3688888888901</v>
      </c>
      <c r="P879" s="66">
        <f>IF((L880=""),"",((M878-N879)/(M878+N879))*100)</f>
        <v>3.6972681267454921</v>
      </c>
      <c r="Q879" s="66">
        <v>23</v>
      </c>
      <c r="R879" s="122" t="str">
        <f>IF(L880="","",IF(P880&lt;20,(IF(O879&gt;1730,IF(O879&lt;1970,"Pass","Fail"),"Fail"))))</f>
        <v>Pass</v>
      </c>
      <c r="S879" s="145">
        <v>74</v>
      </c>
      <c r="T879" s="196" t="s">
        <v>278</v>
      </c>
      <c r="U879" s="148"/>
      <c r="V879" s="220">
        <v>1600</v>
      </c>
      <c r="W879" s="220">
        <v>2000</v>
      </c>
      <c r="X879" s="224">
        <v>1730</v>
      </c>
      <c r="Y879" s="224">
        <v>1970</v>
      </c>
      <c r="Z879" s="224">
        <v>6.2</v>
      </c>
    </row>
    <row r="880" spans="1:26" ht="15.75">
      <c r="A880"/>
      <c r="B880" s="139"/>
      <c r="C880" s="68" t="s">
        <v>88</v>
      </c>
      <c r="D880">
        <v>27210.37</v>
      </c>
      <c r="E880">
        <v>27126.799999999999</v>
      </c>
      <c r="F880">
        <v>27146.71</v>
      </c>
      <c r="G880">
        <v>27101.62</v>
      </c>
      <c r="H880">
        <v>27130.85</v>
      </c>
      <c r="I880">
        <v>27129.98</v>
      </c>
      <c r="J880">
        <v>27098.65</v>
      </c>
      <c r="K880">
        <v>27101.439999999999</v>
      </c>
      <c r="L880">
        <v>27204.55</v>
      </c>
      <c r="M880" s="127"/>
      <c r="N880" s="72"/>
      <c r="O880" s="72"/>
      <c r="P880" s="72"/>
      <c r="Q880" s="72"/>
      <c r="R880" s="124"/>
      <c r="S880" s="72"/>
      <c r="T880" s="197"/>
      <c r="U880" s="148"/>
      <c r="V880" s="221"/>
      <c r="W880" s="221"/>
    </row>
    <row r="881" spans="1:26" ht="38.25">
      <c r="A881"/>
      <c r="B881" s="141"/>
      <c r="C881" s="68" t="s">
        <v>122</v>
      </c>
      <c r="D881" s="38">
        <f t="shared" ref="D881:L881" si="289">IF(((D879="")*AND(D880="")),"",(D879-D880)*1)</f>
        <v>1899.3500000000022</v>
      </c>
      <c r="E881" s="38">
        <f t="shared" si="289"/>
        <v>1855.8199999999997</v>
      </c>
      <c r="F881" s="38">
        <f t="shared" si="289"/>
        <v>1834.4900000000016</v>
      </c>
      <c r="G881" s="38">
        <f t="shared" si="289"/>
        <v>1882.760000000002</v>
      </c>
      <c r="H881" s="38">
        <f t="shared" si="289"/>
        <v>1955.8500000000022</v>
      </c>
      <c r="I881" s="38">
        <f t="shared" si="289"/>
        <v>1975.3500000000022</v>
      </c>
      <c r="J881" s="38">
        <f t="shared" si="289"/>
        <v>1884.2599999999984</v>
      </c>
      <c r="K881" s="38">
        <f t="shared" si="289"/>
        <v>1873.8400000000001</v>
      </c>
      <c r="L881" s="38">
        <f t="shared" si="289"/>
        <v>1905.6000000000022</v>
      </c>
      <c r="M881" s="66">
        <f>IF((L883=""),"",MAX(D884:L884))</f>
        <v>1991.1900000000023</v>
      </c>
      <c r="N881" s="127"/>
      <c r="O881" s="127"/>
      <c r="P881" s="127"/>
      <c r="Q881" s="127"/>
      <c r="R881" s="128"/>
      <c r="S881" s="127"/>
      <c r="T881" s="197"/>
      <c r="U881" s="148"/>
      <c r="V881" s="222"/>
      <c r="W881" s="222"/>
    </row>
    <row r="882" spans="1:26" ht="15.75">
      <c r="A882" s="192">
        <v>43700</v>
      </c>
      <c r="B882" s="121" t="s">
        <v>123</v>
      </c>
      <c r="C882" s="68" t="s">
        <v>87</v>
      </c>
      <c r="D882">
        <v>29359.83</v>
      </c>
      <c r="E882">
        <v>29228.04</v>
      </c>
      <c r="F882">
        <v>29223.21</v>
      </c>
      <c r="G882">
        <v>29225.29</v>
      </c>
      <c r="H882">
        <v>29343.72</v>
      </c>
      <c r="I882">
        <v>29304.37</v>
      </c>
      <c r="J882">
        <v>29209.45</v>
      </c>
      <c r="K882">
        <v>29240.45</v>
      </c>
      <c r="L882">
        <v>29389.68</v>
      </c>
      <c r="M882" s="66">
        <f>IF((L883=""),"",MAX(D884:L884))</f>
        <v>1991.1900000000023</v>
      </c>
      <c r="N882" s="66">
        <f>IF(L883="","",MIN(D884:L884))</f>
        <v>1840.5200000000004</v>
      </c>
      <c r="O882" s="66">
        <f>IF((L884=""),"",AVERAGE(D884:L884))</f>
        <v>1918.6977777777784</v>
      </c>
      <c r="P882" s="66">
        <f>IF((L883=""),"",((M882-N882)/(M882+N882))*100)</f>
        <v>3.9321869348150509</v>
      </c>
      <c r="Q882" s="66">
        <v>23</v>
      </c>
      <c r="R882" s="122" t="str">
        <f>IF(L883="","",IF(P883&lt;20,(IF(O882&gt;1730,IF(O882&lt;1970,"Pass","Fail"),"Fail"))))</f>
        <v>Pass</v>
      </c>
      <c r="S882" s="145">
        <v>1159</v>
      </c>
      <c r="T882" s="196" t="s">
        <v>281</v>
      </c>
      <c r="U882" s="196"/>
      <c r="V882" s="220">
        <v>1600</v>
      </c>
      <c r="W882" s="220">
        <v>2000</v>
      </c>
      <c r="X882" s="224">
        <v>1730</v>
      </c>
      <c r="Y882" s="224">
        <v>1970</v>
      </c>
      <c r="Z882" s="224">
        <v>6.2</v>
      </c>
    </row>
    <row r="883" spans="1:26" ht="15.75">
      <c r="A883"/>
      <c r="B883" s="139"/>
      <c r="C883" s="68" t="s">
        <v>88</v>
      </c>
      <c r="D883">
        <v>27459.22</v>
      </c>
      <c r="E883">
        <v>27337.42</v>
      </c>
      <c r="F883">
        <v>27382.69</v>
      </c>
      <c r="G883">
        <v>27306.82</v>
      </c>
      <c r="H883">
        <v>27352.53</v>
      </c>
      <c r="I883">
        <v>27337.39</v>
      </c>
      <c r="J883">
        <v>27294.47</v>
      </c>
      <c r="K883">
        <v>27328.15</v>
      </c>
      <c r="L883">
        <v>27457.07</v>
      </c>
      <c r="M883" s="72"/>
      <c r="N883" s="72"/>
      <c r="O883" s="72"/>
      <c r="P883" s="72"/>
      <c r="Q883" s="72"/>
      <c r="R883" s="124"/>
      <c r="S883" s="72"/>
      <c r="T883" s="197"/>
      <c r="U883" s="197"/>
      <c r="V883" s="221"/>
      <c r="W883" s="221"/>
    </row>
    <row r="884" spans="1:26" ht="38.25">
      <c r="A884"/>
      <c r="B884" s="141"/>
      <c r="C884" s="68" t="s">
        <v>122</v>
      </c>
      <c r="D884" s="38">
        <f t="shared" ref="D884:L884" si="290">IF(((D882="")*AND(D883="")),"",(D882-D883)*1)</f>
        <v>1900.6100000000006</v>
      </c>
      <c r="E884" s="38">
        <f t="shared" si="290"/>
        <v>1890.6200000000026</v>
      </c>
      <c r="F884" s="38">
        <f t="shared" si="290"/>
        <v>1840.5200000000004</v>
      </c>
      <c r="G884" s="38">
        <f t="shared" si="290"/>
        <v>1918.4700000000012</v>
      </c>
      <c r="H884" s="38">
        <f t="shared" si="290"/>
        <v>1991.1900000000023</v>
      </c>
      <c r="I884" s="38">
        <f t="shared" si="290"/>
        <v>1966.9799999999996</v>
      </c>
      <c r="J884" s="38">
        <f t="shared" si="290"/>
        <v>1914.9799999999996</v>
      </c>
      <c r="K884" s="38">
        <f t="shared" si="290"/>
        <v>1912.2999999999993</v>
      </c>
      <c r="L884" s="38">
        <f t="shared" si="290"/>
        <v>1932.6100000000006</v>
      </c>
      <c r="M884" s="127"/>
      <c r="N884" s="127"/>
      <c r="O884" s="127"/>
      <c r="P884" s="127"/>
      <c r="Q884" s="127"/>
      <c r="R884" s="128"/>
      <c r="S884" s="127"/>
      <c r="T884" s="197"/>
      <c r="U884" s="197"/>
      <c r="V884" s="222"/>
      <c r="W884" s="222"/>
    </row>
    <row r="885" spans="1:26" ht="15.75">
      <c r="A885" s="192">
        <v>43703</v>
      </c>
      <c r="B885" s="248" t="s">
        <v>123</v>
      </c>
      <c r="C885" s="68" t="s">
        <v>87</v>
      </c>
      <c r="D885">
        <v>29296.240000000002</v>
      </c>
      <c r="E885">
        <v>29212.57</v>
      </c>
      <c r="F885">
        <v>29226.85</v>
      </c>
      <c r="G885">
        <v>29247.41</v>
      </c>
      <c r="H885">
        <v>29346.71</v>
      </c>
      <c r="I885">
        <v>29279.7</v>
      </c>
      <c r="J885">
        <v>29216.12</v>
      </c>
      <c r="K885">
        <v>29232.91</v>
      </c>
      <c r="L885">
        <v>29388.21</v>
      </c>
      <c r="M885" s="66">
        <f>IF((L886=""),"",MAX(D887:L887))</f>
        <v>1963.4599999999991</v>
      </c>
      <c r="N885" s="66">
        <f>IF(L886="","",MIN(D887:L887))</f>
        <v>1759.1599999999999</v>
      </c>
      <c r="O885" s="66">
        <f>IF((L887=""),"",AVERAGE(D887:L887))</f>
        <v>1890.3122222222219</v>
      </c>
      <c r="P885" s="66">
        <f>IF((L886=""),"",((M885-N885)/(M885+N885))*100)</f>
        <v>5.488070230106735</v>
      </c>
      <c r="Q885" s="66">
        <v>23</v>
      </c>
      <c r="R885" s="122" t="str">
        <f>IF(L886="","",IF(P886&lt;20,(IF(O885&gt;1730,IF(O885&lt;1970,"Pass","Fail"),"Fail"))))</f>
        <v>Pass</v>
      </c>
      <c r="S885" s="145" t="s">
        <v>282</v>
      </c>
      <c r="T885" s="196" t="s">
        <v>283</v>
      </c>
      <c r="U885" s="148"/>
      <c r="V885" s="220">
        <v>1600</v>
      </c>
      <c r="W885" s="220">
        <v>2000</v>
      </c>
      <c r="X885" s="224">
        <v>1730</v>
      </c>
      <c r="Y885" s="224">
        <v>1970</v>
      </c>
      <c r="Z885" s="224">
        <v>6.2</v>
      </c>
    </row>
    <row r="886" spans="1:26" ht="15.75">
      <c r="A886"/>
      <c r="B886" s="249"/>
      <c r="C886" s="68" t="s">
        <v>88</v>
      </c>
      <c r="D886">
        <v>27407.599999999999</v>
      </c>
      <c r="E886">
        <v>27356.83</v>
      </c>
      <c r="F886">
        <v>27467.69</v>
      </c>
      <c r="G886">
        <v>27346.51</v>
      </c>
      <c r="H886">
        <v>27383.25</v>
      </c>
      <c r="I886">
        <v>27373.99</v>
      </c>
      <c r="J886">
        <v>27299.94</v>
      </c>
      <c r="K886">
        <v>27354.29</v>
      </c>
      <c r="L886">
        <v>27443.81</v>
      </c>
      <c r="M886" s="72"/>
      <c r="N886" s="72"/>
      <c r="O886" s="72"/>
      <c r="P886" s="72"/>
      <c r="Q886" s="72"/>
      <c r="R886" s="124"/>
      <c r="S886" s="72"/>
      <c r="T886" s="197"/>
      <c r="U886" s="148"/>
      <c r="V886" s="221"/>
      <c r="W886" s="221"/>
    </row>
    <row r="887" spans="1:26" ht="38.25">
      <c r="A887"/>
      <c r="B887" s="250"/>
      <c r="C887" s="68" t="s">
        <v>122</v>
      </c>
      <c r="D887" s="38">
        <f t="shared" ref="D887:L887" si="291">IF(((D885="")*AND(D886="")),"",(D885-D886)*1)</f>
        <v>1888.6400000000031</v>
      </c>
      <c r="E887" s="38">
        <f t="shared" si="291"/>
        <v>1855.739999999998</v>
      </c>
      <c r="F887" s="38">
        <f t="shared" si="291"/>
        <v>1759.1599999999999</v>
      </c>
      <c r="G887" s="38">
        <f t="shared" si="291"/>
        <v>1900.9000000000015</v>
      </c>
      <c r="H887" s="38">
        <f t="shared" si="291"/>
        <v>1963.4599999999991</v>
      </c>
      <c r="I887" s="38">
        <f t="shared" si="291"/>
        <v>1905.7099999999991</v>
      </c>
      <c r="J887" s="38">
        <f t="shared" si="291"/>
        <v>1916.1800000000003</v>
      </c>
      <c r="K887" s="38">
        <f t="shared" si="291"/>
        <v>1878.619999999999</v>
      </c>
      <c r="L887" s="38">
        <f t="shared" si="291"/>
        <v>1944.3999999999978</v>
      </c>
      <c r="M887" s="127"/>
      <c r="N887" s="127"/>
      <c r="O887" s="127"/>
      <c r="P887" s="127"/>
      <c r="Q887" s="127"/>
      <c r="R887" s="128"/>
      <c r="S887" s="127"/>
      <c r="T887" s="197"/>
      <c r="U887" s="148"/>
      <c r="V887" s="222"/>
      <c r="W887" s="222"/>
    </row>
    <row r="888" spans="1:26" ht="15.75">
      <c r="A888" s="243">
        <v>43706</v>
      </c>
      <c r="B888" s="121" t="s">
        <v>123</v>
      </c>
      <c r="C888" s="68" t="s">
        <v>87</v>
      </c>
      <c r="D888">
        <v>28822.28</v>
      </c>
      <c r="E888">
        <v>28747.05</v>
      </c>
      <c r="F888">
        <v>28777.03</v>
      </c>
      <c r="G888">
        <v>28734.18</v>
      </c>
      <c r="H888">
        <v>28856.49</v>
      </c>
      <c r="I888">
        <v>28881.9</v>
      </c>
      <c r="J888">
        <v>28745.71</v>
      </c>
      <c r="K888">
        <v>28729.3</v>
      </c>
      <c r="L888">
        <v>28844.03</v>
      </c>
      <c r="M888" s="72"/>
      <c r="N888" s="66">
        <f>IF(L889="","",MIN(D890:L890))</f>
        <v>1794.6499999999978</v>
      </c>
      <c r="O888" s="66">
        <f>IF((L890=""),"",AVERAGE(D890:L890))</f>
        <v>1891.8288888888881</v>
      </c>
      <c r="P888" s="66">
        <f>IF((L889=""),"",((M887-N888)/(M887+N888))*100)</f>
        <v>-100</v>
      </c>
      <c r="Q888" s="66">
        <v>23</v>
      </c>
      <c r="R888" s="122" t="str">
        <f>IF(L889="","",IF(P889&lt;20,(IF(O888&gt;1730,IF(O888&lt;1970,"Pass","Fail"),"Fail"))))</f>
        <v>Pass</v>
      </c>
      <c r="S888" s="145">
        <v>121</v>
      </c>
      <c r="T888" s="196" t="s">
        <v>284</v>
      </c>
      <c r="U888" s="148"/>
      <c r="V888" s="220">
        <v>1600</v>
      </c>
      <c r="W888" s="220">
        <v>2000</v>
      </c>
      <c r="X888" s="224">
        <v>1730</v>
      </c>
      <c r="Y888" s="224">
        <v>1970</v>
      </c>
      <c r="Z888" s="224">
        <v>6.2</v>
      </c>
    </row>
    <row r="889" spans="1:26" ht="15.75">
      <c r="A889"/>
      <c r="B889" s="139"/>
      <c r="C889" s="68" t="s">
        <v>88</v>
      </c>
      <c r="D889">
        <v>26941.96</v>
      </c>
      <c r="E889">
        <v>26885.84</v>
      </c>
      <c r="F889">
        <v>26982.38</v>
      </c>
      <c r="G889">
        <v>26851.99</v>
      </c>
      <c r="H889">
        <v>26896.38</v>
      </c>
      <c r="I889">
        <v>26920.61</v>
      </c>
      <c r="J889">
        <v>26861.65</v>
      </c>
      <c r="K889">
        <v>26850.87</v>
      </c>
      <c r="L889">
        <v>26919.83</v>
      </c>
      <c r="M889" s="127"/>
      <c r="N889" s="72"/>
      <c r="O889" s="72"/>
      <c r="P889" s="72"/>
      <c r="Q889" s="72"/>
      <c r="R889" s="124"/>
      <c r="S889" s="72"/>
      <c r="T889" s="197"/>
      <c r="U889" s="148"/>
      <c r="V889" s="221"/>
      <c r="W889" s="221"/>
    </row>
    <row r="890" spans="1:26" ht="38.25">
      <c r="A890"/>
      <c r="B890" s="141"/>
      <c r="C890" s="68" t="s">
        <v>122</v>
      </c>
      <c r="D890" s="38">
        <f t="shared" ref="D890:L890" si="292">IF(((D888="")*AND(D889="")),"",(D888-D889)*1)</f>
        <v>1880.3199999999997</v>
      </c>
      <c r="E890" s="38">
        <f t="shared" si="292"/>
        <v>1861.2099999999991</v>
      </c>
      <c r="F890" s="38">
        <f t="shared" si="292"/>
        <v>1794.6499999999978</v>
      </c>
      <c r="G890" s="38">
        <f t="shared" si="292"/>
        <v>1882.1899999999987</v>
      </c>
      <c r="H890" s="38">
        <f t="shared" si="292"/>
        <v>1960.1100000000006</v>
      </c>
      <c r="I890" s="38">
        <f t="shared" si="292"/>
        <v>1961.2900000000009</v>
      </c>
      <c r="J890" s="38">
        <f t="shared" si="292"/>
        <v>1884.0599999999977</v>
      </c>
      <c r="K890" s="38">
        <f t="shared" si="292"/>
        <v>1878.4300000000003</v>
      </c>
      <c r="L890" s="38">
        <f t="shared" si="292"/>
        <v>1924.1999999999971</v>
      </c>
      <c r="M890" s="66">
        <f>IF((L892=""),"",MAX(D893:L893))</f>
        <v>1921.4399999999987</v>
      </c>
      <c r="N890" s="127"/>
      <c r="O890" s="127"/>
      <c r="P890" s="127"/>
      <c r="Q890" s="127"/>
      <c r="R890" s="128"/>
      <c r="S890" s="127"/>
      <c r="T890" s="197"/>
      <c r="U890" s="148"/>
      <c r="V890" s="222"/>
      <c r="W890" s="222"/>
    </row>
    <row r="891" spans="1:26" ht="15.75">
      <c r="A891" s="243">
        <v>43709</v>
      </c>
      <c r="B891" s="121" t="s">
        <v>123</v>
      </c>
      <c r="C891" s="68" t="s">
        <v>87</v>
      </c>
      <c r="D891">
        <v>29301.919999999998</v>
      </c>
      <c r="E891">
        <v>29206.16</v>
      </c>
      <c r="F891">
        <v>29230.15</v>
      </c>
      <c r="G891">
        <v>29182.86</v>
      </c>
      <c r="H891">
        <v>29307.39</v>
      </c>
      <c r="I891">
        <v>29330.91</v>
      </c>
      <c r="J891">
        <v>29182.86</v>
      </c>
      <c r="K891">
        <v>29175.68</v>
      </c>
      <c r="L891">
        <v>29276.59</v>
      </c>
      <c r="M891" s="72"/>
      <c r="N891" s="66">
        <f>IF(L892="","",MIN(D893:L893))</f>
        <v>1454.7300000000032</v>
      </c>
      <c r="O891" s="66">
        <f>IF((L893=""),"",AVERAGE(D893:L893))</f>
        <v>1805.6555555555553</v>
      </c>
      <c r="P891" s="66">
        <f>IF((L892=""),"",((M890-N891)/(M890+N891))*100)</f>
        <v>13.823652244999371</v>
      </c>
      <c r="Q891" s="66">
        <v>23</v>
      </c>
      <c r="R891" s="122" t="str">
        <f>IF(L892="","",IF(P892&lt;20,(IF(O891&gt;1730,IF(O891&lt;1970,"Pass","Fail"),"Fail"))))</f>
        <v>Pass</v>
      </c>
      <c r="S891" s="145">
        <v>121</v>
      </c>
      <c r="T891" s="196" t="s">
        <v>285</v>
      </c>
      <c r="U891" s="148"/>
      <c r="V891" s="220">
        <v>1600</v>
      </c>
      <c r="W891" s="220">
        <v>2000</v>
      </c>
      <c r="X891" s="224">
        <v>1730</v>
      </c>
      <c r="Y891" s="224">
        <v>1970</v>
      </c>
      <c r="Z891" s="224">
        <v>6.2</v>
      </c>
    </row>
    <row r="892" spans="1:26" ht="15.75">
      <c r="A892"/>
      <c r="B892" s="139"/>
      <c r="C892" s="68" t="s">
        <v>88</v>
      </c>
      <c r="D892">
        <v>27463.53</v>
      </c>
      <c r="E892">
        <v>27431.65</v>
      </c>
      <c r="F892">
        <v>27775.42</v>
      </c>
      <c r="G892">
        <v>27356.31</v>
      </c>
      <c r="H892">
        <v>27391.43</v>
      </c>
      <c r="I892">
        <v>27409.47</v>
      </c>
      <c r="J892">
        <v>27351.53</v>
      </c>
      <c r="K892">
        <v>27355.15</v>
      </c>
      <c r="L892">
        <v>27409.13</v>
      </c>
      <c r="M892" s="127"/>
      <c r="N892" s="72"/>
      <c r="O892" s="72"/>
      <c r="P892" s="72"/>
      <c r="Q892" s="72"/>
      <c r="R892" s="124"/>
      <c r="S892" s="72"/>
      <c r="T892" s="197"/>
      <c r="U892" s="148"/>
      <c r="V892" s="221"/>
      <c r="W892" s="221"/>
    </row>
    <row r="893" spans="1:26" ht="38.25">
      <c r="A893"/>
      <c r="B893" s="141"/>
      <c r="C893" s="68" t="s">
        <v>122</v>
      </c>
      <c r="D893" s="38">
        <f t="shared" ref="D893:L893" si="293">IF(((D891="")*AND(D892="")),"",(D891-D892)*1)</f>
        <v>1838.3899999999994</v>
      </c>
      <c r="E893" s="38">
        <f t="shared" si="293"/>
        <v>1774.5099999999984</v>
      </c>
      <c r="F893" s="38">
        <f t="shared" si="293"/>
        <v>1454.7300000000032</v>
      </c>
      <c r="G893" s="38">
        <f t="shared" si="293"/>
        <v>1826.5499999999993</v>
      </c>
      <c r="H893" s="38">
        <f t="shared" si="293"/>
        <v>1915.9599999999991</v>
      </c>
      <c r="I893" s="38">
        <f t="shared" si="293"/>
        <v>1921.4399999999987</v>
      </c>
      <c r="J893" s="38">
        <f t="shared" si="293"/>
        <v>1831.3300000000017</v>
      </c>
      <c r="K893" s="38">
        <f t="shared" si="293"/>
        <v>1820.5299999999988</v>
      </c>
      <c r="L893" s="38">
        <f t="shared" si="293"/>
        <v>1867.4599999999991</v>
      </c>
      <c r="M893" s="66">
        <f>IF((L895=""),"",MAX(D896:L896))</f>
        <v>1912.5999999999985</v>
      </c>
      <c r="N893" s="127"/>
      <c r="O893" s="127"/>
      <c r="P893" s="127"/>
      <c r="Q893" s="127"/>
      <c r="R893" s="128"/>
      <c r="S893" s="127"/>
      <c r="T893" s="197"/>
      <c r="U893" s="148"/>
      <c r="V893" s="222"/>
      <c r="W893" s="222"/>
    </row>
    <row r="894" spans="1:26" ht="15.75">
      <c r="A894" s="192">
        <v>43712</v>
      </c>
      <c r="B894" s="121" t="s">
        <v>123</v>
      </c>
      <c r="C894" s="68" t="s">
        <v>87</v>
      </c>
      <c r="D894">
        <v>29289.23</v>
      </c>
      <c r="E894">
        <v>29146.75</v>
      </c>
      <c r="F894">
        <v>29183.93</v>
      </c>
      <c r="G894">
        <v>29146.22</v>
      </c>
      <c r="H894">
        <v>29261.19</v>
      </c>
      <c r="I894">
        <v>29267</v>
      </c>
      <c r="J894">
        <v>29146.720000000001</v>
      </c>
      <c r="K894">
        <v>29157.14</v>
      </c>
      <c r="L894">
        <v>29246.42</v>
      </c>
      <c r="M894" s="72"/>
      <c r="N894" s="66">
        <f>IF(L895="","",MIN(D896:L896))</f>
        <v>1753.9700000000012</v>
      </c>
      <c r="O894" s="66">
        <f>IF((L896=""),"",AVERAGE(D896:L896))</f>
        <v>1840.0677777777778</v>
      </c>
      <c r="P894" s="66">
        <f>IF((L895=""),"",((M893-N894)/(M893+N894))*100)</f>
        <v>4.3263867865606649</v>
      </c>
      <c r="Q894" s="66">
        <v>23</v>
      </c>
      <c r="R894" s="122" t="str">
        <f>IF(L895="","",IF(P895&lt;20,(IF(O894&gt;1730,IF(O894&lt;1970,"Pass","Fail"),"Fail"))))</f>
        <v>Pass</v>
      </c>
      <c r="S894" s="145">
        <v>1428</v>
      </c>
      <c r="T894" s="196" t="s">
        <v>286</v>
      </c>
      <c r="U894" s="148"/>
      <c r="V894" s="220">
        <v>1600</v>
      </c>
      <c r="W894" s="220">
        <v>2000</v>
      </c>
      <c r="X894" s="224">
        <v>1730</v>
      </c>
      <c r="Y894" s="224">
        <v>1970</v>
      </c>
      <c r="Z894" s="224">
        <v>6.2</v>
      </c>
    </row>
    <row r="895" spans="1:26" ht="15.75">
      <c r="A895"/>
      <c r="B895" s="139"/>
      <c r="C895" s="68" t="s">
        <v>88</v>
      </c>
      <c r="D895">
        <v>27425.33</v>
      </c>
      <c r="E895">
        <v>27356.92</v>
      </c>
      <c r="F895">
        <v>27429.96</v>
      </c>
      <c r="G895">
        <v>27327.01</v>
      </c>
      <c r="H895">
        <v>27348.59</v>
      </c>
      <c r="I895">
        <v>27355.06</v>
      </c>
      <c r="J895">
        <v>27321.94</v>
      </c>
      <c r="K895">
        <v>27338.22</v>
      </c>
      <c r="L895">
        <v>27380.959999999999</v>
      </c>
      <c r="M895" s="127"/>
      <c r="N895" s="72"/>
      <c r="O895" s="72"/>
      <c r="P895" s="72"/>
      <c r="Q895" s="72"/>
      <c r="R895" s="124"/>
      <c r="S895" s="72"/>
      <c r="T895" s="197"/>
      <c r="U895" s="148"/>
      <c r="V895" s="221"/>
      <c r="W895" s="221"/>
    </row>
    <row r="896" spans="1:26" ht="38.25">
      <c r="A896"/>
      <c r="B896" s="141"/>
      <c r="C896" s="68" t="s">
        <v>122</v>
      </c>
      <c r="D896" s="38">
        <f t="shared" ref="D896:L896" si="294">IF(((D894="")*AND(D895="")),"",(D894-D895)*1)</f>
        <v>1863.8999999999978</v>
      </c>
      <c r="E896" s="38">
        <f t="shared" si="294"/>
        <v>1789.8300000000017</v>
      </c>
      <c r="F896" s="38">
        <f t="shared" si="294"/>
        <v>1753.9700000000012</v>
      </c>
      <c r="G896" s="38">
        <f t="shared" si="294"/>
        <v>1819.2100000000028</v>
      </c>
      <c r="H896" s="38">
        <f t="shared" si="294"/>
        <v>1912.5999999999985</v>
      </c>
      <c r="I896" s="38">
        <f t="shared" si="294"/>
        <v>1911.9399999999987</v>
      </c>
      <c r="J896" s="38">
        <f t="shared" si="294"/>
        <v>1824.7800000000025</v>
      </c>
      <c r="K896" s="38">
        <f t="shared" si="294"/>
        <v>1818.9199999999983</v>
      </c>
      <c r="L896" s="38">
        <f t="shared" si="294"/>
        <v>1865.4599999999991</v>
      </c>
      <c r="M896" s="66">
        <f>IF((L898=""),"",MAX(D899:L899))</f>
        <v>1991.8100000000013</v>
      </c>
      <c r="N896" s="127"/>
      <c r="O896" s="127"/>
      <c r="P896" s="127"/>
      <c r="Q896" s="127"/>
      <c r="R896" s="128"/>
      <c r="S896" s="127"/>
      <c r="T896" s="197"/>
      <c r="U896" s="148"/>
      <c r="V896" s="222"/>
      <c r="W896" s="222"/>
    </row>
    <row r="897" spans="1:26" ht="15.75">
      <c r="A897" s="192">
        <v>43715</v>
      </c>
      <c r="B897" s="121" t="s">
        <v>123</v>
      </c>
      <c r="C897" s="68" t="s">
        <v>87</v>
      </c>
      <c r="D897">
        <v>29464.58</v>
      </c>
      <c r="E897">
        <v>29342.02</v>
      </c>
      <c r="F897">
        <v>29333.41</v>
      </c>
      <c r="G897">
        <v>29387.51</v>
      </c>
      <c r="H897">
        <v>29510.83</v>
      </c>
      <c r="I897">
        <v>29434.04</v>
      </c>
      <c r="J897">
        <v>29348.080000000002</v>
      </c>
      <c r="K897">
        <v>29297.11</v>
      </c>
      <c r="L897">
        <v>29411.02</v>
      </c>
      <c r="M897" s="72"/>
      <c r="N897" s="66">
        <f>IF(L898="","",MIN(D899:L899))</f>
        <v>1759.2299999999996</v>
      </c>
      <c r="O897" s="66">
        <f>IF((L899=""),"",AVERAGE(D899:L899))</f>
        <v>1888.7133333333343</v>
      </c>
      <c r="P897" s="66">
        <f>IF((L898=""),"",((M896-N897)/(M896+N897))*100)</f>
        <v>6.2004137519195126</v>
      </c>
      <c r="Q897" s="66">
        <v>23</v>
      </c>
      <c r="R897" s="122" t="str">
        <f>IF(L898="","",IF(P898&lt;20,(IF(O897&gt;1730,IF(O897&lt;1970,"Pass","Fail"),"Fail"))))</f>
        <v>Pass</v>
      </c>
      <c r="S897" s="145">
        <v>1335</v>
      </c>
      <c r="T897" s="196" t="s">
        <v>288</v>
      </c>
      <c r="U897" s="148"/>
      <c r="V897" s="220">
        <v>1600</v>
      </c>
      <c r="W897" s="220">
        <v>2000</v>
      </c>
      <c r="X897" s="224">
        <v>1730</v>
      </c>
      <c r="Y897" s="224">
        <v>1970</v>
      </c>
      <c r="Z897" s="224">
        <v>6.2</v>
      </c>
    </row>
    <row r="898" spans="1:26" ht="15.75">
      <c r="A898"/>
      <c r="B898" s="139"/>
      <c r="C898" s="68" t="s">
        <v>88</v>
      </c>
      <c r="D898">
        <v>27550.87</v>
      </c>
      <c r="E898">
        <v>27519.03</v>
      </c>
      <c r="F898">
        <v>27574.18</v>
      </c>
      <c r="G898">
        <v>27487.14</v>
      </c>
      <c r="H898">
        <v>27529.11</v>
      </c>
      <c r="I898">
        <v>27497.01</v>
      </c>
      <c r="J898">
        <v>27497.3</v>
      </c>
      <c r="K898">
        <v>27305.3</v>
      </c>
      <c r="L898">
        <v>27570.240000000002</v>
      </c>
      <c r="M898" s="127"/>
      <c r="N898" s="72"/>
      <c r="O898" s="72"/>
      <c r="P898" s="72"/>
      <c r="Q898" s="72"/>
      <c r="R898" s="124"/>
      <c r="S898" s="72"/>
      <c r="T898" s="197"/>
      <c r="U898" s="148"/>
      <c r="V898" s="221"/>
      <c r="W898" s="221"/>
    </row>
    <row r="899" spans="1:26" ht="38.25">
      <c r="A899"/>
      <c r="B899" s="141"/>
      <c r="C899" s="68" t="s">
        <v>122</v>
      </c>
      <c r="D899" s="38">
        <f t="shared" ref="D899:L899" si="295">IF(((D897="")*AND(D898="")),"",(D897-D898)*1)</f>
        <v>1913.7100000000028</v>
      </c>
      <c r="E899" s="38">
        <f t="shared" si="295"/>
        <v>1822.9900000000016</v>
      </c>
      <c r="F899" s="38">
        <f t="shared" si="295"/>
        <v>1759.2299999999996</v>
      </c>
      <c r="G899" s="38">
        <f t="shared" si="295"/>
        <v>1900.369999999999</v>
      </c>
      <c r="H899" s="38">
        <f t="shared" si="295"/>
        <v>1981.7200000000012</v>
      </c>
      <c r="I899" s="38">
        <f t="shared" si="295"/>
        <v>1937.0300000000025</v>
      </c>
      <c r="J899" s="38">
        <f t="shared" si="295"/>
        <v>1850.7800000000025</v>
      </c>
      <c r="K899" s="38">
        <f t="shared" si="295"/>
        <v>1991.8100000000013</v>
      </c>
      <c r="L899" s="38">
        <f t="shared" si="295"/>
        <v>1840.7799999999988</v>
      </c>
      <c r="N899" s="127"/>
      <c r="O899" s="127"/>
      <c r="P899" s="127"/>
      <c r="Q899" s="127"/>
      <c r="R899" s="128"/>
      <c r="S899" s="127"/>
      <c r="T899" s="197"/>
      <c r="U899" s="148"/>
      <c r="V899" s="222"/>
      <c r="W899" s="222"/>
    </row>
    <row r="900" spans="1:26" ht="15.75">
      <c r="A900" s="243">
        <v>43718</v>
      </c>
      <c r="B900" s="121" t="s">
        <v>123</v>
      </c>
      <c r="C900" s="68" t="s">
        <v>87</v>
      </c>
      <c r="D900">
        <v>29309</v>
      </c>
      <c r="E900">
        <v>29296.11</v>
      </c>
      <c r="F900">
        <v>29297.35</v>
      </c>
      <c r="G900">
        <v>29212.98</v>
      </c>
      <c r="H900">
        <v>29360.05</v>
      </c>
      <c r="I900">
        <v>29355.74</v>
      </c>
      <c r="J900">
        <v>29258.81</v>
      </c>
      <c r="K900">
        <v>29262.04</v>
      </c>
      <c r="L900">
        <v>29434.39</v>
      </c>
      <c r="M900" s="66">
        <f>IF((L901=""),"",MAX(D902:L902))</f>
        <v>1955.1800000000003</v>
      </c>
      <c r="N900" s="66">
        <f>IF(L901="","",MIN(D902:L902))</f>
        <v>1767.989999999998</v>
      </c>
      <c r="O900" s="66">
        <f>IF((L902=""),"",AVERAGE(D902:L902))</f>
        <v>1883.5066666666669</v>
      </c>
      <c r="P900" s="66">
        <f>IF((L901=""),"",((M900-N900)/(M900+N900))*100)</f>
        <v>5.0277048858903139</v>
      </c>
      <c r="Q900" s="66">
        <v>23</v>
      </c>
      <c r="R900" s="122" t="str">
        <f>IF(L901="","",IF(P901&lt;20,(IF(O900&gt;1730,IF(O900&lt;1970,"Pass","Fail"),"Fail"))))</f>
        <v>Pass</v>
      </c>
      <c r="S900" s="145">
        <v>121</v>
      </c>
      <c r="T900" s="196" t="s">
        <v>289</v>
      </c>
      <c r="U900" s="148"/>
      <c r="V900" s="220">
        <v>1600</v>
      </c>
      <c r="W900" s="220">
        <v>2000</v>
      </c>
      <c r="X900" s="224">
        <v>1730</v>
      </c>
      <c r="Y900" s="224">
        <v>1970</v>
      </c>
      <c r="Z900" s="224">
        <v>6.2</v>
      </c>
    </row>
    <row r="901" spans="1:26" ht="15.75">
      <c r="A901"/>
      <c r="B901" s="139"/>
      <c r="C901" s="68" t="s">
        <v>88</v>
      </c>
      <c r="D901">
        <v>27426</v>
      </c>
      <c r="E901">
        <v>27418.54</v>
      </c>
      <c r="F901">
        <v>27529.360000000001</v>
      </c>
      <c r="G901">
        <v>27334.39</v>
      </c>
      <c r="H901">
        <v>27411.67</v>
      </c>
      <c r="I901">
        <v>27400.560000000001</v>
      </c>
      <c r="J901">
        <v>27382.82</v>
      </c>
      <c r="K901">
        <v>27372.61</v>
      </c>
      <c r="L901">
        <v>27558.959999999999</v>
      </c>
      <c r="M901" s="72"/>
      <c r="N901" s="72"/>
      <c r="O901" s="72"/>
      <c r="P901" s="72"/>
      <c r="Q901" s="72"/>
      <c r="R901" s="124"/>
      <c r="S901" s="72"/>
      <c r="T901" s="197"/>
      <c r="U901" s="148"/>
      <c r="V901" s="221"/>
      <c r="W901" s="221"/>
    </row>
    <row r="902" spans="1:26" ht="38.25">
      <c r="A902"/>
      <c r="B902" s="252"/>
      <c r="C902" s="66" t="s">
        <v>122</v>
      </c>
      <c r="D902" s="254">
        <f t="shared" ref="D902:L902" si="296">IF(((D900="")*AND(D901="")),"",(D900-D901)*1)</f>
        <v>1883</v>
      </c>
      <c r="E902" s="254">
        <f t="shared" si="296"/>
        <v>1877.5699999999997</v>
      </c>
      <c r="F902" s="254">
        <f t="shared" si="296"/>
        <v>1767.989999999998</v>
      </c>
      <c r="G902" s="254">
        <f t="shared" si="296"/>
        <v>1878.5900000000001</v>
      </c>
      <c r="H902" s="254">
        <f t="shared" si="296"/>
        <v>1948.380000000001</v>
      </c>
      <c r="I902" s="254">
        <f t="shared" si="296"/>
        <v>1955.1800000000003</v>
      </c>
      <c r="J902" s="254">
        <f t="shared" si="296"/>
        <v>1875.9900000000016</v>
      </c>
      <c r="K902" s="254">
        <f t="shared" si="296"/>
        <v>1889.4300000000003</v>
      </c>
      <c r="L902" s="254">
        <f t="shared" si="296"/>
        <v>1875.4300000000003</v>
      </c>
      <c r="M902" s="72"/>
      <c r="N902" s="72"/>
      <c r="O902" s="72"/>
      <c r="P902" s="72"/>
      <c r="Q902" s="72"/>
      <c r="R902" s="124"/>
      <c r="S902" s="72"/>
      <c r="T902" s="197"/>
      <c r="U902" s="148"/>
      <c r="V902" s="222"/>
      <c r="W902" s="222"/>
    </row>
    <row r="903" spans="1:26" ht="15.75">
      <c r="A903" s="243">
        <v>43724</v>
      </c>
      <c r="B903" s="251" t="s">
        <v>123</v>
      </c>
      <c r="C903" s="68" t="s">
        <v>87</v>
      </c>
      <c r="D903">
        <v>29365.93</v>
      </c>
      <c r="E903">
        <v>29239.53</v>
      </c>
      <c r="F903">
        <v>29232.68</v>
      </c>
      <c r="G903">
        <v>29207.040000000001</v>
      </c>
      <c r="H903">
        <v>29324.63</v>
      </c>
      <c r="I903">
        <v>29319.95</v>
      </c>
      <c r="J903">
        <v>29196.84</v>
      </c>
      <c r="K903">
        <v>29228.58</v>
      </c>
      <c r="L903">
        <v>29336.57</v>
      </c>
      <c r="M903" s="66">
        <f>IF((L904=""),"",MAX(D905:L905))</f>
        <v>1995.8600000000006</v>
      </c>
      <c r="N903" s="66">
        <f>IF(L904="","",MIN(D905:L905))</f>
        <v>1861.6899999999987</v>
      </c>
      <c r="O903" s="66">
        <f>IF((L905=""),"",AVERAGE(D905:L905))</f>
        <v>1927.7744444444445</v>
      </c>
      <c r="P903" s="66">
        <f>IF((L904=""),"",((M903-N903)/(M903+N903))*100)</f>
        <v>3.4781143471893281</v>
      </c>
      <c r="Q903" s="66">
        <v>23</v>
      </c>
      <c r="R903" s="122" t="str">
        <f>IF(L904="","",IF(P904&lt;20,(IF(O903&gt;1730,IF(O903&lt;1970,"Pass","Fail"),"Fail"))))</f>
        <v>Pass</v>
      </c>
      <c r="S903" s="145">
        <v>1340</v>
      </c>
      <c r="T903" s="196" t="s">
        <v>290</v>
      </c>
      <c r="U903" s="148"/>
      <c r="V903" s="220">
        <v>1600</v>
      </c>
      <c r="W903" s="220">
        <v>2000</v>
      </c>
      <c r="X903" s="224">
        <v>1730</v>
      </c>
      <c r="Y903" s="224">
        <v>1970</v>
      </c>
      <c r="Z903" s="224">
        <v>6.2</v>
      </c>
    </row>
    <row r="904" spans="1:26" ht="15.75">
      <c r="A904" s="257"/>
      <c r="B904" s="252"/>
      <c r="C904" s="68" t="s">
        <v>88</v>
      </c>
      <c r="D904">
        <v>27421.439999999999</v>
      </c>
      <c r="E904">
        <v>27343.97</v>
      </c>
      <c r="F904">
        <v>27370.99</v>
      </c>
      <c r="G904">
        <v>27305.56</v>
      </c>
      <c r="H904">
        <v>27337.64</v>
      </c>
      <c r="I904">
        <v>27324.09</v>
      </c>
      <c r="J904">
        <v>27294.76</v>
      </c>
      <c r="K904">
        <v>27323.74</v>
      </c>
      <c r="L904">
        <v>27379.59</v>
      </c>
      <c r="M904" s="72"/>
      <c r="N904" s="72"/>
      <c r="O904" s="72"/>
      <c r="P904" s="72"/>
      <c r="Q904" s="72"/>
      <c r="R904" s="124"/>
      <c r="S904" s="72"/>
      <c r="T904" s="197"/>
      <c r="U904" s="148"/>
      <c r="V904" s="221"/>
      <c r="W904" s="221"/>
    </row>
    <row r="905" spans="1:26" ht="38.25">
      <c r="A905" s="258"/>
      <c r="B905" s="253"/>
      <c r="C905" s="68" t="s">
        <v>122</v>
      </c>
      <c r="D905" s="38">
        <f t="shared" ref="D905:L905" si="297">IF(((D903="")*AND(D904="")),"",(D903-D904)*1)</f>
        <v>1944.4900000000016</v>
      </c>
      <c r="E905" s="38">
        <f t="shared" si="297"/>
        <v>1895.5599999999977</v>
      </c>
      <c r="F905" s="38">
        <f t="shared" si="297"/>
        <v>1861.6899999999987</v>
      </c>
      <c r="G905" s="38">
        <f t="shared" si="297"/>
        <v>1901.4799999999996</v>
      </c>
      <c r="H905" s="38">
        <f t="shared" si="297"/>
        <v>1986.9900000000016</v>
      </c>
      <c r="I905" s="38">
        <f t="shared" si="297"/>
        <v>1995.8600000000006</v>
      </c>
      <c r="J905" s="38">
        <f t="shared" si="297"/>
        <v>1902.0800000000017</v>
      </c>
      <c r="K905" s="38">
        <f t="shared" si="297"/>
        <v>1904.8400000000001</v>
      </c>
      <c r="L905" s="38">
        <f t="shared" si="297"/>
        <v>1956.9799999999996</v>
      </c>
      <c r="M905" s="75"/>
      <c r="N905" s="127"/>
      <c r="O905" s="127"/>
      <c r="P905" s="127"/>
      <c r="Q905" s="127"/>
      <c r="R905" s="128"/>
      <c r="S905" s="127"/>
      <c r="T905" s="197"/>
      <c r="U905" s="148"/>
      <c r="V905" s="222"/>
      <c r="W905" s="222"/>
    </row>
    <row r="906" spans="1:26" ht="15.75">
      <c r="A906" s="256">
        <v>43728</v>
      </c>
      <c r="B906" s="251" t="s">
        <v>123</v>
      </c>
      <c r="C906" s="68" t="s">
        <v>87</v>
      </c>
      <c r="D906">
        <v>29362.79</v>
      </c>
      <c r="E906">
        <v>29204.13</v>
      </c>
      <c r="F906">
        <v>29255.97</v>
      </c>
      <c r="G906">
        <v>29208.46</v>
      </c>
      <c r="H906">
        <v>29290.799999999999</v>
      </c>
      <c r="I906">
        <v>29314.92</v>
      </c>
      <c r="J906">
        <v>29164.33</v>
      </c>
      <c r="K906">
        <v>29221.68</v>
      </c>
      <c r="L906">
        <v>29322.66</v>
      </c>
      <c r="M906" s="66">
        <f>IF((L907=""),"",MAX(D908:L908))</f>
        <v>1972.7799999999988</v>
      </c>
      <c r="N906" s="66">
        <f>IF(L907="","",MIN(D908:L908))</f>
        <v>1830.5200000000004</v>
      </c>
      <c r="O906" s="66">
        <f>IF((L908=""),"",AVERAGE(D908:L908))</f>
        <v>1909.0988888888892</v>
      </c>
      <c r="P906" s="66">
        <f>IF((L907=""),"",((M906-N906)/(M906+N906))*100)</f>
        <v>3.7404359372123794</v>
      </c>
      <c r="Q906" s="66">
        <v>23</v>
      </c>
      <c r="R906" s="122" t="str">
        <f>IF(L907="","",IF(P907&lt;20,(IF(O906&gt;1730,IF(O906&lt;1970,"Pass","Fail"),"Fail"))))</f>
        <v>Pass</v>
      </c>
      <c r="S906" s="145">
        <v>1428</v>
      </c>
      <c r="T906" s="196" t="s">
        <v>292</v>
      </c>
      <c r="U906" s="148"/>
      <c r="V906" s="220">
        <v>1600</v>
      </c>
      <c r="W906" s="220">
        <v>2000</v>
      </c>
      <c r="X906" s="224">
        <v>1730</v>
      </c>
      <c r="Y906" s="224">
        <v>1970</v>
      </c>
      <c r="Z906" s="224">
        <v>6.2</v>
      </c>
    </row>
    <row r="907" spans="1:26" ht="15.75">
      <c r="A907" s="257"/>
      <c r="B907" s="252"/>
      <c r="C907" s="68" t="s">
        <v>88</v>
      </c>
      <c r="D907">
        <v>27390.46</v>
      </c>
      <c r="E907">
        <v>27317.67</v>
      </c>
      <c r="F907">
        <v>27425.45</v>
      </c>
      <c r="G907">
        <v>27291.27</v>
      </c>
      <c r="H907">
        <v>27344.59</v>
      </c>
      <c r="I907">
        <v>27342.14</v>
      </c>
      <c r="J907">
        <v>27294.59</v>
      </c>
      <c r="K907">
        <v>27351</v>
      </c>
      <c r="L907">
        <v>27406.68</v>
      </c>
      <c r="M907" s="72"/>
      <c r="N907" s="72"/>
      <c r="O907" s="72"/>
      <c r="P907" s="72"/>
      <c r="Q907" s="72"/>
      <c r="R907" s="124"/>
      <c r="S907" s="72"/>
      <c r="T907" s="197"/>
      <c r="U907" s="148"/>
      <c r="V907" s="221"/>
      <c r="W907" s="221"/>
    </row>
    <row r="908" spans="1:26" ht="38.25">
      <c r="A908" s="258"/>
      <c r="B908" s="253"/>
      <c r="C908" s="68" t="s">
        <v>122</v>
      </c>
      <c r="D908" s="38">
        <f t="shared" ref="D908:L908" si="298">IF(((D906="")*AND(D907="")),"",(D906-D907)*1)</f>
        <v>1972.3300000000017</v>
      </c>
      <c r="E908" s="38">
        <f t="shared" si="298"/>
        <v>1886.4600000000028</v>
      </c>
      <c r="F908" s="38">
        <f t="shared" si="298"/>
        <v>1830.5200000000004</v>
      </c>
      <c r="G908" s="38">
        <f t="shared" si="298"/>
        <v>1917.1899999999987</v>
      </c>
      <c r="H908" s="38">
        <f t="shared" si="298"/>
        <v>1946.2099999999991</v>
      </c>
      <c r="I908" s="38">
        <f t="shared" si="298"/>
        <v>1972.7799999999988</v>
      </c>
      <c r="J908" s="38">
        <f t="shared" si="298"/>
        <v>1869.7400000000016</v>
      </c>
      <c r="K908" s="38">
        <f t="shared" si="298"/>
        <v>1870.6800000000003</v>
      </c>
      <c r="L908" s="38">
        <f t="shared" si="298"/>
        <v>1915.9799999999996</v>
      </c>
      <c r="M908" s="75"/>
      <c r="N908" s="127"/>
      <c r="O908" s="127"/>
      <c r="P908" s="127"/>
      <c r="Q908" s="127"/>
      <c r="R908" s="128"/>
      <c r="S908" s="127"/>
      <c r="T908" s="197"/>
      <c r="U908" s="148"/>
      <c r="V908" s="222"/>
      <c r="W908" s="222"/>
    </row>
    <row r="909" spans="1:26" ht="15.75">
      <c r="A909" s="256">
        <v>43731</v>
      </c>
      <c r="B909" s="251" t="s">
        <v>123</v>
      </c>
      <c r="C909" s="68" t="s">
        <v>87</v>
      </c>
      <c r="D909" s="219">
        <v>29358.5</v>
      </c>
      <c r="E909" s="219">
        <v>29251.29</v>
      </c>
      <c r="F909" s="219">
        <v>29238.84</v>
      </c>
      <c r="G909" s="219">
        <v>29238.12</v>
      </c>
      <c r="H909" s="219">
        <v>29332.95</v>
      </c>
      <c r="I909" s="219">
        <v>29346.53</v>
      </c>
      <c r="J909" s="219">
        <v>29230.799999999999</v>
      </c>
      <c r="K909" s="219">
        <v>29227.040000000001</v>
      </c>
      <c r="L909" s="219">
        <v>29312.97</v>
      </c>
      <c r="M909" s="66">
        <f>IF((L910=""),"",MAX(D911:L911))</f>
        <v>2000.2999999999993</v>
      </c>
      <c r="N909" s="66">
        <f>IF(L910="","",MIN(D911:L911))</f>
        <v>1864.8100000000013</v>
      </c>
      <c r="O909" s="66">
        <f>IF((L911=""),"",AVERAGE(D911:L911))</f>
        <v>1923.0700000000002</v>
      </c>
      <c r="P909" s="66" t="e">
        <f>IF((L910=""),"",((#REF!-N909)/(#REF!+N909))*100)</f>
        <v>#REF!</v>
      </c>
      <c r="Q909" s="66">
        <v>23</v>
      </c>
      <c r="R909" s="122" t="str">
        <f>IF(L910="","",IF(P910&lt;20,(IF(O909&gt;1730,IF(O909&lt;1970,"Pass","Fail"),"Fail"))))</f>
        <v>Pass</v>
      </c>
      <c r="S909" s="145">
        <v>1428</v>
      </c>
      <c r="T909" s="196" t="s">
        <v>293</v>
      </c>
      <c r="U909" s="148"/>
      <c r="V909" s="220">
        <v>1600</v>
      </c>
      <c r="W909" s="220">
        <v>2000</v>
      </c>
      <c r="X909" s="224">
        <v>1730</v>
      </c>
      <c r="Y909" s="224">
        <v>1970</v>
      </c>
      <c r="Z909" s="224">
        <v>6.2</v>
      </c>
    </row>
    <row r="910" spans="1:26" ht="15.75">
      <c r="A910" s="257"/>
      <c r="B910" s="252"/>
      <c r="C910" s="68" t="s">
        <v>88</v>
      </c>
      <c r="D910" s="219">
        <v>27443.68</v>
      </c>
      <c r="E910" s="219">
        <v>27359.95</v>
      </c>
      <c r="F910" s="219">
        <v>27374.03</v>
      </c>
      <c r="G910" s="219">
        <v>27336.89</v>
      </c>
      <c r="H910" s="219">
        <v>27338.45</v>
      </c>
      <c r="I910" s="219">
        <v>27346.23</v>
      </c>
      <c r="J910" s="219">
        <v>27329.040000000001</v>
      </c>
      <c r="K910" s="219">
        <v>27326.41</v>
      </c>
      <c r="L910" s="219">
        <v>27374.73</v>
      </c>
      <c r="M910" s="72"/>
      <c r="N910" s="72"/>
      <c r="O910" s="72"/>
      <c r="P910" s="72"/>
      <c r="Q910" s="72"/>
      <c r="R910" s="124"/>
      <c r="S910" s="72"/>
      <c r="T910" s="197"/>
      <c r="U910" s="148"/>
      <c r="V910" s="221"/>
      <c r="W910" s="221"/>
    </row>
    <row r="911" spans="1:26" ht="38.25">
      <c r="A911" s="258"/>
      <c r="B911" s="253"/>
      <c r="C911" s="68" t="s">
        <v>122</v>
      </c>
      <c r="D911" s="38">
        <f t="shared" ref="D911:L911" si="299">IF(((D909="")*AND(D910="")),"",(D909-D910)*1)</f>
        <v>1914.8199999999997</v>
      </c>
      <c r="E911" s="38">
        <f t="shared" si="299"/>
        <v>1891.3400000000001</v>
      </c>
      <c r="F911" s="38">
        <f t="shared" si="299"/>
        <v>1864.8100000000013</v>
      </c>
      <c r="G911" s="38">
        <f t="shared" si="299"/>
        <v>1901.2299999999996</v>
      </c>
      <c r="H911" s="38">
        <f t="shared" si="299"/>
        <v>1994.5</v>
      </c>
      <c r="I911" s="38">
        <f t="shared" si="299"/>
        <v>2000.2999999999993</v>
      </c>
      <c r="J911" s="38">
        <f t="shared" si="299"/>
        <v>1901.7599999999984</v>
      </c>
      <c r="K911" s="38">
        <f t="shared" si="299"/>
        <v>1900.630000000001</v>
      </c>
      <c r="L911" s="38">
        <f t="shared" si="299"/>
        <v>1938.2400000000016</v>
      </c>
      <c r="M911" s="75"/>
      <c r="N911" s="127"/>
      <c r="O911" s="127"/>
      <c r="P911" s="127"/>
      <c r="Q911" s="127"/>
      <c r="R911" s="128"/>
      <c r="S911" s="127"/>
      <c r="T911" s="197"/>
      <c r="U911" s="148"/>
      <c r="V911" s="222"/>
      <c r="W911" s="222"/>
    </row>
    <row r="912" spans="1:26" ht="15.75">
      <c r="A912" s="256">
        <v>43735</v>
      </c>
      <c r="B912" s="251" t="s">
        <v>123</v>
      </c>
      <c r="C912" s="68" t="s">
        <v>87</v>
      </c>
      <c r="D912">
        <v>29415.03</v>
      </c>
      <c r="E912">
        <v>29267.42</v>
      </c>
      <c r="F912">
        <v>29273.03</v>
      </c>
      <c r="G912">
        <v>29255.96</v>
      </c>
      <c r="H912">
        <v>29361.43</v>
      </c>
      <c r="I912">
        <v>29384.43</v>
      </c>
      <c r="J912">
        <v>29260.67</v>
      </c>
      <c r="K912">
        <v>29261.43</v>
      </c>
      <c r="L912">
        <v>29377.71</v>
      </c>
      <c r="M912" s="66">
        <f>IF((L913=""),"",MAX(D914:L914))</f>
        <v>1893.7299999999996</v>
      </c>
      <c r="N912" s="66">
        <f>IF(L913="","",MIN(D914:L914))</f>
        <v>1767.869999999999</v>
      </c>
      <c r="O912" s="66">
        <f>IF((L914=""),"",AVERAGE(D914:L914))</f>
        <v>1837.2655555555543</v>
      </c>
      <c r="P912" s="66">
        <f>IF((L913=""),"",((M912-N912)/(M912+N912))*100)</f>
        <v>3.4372951715097395</v>
      </c>
      <c r="Q912" s="66">
        <v>23</v>
      </c>
      <c r="R912" s="122" t="str">
        <f>IF(L913="","",IF(P913&lt;20,(IF(O912&gt;1730,IF(O912&lt;1970,"Pass","Fail"),"Fail"))))</f>
        <v>Pass</v>
      </c>
      <c r="S912" s="145" t="s">
        <v>66</v>
      </c>
      <c r="T912" s="196" t="s">
        <v>294</v>
      </c>
      <c r="U912" s="148"/>
      <c r="V912" s="220">
        <v>1600</v>
      </c>
      <c r="W912" s="220">
        <v>2000</v>
      </c>
      <c r="X912" s="224">
        <v>1730</v>
      </c>
      <c r="Y912" s="224">
        <v>1970</v>
      </c>
      <c r="Z912" s="224">
        <v>6.2</v>
      </c>
    </row>
    <row r="913" spans="1:26" ht="15.75">
      <c r="A913" s="257"/>
      <c r="B913" s="252"/>
      <c r="C913" s="68" t="s">
        <v>88</v>
      </c>
      <c r="D913">
        <v>27547.81</v>
      </c>
      <c r="E913">
        <v>27471.38</v>
      </c>
      <c r="F913">
        <v>27505.16</v>
      </c>
      <c r="G913">
        <v>27428.639999999999</v>
      </c>
      <c r="H913">
        <v>27467.7</v>
      </c>
      <c r="I913">
        <v>27491.63</v>
      </c>
      <c r="J913">
        <v>27443.72</v>
      </c>
      <c r="K913">
        <v>27454.240000000002</v>
      </c>
      <c r="L913">
        <v>27511.439999999999</v>
      </c>
      <c r="M913" s="72"/>
      <c r="N913" s="72"/>
      <c r="O913" s="72"/>
      <c r="P913" s="72"/>
      <c r="Q913" s="72"/>
      <c r="R913" s="124"/>
      <c r="S913" s="72"/>
      <c r="T913" s="197"/>
      <c r="U913" s="148"/>
      <c r="V913" s="221"/>
      <c r="W913" s="221"/>
    </row>
    <row r="914" spans="1:26" ht="38.25">
      <c r="A914" s="258"/>
      <c r="B914" s="253"/>
      <c r="C914" s="68" t="s">
        <v>122</v>
      </c>
      <c r="D914" s="38">
        <f t="shared" ref="D914:L914" si="300">IF(((D912="")*AND(D913="")),"",(D912-D913)*1)</f>
        <v>1867.2199999999975</v>
      </c>
      <c r="E914" s="38">
        <f t="shared" si="300"/>
        <v>1796.0399999999972</v>
      </c>
      <c r="F914" s="38">
        <f t="shared" si="300"/>
        <v>1767.869999999999</v>
      </c>
      <c r="G914" s="38">
        <f t="shared" si="300"/>
        <v>1827.3199999999997</v>
      </c>
      <c r="H914" s="38">
        <f t="shared" si="300"/>
        <v>1893.7299999999996</v>
      </c>
      <c r="I914" s="38">
        <f t="shared" si="300"/>
        <v>1892.7999999999993</v>
      </c>
      <c r="J914" s="38">
        <f t="shared" si="300"/>
        <v>1816.9499999999971</v>
      </c>
      <c r="K914" s="38">
        <f t="shared" si="300"/>
        <v>1807.1899999999987</v>
      </c>
      <c r="L914" s="38">
        <f t="shared" si="300"/>
        <v>1866.2700000000004</v>
      </c>
      <c r="M914" s="75"/>
      <c r="N914" s="127"/>
      <c r="O914" s="127"/>
      <c r="P914" s="127"/>
      <c r="Q914" s="127"/>
      <c r="R914" s="128"/>
      <c r="S914" s="127"/>
      <c r="T914" s="197"/>
      <c r="U914" s="307"/>
      <c r="V914" s="222"/>
      <c r="W914" s="222"/>
    </row>
    <row r="915" spans="1:26" ht="15.75">
      <c r="A915" s="243">
        <v>43738</v>
      </c>
      <c r="B915" s="251" t="s">
        <v>123</v>
      </c>
      <c r="C915" s="68" t="s">
        <v>87</v>
      </c>
      <c r="D915">
        <v>29342.83</v>
      </c>
      <c r="E915">
        <v>29226.78</v>
      </c>
      <c r="F915">
        <v>29194.52</v>
      </c>
      <c r="G915">
        <v>29209.4</v>
      </c>
      <c r="H915">
        <v>29345.96</v>
      </c>
      <c r="I915">
        <v>29323.119999999999</v>
      </c>
      <c r="J915">
        <v>29197.27</v>
      </c>
      <c r="K915">
        <v>29211.46</v>
      </c>
      <c r="L915">
        <v>29349</v>
      </c>
      <c r="M915" s="66">
        <f>IF((L916=""),"",MAX(D917:L917))</f>
        <v>1913.3899999999994</v>
      </c>
      <c r="N915" s="66">
        <f>IF(L916="","",MIN(D917:L917))</f>
        <v>1782.7200000000012</v>
      </c>
      <c r="O915" s="66">
        <f>IF((L917=""),"",AVERAGE(D917:L917))</f>
        <v>1854.9866666666667</v>
      </c>
      <c r="P915" s="66">
        <f>IF((L916=""),"",((M915-N915)/(M915+N915))*100)</f>
        <v>3.5353385045358023</v>
      </c>
      <c r="Q915" s="66">
        <v>23</v>
      </c>
      <c r="R915" s="122" t="str">
        <f>IF(L916="","",IF(P916&lt;20,(IF(O915&gt;1730,IF(O915&lt;1970,"Pass","Fail"),"Fail"))))</f>
        <v>Pass</v>
      </c>
      <c r="S915" s="145">
        <v>121</v>
      </c>
      <c r="T915" s="196" t="s">
        <v>295</v>
      </c>
      <c r="U915" s="307"/>
      <c r="V915" s="220">
        <v>1600</v>
      </c>
      <c r="W915" s="220">
        <v>2000</v>
      </c>
      <c r="X915" s="224">
        <v>1730</v>
      </c>
      <c r="Y915" s="224">
        <v>1970</v>
      </c>
      <c r="Z915" s="224">
        <v>6.2</v>
      </c>
    </row>
    <row r="916" spans="1:26" ht="15.75">
      <c r="A916" s="257"/>
      <c r="B916" s="252"/>
      <c r="C916" s="68" t="s">
        <v>88</v>
      </c>
      <c r="D916">
        <v>27446.48</v>
      </c>
      <c r="E916">
        <v>27402.38</v>
      </c>
      <c r="F916">
        <v>27411.8</v>
      </c>
      <c r="G916">
        <v>27377.91</v>
      </c>
      <c r="H916">
        <v>27434.6</v>
      </c>
      <c r="I916">
        <v>27409.73</v>
      </c>
      <c r="J916">
        <v>27366.2</v>
      </c>
      <c r="K916">
        <v>27390.06</v>
      </c>
      <c r="L916">
        <v>27466.3</v>
      </c>
      <c r="M916" s="72"/>
      <c r="N916" s="72"/>
      <c r="O916" s="72"/>
      <c r="P916" s="72"/>
      <c r="Q916" s="72"/>
      <c r="R916" s="124"/>
      <c r="S916" s="72"/>
      <c r="T916" s="197"/>
      <c r="U916" s="307"/>
      <c r="V916" s="221"/>
      <c r="W916" s="221"/>
    </row>
    <row r="917" spans="1:26" ht="38.25">
      <c r="A917" s="258"/>
      <c r="B917" s="253"/>
      <c r="C917" s="68" t="s">
        <v>122</v>
      </c>
      <c r="D917" s="38">
        <f t="shared" ref="D917:L917" si="301">IF(((D915="")*AND(D916="")),"",(D915-D916)*1)</f>
        <v>1896.3500000000022</v>
      </c>
      <c r="E917" s="38">
        <f t="shared" si="301"/>
        <v>1824.3999999999978</v>
      </c>
      <c r="F917" s="38">
        <f t="shared" si="301"/>
        <v>1782.7200000000012</v>
      </c>
      <c r="G917" s="38">
        <f t="shared" si="301"/>
        <v>1831.4900000000016</v>
      </c>
      <c r="H917" s="38">
        <f t="shared" si="301"/>
        <v>1911.3600000000006</v>
      </c>
      <c r="I917" s="38">
        <f t="shared" si="301"/>
        <v>1913.3899999999994</v>
      </c>
      <c r="J917" s="38">
        <f t="shared" si="301"/>
        <v>1831.0699999999997</v>
      </c>
      <c r="K917" s="38">
        <f t="shared" si="301"/>
        <v>1821.3999999999978</v>
      </c>
      <c r="L917" s="38">
        <f t="shared" si="301"/>
        <v>1882.7000000000007</v>
      </c>
      <c r="M917" s="75"/>
      <c r="N917" s="127"/>
      <c r="O917" s="127"/>
      <c r="P917" s="127"/>
      <c r="Q917" s="127"/>
      <c r="R917" s="128"/>
      <c r="S917" s="127"/>
      <c r="T917" s="197"/>
      <c r="U917" s="307"/>
      <c r="V917" s="222"/>
      <c r="W917" s="222"/>
    </row>
    <row r="918" spans="1:26" ht="15.75">
      <c r="A918" s="243">
        <v>43741</v>
      </c>
      <c r="B918" s="251" t="s">
        <v>123</v>
      </c>
      <c r="C918" s="68" t="s">
        <v>87</v>
      </c>
      <c r="D918">
        <v>29390.240000000002</v>
      </c>
      <c r="E918">
        <v>29265.74</v>
      </c>
      <c r="F918">
        <v>29280.47</v>
      </c>
      <c r="G918">
        <v>29233.23</v>
      </c>
      <c r="H918">
        <v>29327.119999999999</v>
      </c>
      <c r="I918">
        <v>29349.52</v>
      </c>
      <c r="J918">
        <v>29237.87</v>
      </c>
      <c r="K918">
        <v>29256.240000000002</v>
      </c>
      <c r="L918">
        <v>29364.44</v>
      </c>
      <c r="M918" s="66">
        <f>IF((L919=""),"",MAX(D920:L920))</f>
        <v>1937.2199999999975</v>
      </c>
      <c r="N918" s="66">
        <f>IF(L919="","",MIN(D920:L920))</f>
        <v>1797.75</v>
      </c>
      <c r="O918" s="66">
        <f>IF((L920=""),"",AVERAGE(D920:L920))</f>
        <v>1878.1666666666667</v>
      </c>
      <c r="P918" s="66">
        <f t="shared" ref="P918" si="302">IF((L919=""),"",((M918-N918)/(M918+N918))*100)</f>
        <v>3.7341665394902135</v>
      </c>
      <c r="Q918" s="66">
        <v>23</v>
      </c>
      <c r="R918" s="122" t="str">
        <f>IF(L919="","",IF(P919&lt;20,(IF(O918&gt;1730,IF(O918&lt;1970,"Pass","Fail"),"Fail"))))</f>
        <v>Pass</v>
      </c>
      <c r="S918" s="145">
        <v>1335</v>
      </c>
      <c r="T918" s="196" t="s">
        <v>296</v>
      </c>
      <c r="U918" s="307"/>
      <c r="V918" s="220">
        <v>1600</v>
      </c>
      <c r="W918" s="220">
        <v>2000</v>
      </c>
      <c r="X918" s="224">
        <v>1730</v>
      </c>
      <c r="Y918" s="224">
        <v>1970</v>
      </c>
      <c r="Z918" s="224">
        <v>6.2</v>
      </c>
    </row>
    <row r="919" spans="1:26" ht="15.75">
      <c r="A919" s="257"/>
      <c r="B919" s="252"/>
      <c r="C919" s="68" t="s">
        <v>88</v>
      </c>
      <c r="D919">
        <v>27487.89</v>
      </c>
      <c r="E919">
        <v>27412.03</v>
      </c>
      <c r="F919">
        <v>27482.720000000001</v>
      </c>
      <c r="G919">
        <v>27371.57</v>
      </c>
      <c r="H919">
        <v>27389.9</v>
      </c>
      <c r="I919">
        <v>27420.400000000001</v>
      </c>
      <c r="J919">
        <v>27382.34</v>
      </c>
      <c r="K919">
        <v>27401.24</v>
      </c>
      <c r="L919">
        <v>27453.279999999999</v>
      </c>
      <c r="M919" s="72"/>
      <c r="N919" s="72"/>
      <c r="O919" s="72"/>
      <c r="P919" s="72"/>
      <c r="Q919" s="72"/>
      <c r="R919" s="124"/>
      <c r="S919" s="72"/>
      <c r="T919" s="197"/>
      <c r="U919" s="307"/>
      <c r="V919" s="221"/>
      <c r="W919" s="221"/>
    </row>
    <row r="920" spans="1:26" ht="38.25">
      <c r="A920" s="258"/>
      <c r="B920" s="253"/>
      <c r="C920" s="68" t="s">
        <v>122</v>
      </c>
      <c r="D920" s="38">
        <f t="shared" ref="D920:L920" si="303">IF(((D918="")*AND(D919="")),"",(D918-D919)*1)</f>
        <v>1902.3500000000022</v>
      </c>
      <c r="E920" s="38">
        <f t="shared" si="303"/>
        <v>1853.7100000000028</v>
      </c>
      <c r="F920" s="38">
        <f t="shared" si="303"/>
        <v>1797.75</v>
      </c>
      <c r="G920" s="38">
        <f t="shared" si="303"/>
        <v>1861.6599999999999</v>
      </c>
      <c r="H920" s="38">
        <f t="shared" si="303"/>
        <v>1937.2199999999975</v>
      </c>
      <c r="I920" s="38">
        <f t="shared" si="303"/>
        <v>1929.119999999999</v>
      </c>
      <c r="J920" s="38">
        <f t="shared" si="303"/>
        <v>1855.5299999999988</v>
      </c>
      <c r="K920" s="38">
        <f t="shared" si="303"/>
        <v>1855</v>
      </c>
      <c r="L920" s="38">
        <f t="shared" si="303"/>
        <v>1911.1599999999999</v>
      </c>
      <c r="M920" s="75"/>
      <c r="N920" s="127"/>
      <c r="O920" s="127"/>
      <c r="P920" s="127"/>
      <c r="Q920" s="127"/>
      <c r="R920" s="128"/>
      <c r="S920" s="127"/>
      <c r="T920" s="197"/>
      <c r="U920" s="307"/>
      <c r="V920" s="222"/>
      <c r="W920" s="222"/>
    </row>
    <row r="921" spans="1:26" ht="15.75">
      <c r="A921" s="243">
        <v>43745</v>
      </c>
      <c r="B921" s="251" t="s">
        <v>123</v>
      </c>
      <c r="C921" s="68" t="s">
        <v>87</v>
      </c>
      <c r="D921">
        <v>29275.51</v>
      </c>
      <c r="E921">
        <v>29064.22</v>
      </c>
      <c r="F921">
        <v>29134.43</v>
      </c>
      <c r="G921">
        <v>29117.08</v>
      </c>
      <c r="H921">
        <v>29275.51</v>
      </c>
      <c r="I921">
        <v>29299.15</v>
      </c>
      <c r="J921">
        <v>29057.67</v>
      </c>
      <c r="K921">
        <v>29148.12</v>
      </c>
      <c r="L921">
        <v>29171.64</v>
      </c>
      <c r="M921" s="66">
        <f>IF((L922=""),"",MAX(D923:L923))</f>
        <v>2051.4700000000012</v>
      </c>
      <c r="N921" s="66">
        <f>IF(L922="","",MIN(D923:L923))</f>
        <v>1785.9200000000019</v>
      </c>
      <c r="O921" s="66">
        <f>IF((L923=""),"",AVERAGE(D923:L923))</f>
        <v>1903.9255555555553</v>
      </c>
      <c r="P921" s="66">
        <f t="shared" ref="P921" si="304">IF((L922=""),"",((M921-N921)/(M921+N921))*100)</f>
        <v>6.9200680670976649</v>
      </c>
      <c r="Q921" s="66">
        <v>23</v>
      </c>
      <c r="R921" s="122" t="str">
        <f>IF(L922="","",IF(P922&lt;20,(IF(O921&gt;1730,IF(O921&lt;1970,"Pass","Fail"),"Fail"))))</f>
        <v>Pass</v>
      </c>
      <c r="S921" s="145" t="s">
        <v>297</v>
      </c>
      <c r="T921" s="196"/>
      <c r="U921" s="307"/>
      <c r="V921" s="220">
        <v>1600</v>
      </c>
      <c r="W921" s="220">
        <v>2000</v>
      </c>
      <c r="X921" s="224">
        <v>1730</v>
      </c>
      <c r="Y921" s="224">
        <v>1970</v>
      </c>
      <c r="Z921" s="224">
        <v>6.2</v>
      </c>
    </row>
    <row r="922" spans="1:26" ht="15.75">
      <c r="A922" s="257"/>
      <c r="B922" s="252"/>
      <c r="C922" s="68" t="s">
        <v>88</v>
      </c>
      <c r="D922">
        <v>27330.09</v>
      </c>
      <c r="E922">
        <v>27278.3</v>
      </c>
      <c r="F922">
        <v>27283.91</v>
      </c>
      <c r="G922">
        <v>27293.42</v>
      </c>
      <c r="H922">
        <v>27321.95</v>
      </c>
      <c r="I922">
        <v>27247.68</v>
      </c>
      <c r="J922">
        <v>27204.52</v>
      </c>
      <c r="K922">
        <v>27211.29</v>
      </c>
      <c r="L922">
        <v>27236.84</v>
      </c>
      <c r="M922" s="72"/>
      <c r="N922" s="72"/>
      <c r="O922" s="72"/>
      <c r="P922" s="72"/>
      <c r="Q922" s="72"/>
      <c r="R922" s="124"/>
      <c r="S922" s="72"/>
      <c r="T922" s="197"/>
      <c r="U922" s="307"/>
      <c r="V922" s="221"/>
      <c r="W922" s="221"/>
    </row>
    <row r="923" spans="1:26" ht="38.25">
      <c r="A923" s="258"/>
      <c r="B923" s="253"/>
      <c r="C923" s="68" t="s">
        <v>122</v>
      </c>
      <c r="D923" s="38">
        <f t="shared" ref="D923:L923" si="305">IF(((D921="")*AND(D922="")),"",(D921-D922)*1)</f>
        <v>1945.4199999999983</v>
      </c>
      <c r="E923" s="38">
        <f t="shared" si="305"/>
        <v>1785.9200000000019</v>
      </c>
      <c r="F923" s="38">
        <f t="shared" si="305"/>
        <v>1850.5200000000004</v>
      </c>
      <c r="G923" s="38">
        <f t="shared" si="305"/>
        <v>1823.6600000000035</v>
      </c>
      <c r="H923" s="38">
        <f t="shared" si="305"/>
        <v>1953.5599999999977</v>
      </c>
      <c r="I923" s="38">
        <f t="shared" si="305"/>
        <v>2051.4700000000012</v>
      </c>
      <c r="J923" s="38">
        <f t="shared" si="305"/>
        <v>1853.1499999999978</v>
      </c>
      <c r="K923" s="38">
        <f t="shared" si="305"/>
        <v>1936.8299999999981</v>
      </c>
      <c r="L923" s="38">
        <f t="shared" si="305"/>
        <v>1934.7999999999993</v>
      </c>
      <c r="M923" s="75"/>
      <c r="N923" s="127"/>
      <c r="O923" s="127"/>
      <c r="P923" s="127"/>
      <c r="Q923" s="127"/>
      <c r="R923" s="128"/>
      <c r="S923" s="127"/>
      <c r="T923" s="197"/>
      <c r="U923" s="307"/>
      <c r="V923" s="222"/>
      <c r="W923" s="222"/>
    </row>
    <row r="924" spans="1:26" ht="15.75">
      <c r="A924" s="243">
        <v>43749</v>
      </c>
      <c r="B924" s="251" t="s">
        <v>123</v>
      </c>
      <c r="C924" s="68" t="s">
        <v>87</v>
      </c>
      <c r="D924">
        <v>29283.66</v>
      </c>
      <c r="E924">
        <v>29131.41</v>
      </c>
      <c r="F924">
        <v>29091.07</v>
      </c>
      <c r="G924">
        <v>29085.01</v>
      </c>
      <c r="H924">
        <v>29190.43</v>
      </c>
      <c r="I924">
        <v>29196.47</v>
      </c>
      <c r="J924">
        <v>29090.54</v>
      </c>
      <c r="K924">
        <v>29118.42</v>
      </c>
      <c r="L924">
        <v>29239.97</v>
      </c>
      <c r="M924" s="66">
        <f>IF((L925=""),"",MAX(D926:L926))</f>
        <v>1975.6500000000015</v>
      </c>
      <c r="N924" s="66">
        <f>IF(L925="","",MIN(D926:L926))</f>
        <v>1848.1500000000015</v>
      </c>
      <c r="O924" s="66">
        <f>IF((L926=""),"",AVERAGE(D926:L926))</f>
        <v>1930.0833333333333</v>
      </c>
      <c r="P924" s="66">
        <f t="shared" ref="P924" si="306">IF((L925=""),"",((M924-N924)/(M924+N924))*100)</f>
        <v>3.3343794131492208</v>
      </c>
      <c r="Q924" s="66">
        <v>23</v>
      </c>
      <c r="R924" s="122" t="str">
        <f>IF(L925="","",IF(P925&lt;20,(IF(O924&gt;1730,IF(O924&lt;1970,"Pass","Fail"),"Fail"))))</f>
        <v>Pass</v>
      </c>
      <c r="S924" s="145">
        <v>74</v>
      </c>
      <c r="T924" s="196" t="s">
        <v>298</v>
      </c>
      <c r="U924" s="307"/>
      <c r="V924" s="220">
        <v>1600</v>
      </c>
      <c r="W924" s="220">
        <v>2000</v>
      </c>
      <c r="X924" s="224">
        <v>1730</v>
      </c>
      <c r="Y924" s="224">
        <v>1970</v>
      </c>
      <c r="Z924" s="224">
        <v>6.2</v>
      </c>
    </row>
    <row r="925" spans="1:26" ht="15.75">
      <c r="A925" s="257"/>
      <c r="B925" s="252"/>
      <c r="C925" s="68" t="s">
        <v>88</v>
      </c>
      <c r="D925">
        <v>27322.54</v>
      </c>
      <c r="E925">
        <v>27208.55</v>
      </c>
      <c r="F925">
        <v>27242.92</v>
      </c>
      <c r="G925">
        <v>27163.08</v>
      </c>
      <c r="H925">
        <v>27235.62</v>
      </c>
      <c r="I925">
        <v>27220.82</v>
      </c>
      <c r="J925">
        <v>27163.95</v>
      </c>
      <c r="K925">
        <v>27193.26</v>
      </c>
      <c r="L925">
        <v>27305.49</v>
      </c>
      <c r="M925" s="72"/>
      <c r="N925" s="72"/>
      <c r="O925" s="72"/>
      <c r="P925" s="72"/>
      <c r="Q925" s="72"/>
      <c r="R925" s="124"/>
      <c r="S925" s="72"/>
      <c r="T925" s="197"/>
      <c r="U925" s="307"/>
      <c r="V925" s="221"/>
      <c r="W925" s="221"/>
    </row>
    <row r="926" spans="1:26" ht="38.25">
      <c r="A926" s="258"/>
      <c r="B926" s="253"/>
      <c r="C926" s="68" t="s">
        <v>122</v>
      </c>
      <c r="D926" s="38">
        <f t="shared" ref="D926:L926" si="307">IF(((D924="")*AND(D925="")),"",(D924-D925)*1)</f>
        <v>1961.119999999999</v>
      </c>
      <c r="E926" s="38">
        <f t="shared" si="307"/>
        <v>1922.8600000000006</v>
      </c>
      <c r="F926" s="38">
        <f t="shared" si="307"/>
        <v>1848.1500000000015</v>
      </c>
      <c r="G926" s="38">
        <f t="shared" si="307"/>
        <v>1921.9299999999967</v>
      </c>
      <c r="H926" s="38">
        <f t="shared" si="307"/>
        <v>1954.8100000000013</v>
      </c>
      <c r="I926" s="38">
        <f t="shared" si="307"/>
        <v>1975.6500000000015</v>
      </c>
      <c r="J926" s="38">
        <f t="shared" si="307"/>
        <v>1926.5900000000001</v>
      </c>
      <c r="K926" s="38">
        <f t="shared" si="307"/>
        <v>1925.1599999999999</v>
      </c>
      <c r="L926" s="38">
        <f t="shared" si="307"/>
        <v>1934.4799999999996</v>
      </c>
      <c r="M926" s="75"/>
      <c r="N926" s="127"/>
      <c r="O926" s="127"/>
      <c r="P926" s="127"/>
      <c r="Q926" s="127"/>
      <c r="R926" s="128"/>
      <c r="S926" s="127"/>
      <c r="T926" s="197"/>
      <c r="U926" s="307"/>
      <c r="V926" s="222"/>
      <c r="W926" s="222"/>
    </row>
    <row r="927" spans="1:26" ht="15.75">
      <c r="A927" s="256">
        <v>43753</v>
      </c>
      <c r="B927" s="251" t="s">
        <v>123</v>
      </c>
      <c r="C927" s="68" t="s">
        <v>87</v>
      </c>
      <c r="D927">
        <v>29226.28</v>
      </c>
      <c r="E927">
        <v>29104.82</v>
      </c>
      <c r="F927">
        <v>29123.03</v>
      </c>
      <c r="G927">
        <v>29101.200000000001</v>
      </c>
      <c r="H927">
        <v>29235.74</v>
      </c>
      <c r="I927">
        <v>29204.35</v>
      </c>
      <c r="J927">
        <v>29105.51</v>
      </c>
      <c r="K927">
        <v>29087.65</v>
      </c>
      <c r="L927">
        <v>29199.84</v>
      </c>
      <c r="M927" s="66">
        <f>IF((L928=""),"",MAX(D929:L929))</f>
        <v>1954.2699999999968</v>
      </c>
      <c r="N927" s="66">
        <f>IF(L928="","",MIN(D929:L929))</f>
        <v>1851.0399999999972</v>
      </c>
      <c r="O927" s="66">
        <f>IF((L929=""),"",AVERAGE(D929:L929))</f>
        <v>1902.3133333333333</v>
      </c>
      <c r="P927" s="66">
        <f t="shared" ref="P927" si="308">IF((L928=""),"",((M927-N927)/(M927+N927))*100)</f>
        <v>2.7127881828287239</v>
      </c>
      <c r="Q927" s="66">
        <v>23</v>
      </c>
      <c r="R927" s="122" t="str">
        <f>IF(L928="","",IF(P928&lt;20,(IF(O927&gt;1730,IF(O927&lt;1970,"Pass","Fail"),"Fail"))))</f>
        <v>Pass</v>
      </c>
      <c r="S927" s="145">
        <v>1340</v>
      </c>
      <c r="T927" s="238" t="s">
        <v>299</v>
      </c>
      <c r="U927" s="307"/>
      <c r="V927" s="220">
        <v>1600</v>
      </c>
      <c r="W927" s="220">
        <v>2000</v>
      </c>
      <c r="X927" s="224">
        <v>1730</v>
      </c>
      <c r="Y927" s="224">
        <v>1970</v>
      </c>
      <c r="Z927" s="224">
        <v>6.2</v>
      </c>
    </row>
    <row r="928" spans="1:26" ht="15.75">
      <c r="A928" s="257"/>
      <c r="B928" s="252"/>
      <c r="C928" s="68" t="s">
        <v>88</v>
      </c>
      <c r="D928">
        <v>27319.21</v>
      </c>
      <c r="E928">
        <v>27227.1</v>
      </c>
      <c r="F928">
        <v>27271.99</v>
      </c>
      <c r="G928">
        <v>27209.34</v>
      </c>
      <c r="H928">
        <v>27295.51</v>
      </c>
      <c r="I928">
        <v>27250.080000000002</v>
      </c>
      <c r="J928">
        <v>27209.21</v>
      </c>
      <c r="K928">
        <v>27197.919999999998</v>
      </c>
      <c r="L928">
        <v>27287.24</v>
      </c>
      <c r="M928" s="72"/>
      <c r="N928" s="72"/>
      <c r="O928" s="72"/>
      <c r="P928" s="72"/>
      <c r="Q928" s="72"/>
      <c r="R928" s="124"/>
      <c r="S928" s="72"/>
      <c r="T928" s="197"/>
      <c r="U928" s="307"/>
      <c r="V928" s="221"/>
      <c r="W928" s="221"/>
    </row>
    <row r="929" spans="1:26" ht="38.25">
      <c r="A929" s="258"/>
      <c r="B929" s="253"/>
      <c r="C929" s="68" t="s">
        <v>122</v>
      </c>
      <c r="D929" s="38">
        <f t="shared" ref="D929:L929" si="309">IF(((D927="")*AND(D928="")),"",(D927-D928)*1)</f>
        <v>1907.0699999999997</v>
      </c>
      <c r="E929" s="38">
        <f t="shared" si="309"/>
        <v>1877.7200000000012</v>
      </c>
      <c r="F929" s="38">
        <f t="shared" si="309"/>
        <v>1851.0399999999972</v>
      </c>
      <c r="G929" s="38">
        <f t="shared" si="309"/>
        <v>1891.8600000000006</v>
      </c>
      <c r="H929" s="38">
        <f t="shared" si="309"/>
        <v>1940.2300000000032</v>
      </c>
      <c r="I929" s="38">
        <f t="shared" si="309"/>
        <v>1954.2699999999968</v>
      </c>
      <c r="J929" s="38">
        <f t="shared" si="309"/>
        <v>1896.2999999999993</v>
      </c>
      <c r="K929" s="38">
        <f t="shared" si="309"/>
        <v>1889.7300000000032</v>
      </c>
      <c r="L929" s="38">
        <f t="shared" si="309"/>
        <v>1912.5999999999985</v>
      </c>
      <c r="M929" s="75"/>
      <c r="N929" s="127"/>
      <c r="O929" s="127"/>
      <c r="P929" s="127"/>
      <c r="Q929" s="127"/>
      <c r="R929" s="128"/>
      <c r="S929" s="127"/>
      <c r="T929" s="197"/>
      <c r="U929" s="307"/>
      <c r="V929" s="222"/>
      <c r="W929" s="222"/>
    </row>
    <row r="930" spans="1:26" ht="15.75">
      <c r="A930" s="153">
        <v>43756</v>
      </c>
      <c r="B930" s="251" t="s">
        <v>123</v>
      </c>
      <c r="C930" s="68" t="s">
        <v>87</v>
      </c>
      <c r="D930">
        <v>29334.67</v>
      </c>
      <c r="E930">
        <v>29207.88</v>
      </c>
      <c r="F930">
        <v>29216.22</v>
      </c>
      <c r="G930">
        <v>29229.200000000001</v>
      </c>
      <c r="H930">
        <v>29325.47</v>
      </c>
      <c r="I930">
        <v>29282.54</v>
      </c>
      <c r="J930">
        <v>29185.200000000001</v>
      </c>
      <c r="K930">
        <v>29224.54</v>
      </c>
      <c r="L930">
        <v>29361.21</v>
      </c>
      <c r="M930" s="66">
        <f>IF((L931=""),"",MAX(D932:L932))</f>
        <v>1956.6000000000022</v>
      </c>
      <c r="N930" s="66">
        <f>IF(L931="","",MIN(D932:L932))</f>
        <v>1849.9700000000012</v>
      </c>
      <c r="O930" s="66">
        <f>IF((L932=""),"",AVERAGE(D932:L932))</f>
        <v>1902.2900000000004</v>
      </c>
      <c r="P930" s="66">
        <f t="shared" ref="P930" si="310">IF((L931=""),"",((M930-N930)/(M930+N930))*100)</f>
        <v>2.801209487806632</v>
      </c>
      <c r="Q930" s="66">
        <v>23</v>
      </c>
      <c r="R930" s="122" t="str">
        <f>IF(L931="","",IF(P931&lt;20,(IF(O930&gt;1730,IF(O930&lt;1970,"Pass","Fail"),"Fail"))))</f>
        <v>Pass</v>
      </c>
      <c r="S930" s="145">
        <v>1340</v>
      </c>
      <c r="T930" s="196" t="s">
        <v>300</v>
      </c>
      <c r="U930" s="307"/>
      <c r="V930" s="220">
        <v>1600</v>
      </c>
      <c r="W930" s="220">
        <v>2000</v>
      </c>
      <c r="X930" s="224">
        <v>1730</v>
      </c>
      <c r="Y930" s="224">
        <v>1970</v>
      </c>
      <c r="Z930" s="224">
        <v>6.2</v>
      </c>
    </row>
    <row r="931" spans="1:26" ht="15.75">
      <c r="A931" s="257"/>
      <c r="B931" s="252"/>
      <c r="C931" s="68" t="s">
        <v>88</v>
      </c>
      <c r="D931">
        <v>27411.32</v>
      </c>
      <c r="E931">
        <v>27325.61</v>
      </c>
      <c r="F931">
        <v>27366.25</v>
      </c>
      <c r="G931">
        <v>27343.040000000001</v>
      </c>
      <c r="H931">
        <v>27383.9</v>
      </c>
      <c r="I931">
        <v>27325.94</v>
      </c>
      <c r="J931">
        <v>27300.14</v>
      </c>
      <c r="K931">
        <v>27341.68</v>
      </c>
      <c r="L931">
        <v>27448.44</v>
      </c>
      <c r="M931" s="72"/>
      <c r="N931" s="72"/>
      <c r="O931" s="72"/>
      <c r="P931" s="72"/>
      <c r="Q931" s="72"/>
      <c r="R931" s="124"/>
      <c r="S931" s="72"/>
      <c r="T931" s="197"/>
      <c r="U931" s="307"/>
      <c r="V931" s="221"/>
      <c r="W931" s="221"/>
    </row>
    <row r="932" spans="1:26" ht="38.25">
      <c r="A932" s="258"/>
      <c r="B932" s="253"/>
      <c r="C932" s="68" t="s">
        <v>122</v>
      </c>
      <c r="D932" s="38">
        <f t="shared" ref="D932:L932" si="311">IF(((D930="")*AND(D931="")),"",(D930-D931)*1)</f>
        <v>1923.3499999999985</v>
      </c>
      <c r="E932" s="38">
        <f t="shared" si="311"/>
        <v>1882.2700000000004</v>
      </c>
      <c r="F932" s="38">
        <f t="shared" si="311"/>
        <v>1849.9700000000012</v>
      </c>
      <c r="G932" s="38">
        <f t="shared" si="311"/>
        <v>1886.1599999999999</v>
      </c>
      <c r="H932" s="38">
        <f t="shared" si="311"/>
        <v>1941.5699999999997</v>
      </c>
      <c r="I932" s="38">
        <f t="shared" si="311"/>
        <v>1956.6000000000022</v>
      </c>
      <c r="J932" s="38">
        <f t="shared" si="311"/>
        <v>1885.0600000000013</v>
      </c>
      <c r="K932" s="38">
        <f t="shared" si="311"/>
        <v>1882.8600000000006</v>
      </c>
      <c r="L932" s="38">
        <f t="shared" si="311"/>
        <v>1912.7700000000004</v>
      </c>
      <c r="M932" s="75"/>
      <c r="N932" s="127"/>
      <c r="O932" s="127"/>
      <c r="P932" s="127"/>
      <c r="Q932" s="127"/>
      <c r="R932" s="128"/>
      <c r="S932" s="127"/>
      <c r="T932" s="197"/>
      <c r="U932" s="307"/>
      <c r="V932" s="222"/>
      <c r="W932" s="222"/>
    </row>
    <row r="933" spans="1:26" ht="15.75">
      <c r="A933" s="256">
        <v>43759</v>
      </c>
      <c r="B933" s="251" t="s">
        <v>123</v>
      </c>
      <c r="C933" s="68" t="s">
        <v>87</v>
      </c>
      <c r="D933">
        <v>29273.25</v>
      </c>
      <c r="E933">
        <v>29137.95</v>
      </c>
      <c r="F933">
        <v>29125.32</v>
      </c>
      <c r="G933">
        <v>29117.119999999999</v>
      </c>
      <c r="H933">
        <v>29223.93</v>
      </c>
      <c r="I933">
        <v>29245.8</v>
      </c>
      <c r="J933">
        <v>29117.96</v>
      </c>
      <c r="K933">
        <v>29129.09</v>
      </c>
      <c r="L933">
        <v>29255.66</v>
      </c>
      <c r="M933" s="66">
        <f>IF((L934=""),"",MAX(D935:L935))</f>
        <v>1955.4099999999999</v>
      </c>
      <c r="N933" s="66">
        <f>IF(L934="","",MIN(D935:L935))</f>
        <v>1830.5600000000013</v>
      </c>
      <c r="O933" s="66">
        <f>IF((L935=""),"",AVERAGE(D935:L935))</f>
        <v>1899.4955555555555</v>
      </c>
      <c r="P933" s="66">
        <f t="shared" ref="P933" si="312">IF((L934=""),"",((M933-N933)/(M933+N933))*100)</f>
        <v>3.2977017778798698</v>
      </c>
      <c r="Q933" s="66">
        <v>23</v>
      </c>
      <c r="R933" s="122" t="str">
        <f>IF(L934="","",IF(P934&lt;20,(IF(O933&gt;1730,IF(O933&lt;1970,"Pass","Fail"),"Fail"))))</f>
        <v>Pass</v>
      </c>
      <c r="S933" s="145">
        <v>1428</v>
      </c>
      <c r="T933" s="196" t="s">
        <v>301</v>
      </c>
      <c r="U933" s="307"/>
      <c r="V933" s="220">
        <v>1600</v>
      </c>
      <c r="W933" s="220">
        <v>2000</v>
      </c>
      <c r="X933" s="224">
        <v>1730</v>
      </c>
      <c r="Y933" s="224">
        <v>1970</v>
      </c>
      <c r="Z933" s="224">
        <v>6.2</v>
      </c>
    </row>
    <row r="934" spans="1:26" ht="15.75">
      <c r="A934" s="257"/>
      <c r="B934" s="252"/>
      <c r="C934" s="68" t="s">
        <v>88</v>
      </c>
      <c r="D934">
        <v>27355.73</v>
      </c>
      <c r="E934">
        <v>27257.95</v>
      </c>
      <c r="F934">
        <v>27294.76</v>
      </c>
      <c r="G934">
        <v>27230.43</v>
      </c>
      <c r="H934">
        <v>27284.46</v>
      </c>
      <c r="I934">
        <v>27290.39</v>
      </c>
      <c r="J934">
        <v>27227.14</v>
      </c>
      <c r="K934">
        <v>27245.13</v>
      </c>
      <c r="L934">
        <v>27344.63</v>
      </c>
      <c r="M934" s="72"/>
      <c r="N934" s="72"/>
      <c r="O934" s="72"/>
      <c r="P934" s="72"/>
      <c r="Q934" s="72"/>
      <c r="R934" s="124"/>
      <c r="S934" s="72"/>
      <c r="T934" s="197"/>
      <c r="U934" s="307"/>
      <c r="V934" s="221"/>
      <c r="W934" s="221"/>
    </row>
    <row r="935" spans="1:26" ht="38.25">
      <c r="A935" s="258"/>
      <c r="B935" s="253"/>
      <c r="C935" s="68" t="s">
        <v>122</v>
      </c>
      <c r="D935" s="38">
        <f t="shared" ref="D935:L935" si="313">IF(((D933="")*AND(D934="")),"",(D933-D934)*1)</f>
        <v>1917.5200000000004</v>
      </c>
      <c r="E935" s="38">
        <f t="shared" si="313"/>
        <v>1880</v>
      </c>
      <c r="F935" s="38">
        <f t="shared" si="313"/>
        <v>1830.5600000000013</v>
      </c>
      <c r="G935" s="38">
        <f t="shared" si="313"/>
        <v>1886.6899999999987</v>
      </c>
      <c r="H935" s="38">
        <f t="shared" si="313"/>
        <v>1939.4700000000012</v>
      </c>
      <c r="I935" s="38">
        <f t="shared" si="313"/>
        <v>1955.4099999999999</v>
      </c>
      <c r="J935" s="38">
        <f t="shared" si="313"/>
        <v>1890.8199999999997</v>
      </c>
      <c r="K935" s="38">
        <f t="shared" si="313"/>
        <v>1883.9599999999991</v>
      </c>
      <c r="L935" s="38">
        <f t="shared" si="313"/>
        <v>1911.0299999999988</v>
      </c>
      <c r="M935" s="75"/>
      <c r="N935" s="127"/>
      <c r="O935" s="127"/>
      <c r="P935" s="127"/>
      <c r="Q935" s="127"/>
      <c r="R935" s="128"/>
      <c r="S935" s="127"/>
      <c r="T935" s="197"/>
      <c r="U935" s="307"/>
      <c r="V935" s="222"/>
      <c r="W935" s="222"/>
    </row>
    <row r="936" spans="1:26" ht="15.75">
      <c r="A936" s="153">
        <v>43762</v>
      </c>
      <c r="B936" s="251" t="s">
        <v>123</v>
      </c>
      <c r="C936" s="68" t="s">
        <v>87</v>
      </c>
      <c r="D936">
        <v>26989.21</v>
      </c>
      <c r="E936">
        <v>26972.93</v>
      </c>
      <c r="F936">
        <v>29143.51</v>
      </c>
      <c r="G936">
        <v>29135.759999999998</v>
      </c>
      <c r="H936">
        <v>29286.93</v>
      </c>
      <c r="I936">
        <v>29260.62</v>
      </c>
      <c r="J936">
        <v>29110.959999999999</v>
      </c>
      <c r="K936">
        <v>26896.2</v>
      </c>
      <c r="L936">
        <v>26989.19</v>
      </c>
      <c r="M936" s="66">
        <f>IF((L937=""),"",MAX(D938:L938))</f>
        <v>4108.57</v>
      </c>
      <c r="N936" s="66">
        <f>IF(L937="","",MIN(D938:L938))</f>
        <v>-393.38000000000102</v>
      </c>
      <c r="O936" s="66">
        <f>IF((L938=""),"",AVERAGE(D938:L938))</f>
        <v>1410.648888888888</v>
      </c>
      <c r="P936" s="66">
        <f t="shared" ref="P936" si="314">IF((L937=""),"",((M936-N936)/(M936+N936))*100)</f>
        <v>121.17684425291849</v>
      </c>
      <c r="Q936" s="66">
        <v>23</v>
      </c>
      <c r="R936" s="122" t="str">
        <f>IF(L937="","",IF(P937&lt;20,(IF(O936&gt;1730,IF(O936&lt;1970,"Pass","Fail"),"Fail"))))</f>
        <v>Fail</v>
      </c>
      <c r="S936" s="145">
        <v>1428</v>
      </c>
      <c r="T936" s="196" t="s">
        <v>303</v>
      </c>
      <c r="U936" s="307"/>
      <c r="V936" s="220">
        <v>1600</v>
      </c>
      <c r="W936" s="220">
        <v>2000</v>
      </c>
      <c r="X936" s="224">
        <v>1730</v>
      </c>
      <c r="Y936" s="224">
        <v>1970</v>
      </c>
      <c r="Z936" s="224">
        <v>6.2</v>
      </c>
    </row>
    <row r="937" spans="1:26" ht="15.75">
      <c r="A937" s="257"/>
      <c r="B937" s="252"/>
      <c r="C937" s="68" t="s">
        <v>88</v>
      </c>
      <c r="D937">
        <v>25027.759999999998</v>
      </c>
      <c r="E937">
        <v>27243.47</v>
      </c>
      <c r="F937">
        <v>27316.67</v>
      </c>
      <c r="G937">
        <v>27214.42</v>
      </c>
      <c r="H937">
        <v>27362.04</v>
      </c>
      <c r="I937">
        <v>27315.33</v>
      </c>
      <c r="J937">
        <v>25002.39</v>
      </c>
      <c r="K937">
        <v>27289.58</v>
      </c>
      <c r="L937">
        <v>27317.81</v>
      </c>
      <c r="M937" s="72"/>
      <c r="N937" s="72"/>
      <c r="O937" s="72"/>
      <c r="P937" s="72"/>
      <c r="Q937" s="72"/>
      <c r="R937" s="124"/>
      <c r="S937" s="72"/>
      <c r="T937" s="197"/>
      <c r="U937" s="307"/>
      <c r="V937" s="221"/>
      <c r="W937" s="221"/>
    </row>
    <row r="938" spans="1:26" ht="38.25">
      <c r="A938" s="258"/>
      <c r="B938" s="253"/>
      <c r="C938" s="68" t="s">
        <v>122</v>
      </c>
      <c r="D938" s="38">
        <f t="shared" ref="D938:L938" si="315">IF(((D936="")*AND(D937="")),"",(D936-D937)*1)</f>
        <v>1961.4500000000007</v>
      </c>
      <c r="E938" s="38">
        <f t="shared" si="315"/>
        <v>-270.54000000000087</v>
      </c>
      <c r="F938" s="38">
        <f t="shared" si="315"/>
        <v>1826.8400000000001</v>
      </c>
      <c r="G938" s="38">
        <f t="shared" si="315"/>
        <v>1921.3400000000001</v>
      </c>
      <c r="H938" s="38">
        <f t="shared" si="315"/>
        <v>1924.8899999999994</v>
      </c>
      <c r="I938" s="38">
        <f t="shared" si="315"/>
        <v>1945.2899999999972</v>
      </c>
      <c r="J938" s="38">
        <f t="shared" si="315"/>
        <v>4108.57</v>
      </c>
      <c r="K938" s="38">
        <f t="shared" si="315"/>
        <v>-393.38000000000102</v>
      </c>
      <c r="L938" s="38">
        <f t="shared" si="315"/>
        <v>-328.62000000000262</v>
      </c>
      <c r="M938" s="75"/>
      <c r="N938" s="127"/>
      <c r="O938" s="127"/>
      <c r="P938" s="127"/>
      <c r="Q938" s="127"/>
      <c r="R938" s="128"/>
      <c r="S938" s="127"/>
      <c r="T938" s="197"/>
      <c r="U938" s="307"/>
      <c r="V938" s="222"/>
      <c r="W938" s="222"/>
    </row>
    <row r="939" spans="1:26" ht="15.75">
      <c r="A939" s="153">
        <v>43762</v>
      </c>
      <c r="B939" s="251" t="s">
        <v>123</v>
      </c>
      <c r="C939" s="68" t="s">
        <v>87</v>
      </c>
      <c r="D939" s="219">
        <v>29173.56</v>
      </c>
      <c r="E939" s="219">
        <v>29091.3</v>
      </c>
      <c r="F939" s="219">
        <v>29112.57</v>
      </c>
      <c r="G939" s="219">
        <v>29104.03</v>
      </c>
      <c r="H939" s="219">
        <v>29213.7</v>
      </c>
      <c r="I939" s="219">
        <v>29223.79</v>
      </c>
      <c r="J939" s="219">
        <v>29098.720000000001</v>
      </c>
      <c r="K939" s="219">
        <v>29098.04</v>
      </c>
      <c r="L939" s="219">
        <v>29207.200000000001</v>
      </c>
      <c r="M939" s="66">
        <f>IF((L940=""),"",MAX(D941:L941))</f>
        <v>1917.6599999999999</v>
      </c>
      <c r="N939" s="66">
        <f>IF(L940="","",MIN(D941:L941))</f>
        <v>1816.7700000000004</v>
      </c>
      <c r="O939" s="66">
        <f>IF((L941=""),"",AVERAGE(D941:L941))</f>
        <v>1868.7400000000005</v>
      </c>
      <c r="P939" s="66">
        <f t="shared" ref="P939" si="316">IF((L940=""),"",((M939-N939)/(M939+N939))*100)</f>
        <v>2.7016171142583851</v>
      </c>
      <c r="Q939" s="66">
        <v>23</v>
      </c>
      <c r="R939" s="122" t="str">
        <f>IF(L940="","",IF(P940&lt;20,(IF(O939&gt;1730,IF(O939&lt;1970,"Pass","Fail"),"Fail"))))</f>
        <v>Pass</v>
      </c>
      <c r="S939" s="145">
        <v>1428</v>
      </c>
      <c r="T939" s="196" t="s">
        <v>304</v>
      </c>
      <c r="U939" s="307"/>
      <c r="V939" s="220">
        <v>1600</v>
      </c>
      <c r="W939" s="220">
        <v>2000</v>
      </c>
      <c r="X939" s="224">
        <v>1730</v>
      </c>
      <c r="Y939" s="224">
        <v>1970</v>
      </c>
      <c r="Z939" s="224">
        <v>6.2</v>
      </c>
    </row>
    <row r="940" spans="1:26" ht="15.75">
      <c r="A940" s="257"/>
      <c r="B940" s="252"/>
      <c r="C940" s="68" t="s">
        <v>88</v>
      </c>
      <c r="D940" s="219">
        <v>27279.25</v>
      </c>
      <c r="E940" s="219">
        <v>27241.32</v>
      </c>
      <c r="F940" s="219">
        <v>27295.8</v>
      </c>
      <c r="G940" s="219">
        <v>27252.05</v>
      </c>
      <c r="H940" s="219">
        <v>27318.12</v>
      </c>
      <c r="I940" s="219">
        <v>27306.13</v>
      </c>
      <c r="J940" s="219">
        <v>27238.240000000002</v>
      </c>
      <c r="K940" s="219">
        <v>27245.29</v>
      </c>
      <c r="L940" s="219">
        <v>27328.05</v>
      </c>
      <c r="M940" s="72"/>
      <c r="N940" s="72"/>
      <c r="O940" s="72"/>
      <c r="P940" s="72"/>
      <c r="Q940" s="72"/>
      <c r="R940" s="124"/>
      <c r="S940" s="72"/>
      <c r="T940" s="197"/>
      <c r="U940" s="307"/>
      <c r="V940" s="221"/>
      <c r="W940" s="221"/>
    </row>
    <row r="941" spans="1:26" ht="38.25">
      <c r="A941" s="258"/>
      <c r="B941" s="253"/>
      <c r="C941" s="68" t="s">
        <v>122</v>
      </c>
      <c r="D941" s="38">
        <f t="shared" ref="D941:L941" si="317">IF(((D939="")*AND(D940="")),"",(D939-D940)*1)</f>
        <v>1894.3100000000013</v>
      </c>
      <c r="E941" s="38">
        <f t="shared" si="317"/>
        <v>1849.9799999999996</v>
      </c>
      <c r="F941" s="38">
        <f t="shared" si="317"/>
        <v>1816.7700000000004</v>
      </c>
      <c r="G941" s="38">
        <f t="shared" si="317"/>
        <v>1851.9799999999996</v>
      </c>
      <c r="H941" s="38">
        <f t="shared" si="317"/>
        <v>1895.5800000000017</v>
      </c>
      <c r="I941" s="38">
        <f t="shared" si="317"/>
        <v>1917.6599999999999</v>
      </c>
      <c r="J941" s="38">
        <f t="shared" si="317"/>
        <v>1860.4799999999996</v>
      </c>
      <c r="K941" s="38">
        <f t="shared" si="317"/>
        <v>1852.75</v>
      </c>
      <c r="L941" s="38">
        <f t="shared" si="317"/>
        <v>1879.1500000000015</v>
      </c>
      <c r="M941" s="75"/>
      <c r="N941" s="127"/>
      <c r="O941" s="127"/>
      <c r="P941" s="127"/>
      <c r="Q941" s="127"/>
      <c r="R941" s="128"/>
      <c r="S941" s="127"/>
      <c r="T941" s="197"/>
      <c r="U941" s="307"/>
      <c r="V941" s="222"/>
      <c r="W941" s="222"/>
    </row>
    <row r="942" spans="1:26" ht="15.75">
      <c r="A942" s="256">
        <v>43766</v>
      </c>
      <c r="B942" s="251" t="s">
        <v>123</v>
      </c>
      <c r="C942" s="68" t="s">
        <v>87</v>
      </c>
      <c r="D942">
        <v>29300.880000000001</v>
      </c>
      <c r="E942">
        <v>29060.28</v>
      </c>
      <c r="F942">
        <v>29122.240000000002</v>
      </c>
      <c r="G942">
        <v>29193.13</v>
      </c>
      <c r="H942">
        <v>29204.05</v>
      </c>
      <c r="I942">
        <v>29214.74</v>
      </c>
      <c r="J942">
        <v>29090.720000000001</v>
      </c>
      <c r="K942">
        <v>26887.7</v>
      </c>
      <c r="L942">
        <v>29251.72</v>
      </c>
      <c r="M942" s="66">
        <f>IF((L943=""),"",MAX(D944:L944))</f>
        <v>1921.1200000000026</v>
      </c>
      <c r="N942" s="66">
        <f>IF(L943="","",MIN(D944:L944))</f>
        <v>-381.36999999999898</v>
      </c>
      <c r="O942" s="66">
        <f>IF((L944=""),"",AVERAGE(D944:L944))</f>
        <v>1613.473333333334</v>
      </c>
      <c r="P942" s="66">
        <f t="shared" ref="P942" si="318">IF((L943=""),"",((M942-N942)/(M942+N942))*100)</f>
        <v>149.53661308653977</v>
      </c>
      <c r="Q942" s="66">
        <v>23</v>
      </c>
      <c r="R942" s="122" t="str">
        <f>IF(L943="","",IF(P943&lt;20,(IF(O942&gt;1730,IF(O942&lt;1970,"Pass","Fail"),"Fail"))))</f>
        <v>Fail</v>
      </c>
      <c r="S942" s="145">
        <v>1428</v>
      </c>
      <c r="T942" s="196" t="s">
        <v>307</v>
      </c>
      <c r="U942" s="307"/>
      <c r="V942" s="220">
        <v>1600</v>
      </c>
      <c r="W942" s="220">
        <v>2000</v>
      </c>
      <c r="X942" s="224">
        <v>1730</v>
      </c>
      <c r="Y942" s="224">
        <v>1970</v>
      </c>
      <c r="Z942" s="224">
        <v>6.2</v>
      </c>
    </row>
    <row r="943" spans="1:26" ht="15.75">
      <c r="A943" s="257"/>
      <c r="B943" s="252"/>
      <c r="C943" s="68" t="s">
        <v>88</v>
      </c>
      <c r="D943">
        <v>27379.759999999998</v>
      </c>
      <c r="E943">
        <v>27259.09</v>
      </c>
      <c r="F943">
        <v>27331.73</v>
      </c>
      <c r="G943">
        <v>27280.22</v>
      </c>
      <c r="H943">
        <v>27384.240000000002</v>
      </c>
      <c r="I943">
        <v>27294.61</v>
      </c>
      <c r="J943">
        <v>27272.67</v>
      </c>
      <c r="K943">
        <v>27269.07</v>
      </c>
      <c r="L943">
        <v>27332.81</v>
      </c>
      <c r="M943" s="72"/>
      <c r="N943" s="72"/>
      <c r="O943" s="72"/>
      <c r="P943" s="72"/>
      <c r="Q943" s="72"/>
      <c r="R943" s="124"/>
      <c r="S943" s="72"/>
      <c r="T943" s="197"/>
      <c r="U943" s="307"/>
      <c r="V943" s="221"/>
      <c r="W943" s="221"/>
    </row>
    <row r="944" spans="1:26" ht="38.25">
      <c r="A944" s="258"/>
      <c r="B944" s="253"/>
      <c r="C944" s="68" t="s">
        <v>122</v>
      </c>
      <c r="D944" s="38">
        <f t="shared" ref="D944:L944" si="319">IF(((D942="")*AND(D943="")),"",(D942-D943)*1)</f>
        <v>1921.1200000000026</v>
      </c>
      <c r="E944" s="38">
        <f t="shared" si="319"/>
        <v>1801.1899999999987</v>
      </c>
      <c r="F944" s="38">
        <f t="shared" si="319"/>
        <v>1790.510000000002</v>
      </c>
      <c r="G944" s="38">
        <f t="shared" si="319"/>
        <v>1912.9099999999999</v>
      </c>
      <c r="H944" s="38">
        <f t="shared" si="319"/>
        <v>1819.8099999999977</v>
      </c>
      <c r="I944" s="38">
        <f t="shared" si="319"/>
        <v>1920.130000000001</v>
      </c>
      <c r="J944" s="38">
        <f t="shared" si="319"/>
        <v>1818.0500000000029</v>
      </c>
      <c r="K944" s="38">
        <f t="shared" si="319"/>
        <v>-381.36999999999898</v>
      </c>
      <c r="L944" s="38">
        <f t="shared" si="319"/>
        <v>1918.9099999999999</v>
      </c>
      <c r="M944" s="75"/>
      <c r="N944" s="127"/>
      <c r="O944" s="127"/>
      <c r="P944" s="127"/>
      <c r="Q944" s="127"/>
      <c r="R944" s="128"/>
      <c r="S944" s="127"/>
      <c r="T944" s="197"/>
      <c r="U944" s="307"/>
      <c r="V944" s="222"/>
      <c r="W944" s="222"/>
    </row>
    <row r="945" spans="1:26" ht="15.75">
      <c r="A945" s="256">
        <v>43766</v>
      </c>
      <c r="B945" s="251" t="s">
        <v>123</v>
      </c>
      <c r="C945" s="68" t="s">
        <v>87</v>
      </c>
      <c r="D945">
        <v>28686.59</v>
      </c>
      <c r="E945">
        <v>28543.439999999999</v>
      </c>
      <c r="F945">
        <v>28531.439999999999</v>
      </c>
      <c r="G945">
        <v>28539.26</v>
      </c>
      <c r="H945">
        <v>28688.36</v>
      </c>
      <c r="I945">
        <v>28666.06</v>
      </c>
      <c r="J945">
        <v>28539.97</v>
      </c>
      <c r="K945">
        <v>28536.79</v>
      </c>
      <c r="L945">
        <v>28649.42</v>
      </c>
      <c r="M945" s="66">
        <f>IF((L946=""),"",MAX(D947:L947))</f>
        <v>1939.6500000000015</v>
      </c>
      <c r="N945" s="66">
        <f>IF(L946="","",MIN(D947:L947))</f>
        <v>1840.9099999999999</v>
      </c>
      <c r="O945" s="66">
        <f>IF((L947=""),"",AVERAGE(D947:L947))</f>
        <v>1893.6299999999999</v>
      </c>
      <c r="P945" s="66">
        <f t="shared" ref="P945" si="320">IF((L946=""),"",((M945-N945)/(M945+N945))*100)</f>
        <v>2.6117823814461762</v>
      </c>
      <c r="Q945" s="66">
        <v>23</v>
      </c>
      <c r="R945" s="122" t="str">
        <f>IF(L946="","",IF(P946&lt;20,(IF(O945&gt;1730,IF(O945&lt;1970,"Pass","Fail"),"Fail"))))</f>
        <v>Pass</v>
      </c>
      <c r="S945" s="145">
        <v>1428</v>
      </c>
      <c r="T945" s="196" t="s">
        <v>306</v>
      </c>
      <c r="U945" s="307"/>
      <c r="V945" s="220">
        <v>1600</v>
      </c>
      <c r="W945" s="220">
        <v>2000</v>
      </c>
      <c r="X945" s="224">
        <v>1730</v>
      </c>
      <c r="Y945" s="224">
        <v>1970</v>
      </c>
      <c r="Z945" s="224">
        <v>6.2</v>
      </c>
    </row>
    <row r="946" spans="1:26" ht="15.75">
      <c r="A946" s="257"/>
      <c r="B946" s="252"/>
      <c r="C946" s="68" t="s">
        <v>88</v>
      </c>
      <c r="D946">
        <v>26789.72</v>
      </c>
      <c r="E946">
        <v>26666.880000000001</v>
      </c>
      <c r="F946">
        <v>26690.53</v>
      </c>
      <c r="G946">
        <v>26653.61</v>
      </c>
      <c r="H946">
        <v>26765.17</v>
      </c>
      <c r="I946">
        <v>26726.41</v>
      </c>
      <c r="J946">
        <v>26659.33</v>
      </c>
      <c r="K946">
        <v>26642.5</v>
      </c>
      <c r="L946">
        <v>26744.51</v>
      </c>
      <c r="M946" s="72"/>
      <c r="N946" s="72"/>
      <c r="O946" s="72"/>
      <c r="P946" s="72"/>
      <c r="Q946" s="72"/>
      <c r="R946" s="124"/>
      <c r="S946" s="72"/>
      <c r="T946" s="197"/>
      <c r="U946" s="307"/>
      <c r="V946" s="221"/>
      <c r="W946" s="221"/>
    </row>
    <row r="947" spans="1:26" ht="38.25">
      <c r="A947" s="258"/>
      <c r="B947" s="253"/>
      <c r="C947" s="68" t="s">
        <v>122</v>
      </c>
      <c r="D947" s="38">
        <f t="shared" ref="D947:L947" si="321">IF(((D945="")*AND(D946="")),"",(D945-D946)*1)</f>
        <v>1896.869999999999</v>
      </c>
      <c r="E947" s="38">
        <f t="shared" si="321"/>
        <v>1876.5599999999977</v>
      </c>
      <c r="F947" s="38">
        <f t="shared" si="321"/>
        <v>1840.9099999999999</v>
      </c>
      <c r="G947" s="38">
        <f t="shared" si="321"/>
        <v>1885.6499999999978</v>
      </c>
      <c r="H947" s="38">
        <f t="shared" si="321"/>
        <v>1923.1900000000023</v>
      </c>
      <c r="I947" s="38">
        <f t="shared" si="321"/>
        <v>1939.6500000000015</v>
      </c>
      <c r="J947" s="38">
        <f t="shared" si="321"/>
        <v>1880.6399999999994</v>
      </c>
      <c r="K947" s="38">
        <f t="shared" si="321"/>
        <v>1894.2900000000009</v>
      </c>
      <c r="L947" s="38">
        <f t="shared" si="321"/>
        <v>1904.9099999999999</v>
      </c>
      <c r="M947" s="75"/>
      <c r="N947" s="127"/>
      <c r="O947" s="127"/>
      <c r="P947" s="127"/>
      <c r="Q947" s="127"/>
      <c r="R947" s="128"/>
      <c r="S947" s="127"/>
      <c r="T947" s="197"/>
      <c r="U947" s="307"/>
      <c r="V947" s="222"/>
      <c r="W947" s="222"/>
    </row>
    <row r="948" spans="1:26" ht="15.75">
      <c r="A948" s="256">
        <v>43769</v>
      </c>
      <c r="B948" s="251" t="s">
        <v>123</v>
      </c>
      <c r="C948" s="68" t="s">
        <v>87</v>
      </c>
      <c r="D948">
        <v>29252.86</v>
      </c>
      <c r="E948">
        <v>29098.5</v>
      </c>
      <c r="F948">
        <v>29058.06</v>
      </c>
      <c r="G948">
        <v>29064.01</v>
      </c>
      <c r="H948">
        <v>29172.68</v>
      </c>
      <c r="I948">
        <v>29204.5</v>
      </c>
      <c r="J948">
        <v>29069.48</v>
      </c>
      <c r="K948">
        <v>29068.22</v>
      </c>
      <c r="L948">
        <v>29195.67</v>
      </c>
      <c r="M948" s="66">
        <f>IF((L949=""),"",MAX(D950:L950))</f>
        <v>1928.0299999999988</v>
      </c>
      <c r="N948" s="66">
        <f>IF(L949="","",MIN(D950:L950))</f>
        <v>1801.260000000002</v>
      </c>
      <c r="O948" s="66">
        <f>IF((L950=""),"",AVERAGE(D950:L950))</f>
        <v>1871.9777777777776</v>
      </c>
      <c r="P948" s="66">
        <f t="shared" ref="P948" si="322">IF((L949=""),"",((M948-N948)/(M948+N948))*100)</f>
        <v>3.3993065704194838</v>
      </c>
      <c r="Q948" s="66">
        <v>23</v>
      </c>
      <c r="R948" s="122" t="str">
        <f>IF(L949="","",IF(P949&lt;20,(IF(O948&gt;1730,IF(O948&lt;1970,"Pass","Fail"),"Fail"))))</f>
        <v>Pass</v>
      </c>
      <c r="S948" s="145">
        <v>1428</v>
      </c>
      <c r="T948" s="196" t="s">
        <v>308</v>
      </c>
      <c r="U948" s="307"/>
      <c r="V948" s="220">
        <v>1600</v>
      </c>
      <c r="W948" s="220">
        <v>2000</v>
      </c>
      <c r="X948" s="224">
        <v>1730</v>
      </c>
      <c r="Y948" s="224">
        <v>1970</v>
      </c>
      <c r="Z948" s="224">
        <v>6.2</v>
      </c>
    </row>
    <row r="949" spans="1:26" ht="15.75">
      <c r="A949" s="257"/>
      <c r="B949" s="252"/>
      <c r="C949" s="68" t="s">
        <v>88</v>
      </c>
      <c r="D949">
        <v>27366.93</v>
      </c>
      <c r="E949">
        <v>27235.38</v>
      </c>
      <c r="F949">
        <v>27256.799999999999</v>
      </c>
      <c r="G949">
        <v>27197.59</v>
      </c>
      <c r="H949">
        <v>27271.96</v>
      </c>
      <c r="I949">
        <v>27276.47</v>
      </c>
      <c r="J949">
        <v>27196.46</v>
      </c>
      <c r="K949">
        <v>27212.12</v>
      </c>
      <c r="L949">
        <v>27322.47</v>
      </c>
      <c r="M949" s="72"/>
      <c r="N949" s="72"/>
      <c r="O949" s="72"/>
      <c r="P949" s="72"/>
      <c r="Q949" s="72"/>
      <c r="R949" s="124"/>
      <c r="S949" s="72"/>
      <c r="T949" s="197"/>
      <c r="U949" s="307"/>
      <c r="V949" s="221"/>
      <c r="W949" s="221"/>
    </row>
    <row r="950" spans="1:26" ht="38.25">
      <c r="A950" s="258"/>
      <c r="B950" s="253"/>
      <c r="C950" s="68" t="s">
        <v>122</v>
      </c>
      <c r="D950" s="38">
        <f t="shared" ref="D950:L950" si="323">IF(((D948="")*AND(D949="")),"",(D948-D949)*1)</f>
        <v>1885.9300000000003</v>
      </c>
      <c r="E950" s="38">
        <f t="shared" si="323"/>
        <v>1863.119999999999</v>
      </c>
      <c r="F950" s="38">
        <f t="shared" si="323"/>
        <v>1801.260000000002</v>
      </c>
      <c r="G950" s="38">
        <f t="shared" si="323"/>
        <v>1866.4199999999983</v>
      </c>
      <c r="H950" s="38">
        <f t="shared" si="323"/>
        <v>1900.7200000000012</v>
      </c>
      <c r="I950" s="38">
        <f t="shared" si="323"/>
        <v>1928.0299999999988</v>
      </c>
      <c r="J950" s="38">
        <f t="shared" si="323"/>
        <v>1873.0200000000004</v>
      </c>
      <c r="K950" s="38">
        <f t="shared" si="323"/>
        <v>1856.1000000000022</v>
      </c>
      <c r="L950" s="38">
        <f t="shared" si="323"/>
        <v>1873.1999999999971</v>
      </c>
      <c r="M950" s="75"/>
      <c r="N950" s="127"/>
      <c r="O950" s="127"/>
      <c r="P950" s="127"/>
      <c r="Q950" s="127"/>
      <c r="R950" s="128"/>
      <c r="S950" s="127"/>
      <c r="T950" s="197"/>
      <c r="U950" s="307"/>
      <c r="V950" s="222"/>
      <c r="W950" s="222"/>
    </row>
    <row r="951" spans="1:26" ht="15.75">
      <c r="A951" s="256">
        <v>43776</v>
      </c>
      <c r="B951" s="251" t="s">
        <v>123</v>
      </c>
      <c r="C951" s="68" t="s">
        <v>87</v>
      </c>
      <c r="D951">
        <v>28674.49</v>
      </c>
      <c r="E951">
        <v>28555.21</v>
      </c>
      <c r="F951">
        <v>28529.17</v>
      </c>
      <c r="G951">
        <v>28539.41</v>
      </c>
      <c r="H951">
        <v>28643.21</v>
      </c>
      <c r="I951">
        <v>28673.56</v>
      </c>
      <c r="J951">
        <v>28536.799999999999</v>
      </c>
      <c r="K951">
        <v>28532.37</v>
      </c>
      <c r="L951">
        <v>28677.39</v>
      </c>
      <c r="M951" s="66">
        <f>IF((L952=""),"",MAX(D953:L953))</f>
        <v>1933.4200000000019</v>
      </c>
      <c r="N951" s="66">
        <f>IF(L952="","",MIN(D953:L953))</f>
        <v>1836.0799999999981</v>
      </c>
      <c r="O951" s="66">
        <f>IF((L953=""),"",AVERAGE(D953:L953))</f>
        <v>1887.7288888888886</v>
      </c>
      <c r="P951" s="66">
        <f t="shared" ref="P951" si="324">IF((L952=""),"",((M951-N951)/(M951+N951))*100)</f>
        <v>2.5823053455366436</v>
      </c>
      <c r="Q951" s="66">
        <v>23</v>
      </c>
      <c r="R951" s="122" t="str">
        <f>IF(L952="","",IF(P952&lt;20,(IF(O951&gt;1730,IF(O951&lt;1970,"Pass","Fail"),"Fail"))))</f>
        <v>Pass</v>
      </c>
      <c r="S951" s="145">
        <v>1335</v>
      </c>
      <c r="T951" s="196" t="s">
        <v>309</v>
      </c>
      <c r="U951" s="307"/>
      <c r="V951" s="220">
        <v>1600</v>
      </c>
      <c r="W951" s="220">
        <v>2000</v>
      </c>
      <c r="X951" s="224">
        <v>1730</v>
      </c>
      <c r="Y951" s="224">
        <v>1970</v>
      </c>
      <c r="Z951" s="224">
        <v>6.2</v>
      </c>
    </row>
    <row r="952" spans="1:26" ht="15.75">
      <c r="A952" s="257"/>
      <c r="B952" s="252"/>
      <c r="C952" s="68" t="s">
        <v>88</v>
      </c>
      <c r="D952">
        <v>26770.41</v>
      </c>
      <c r="E952">
        <v>26686.98</v>
      </c>
      <c r="F952">
        <v>26693.09</v>
      </c>
      <c r="G952">
        <v>26651.3</v>
      </c>
      <c r="H952">
        <v>26737.97</v>
      </c>
      <c r="I952">
        <v>26740.14</v>
      </c>
      <c r="J952">
        <v>26662.89</v>
      </c>
      <c r="K952">
        <v>26654.2</v>
      </c>
      <c r="L952">
        <v>26775.07</v>
      </c>
      <c r="M952" s="72"/>
      <c r="N952" s="72"/>
      <c r="O952" s="72"/>
      <c r="P952" s="72"/>
      <c r="Q952" s="72"/>
      <c r="R952" s="124"/>
      <c r="S952" s="72"/>
      <c r="T952" s="197"/>
      <c r="U952" s="307"/>
      <c r="V952" s="221"/>
      <c r="W952" s="221"/>
    </row>
    <row r="953" spans="1:26" ht="38.25">
      <c r="A953" s="258"/>
      <c r="B953" s="253"/>
      <c r="C953" s="68" t="s">
        <v>122</v>
      </c>
      <c r="D953" s="38">
        <f t="shared" ref="D953:L953" si="325">IF(((D951="")*AND(D952="")),"",(D951-D952)*1)</f>
        <v>1904.0800000000017</v>
      </c>
      <c r="E953" s="38">
        <f t="shared" si="325"/>
        <v>1868.2299999999996</v>
      </c>
      <c r="F953" s="38">
        <f t="shared" si="325"/>
        <v>1836.0799999999981</v>
      </c>
      <c r="G953" s="38">
        <f t="shared" si="325"/>
        <v>1888.1100000000006</v>
      </c>
      <c r="H953" s="38">
        <f t="shared" si="325"/>
        <v>1905.239999999998</v>
      </c>
      <c r="I953" s="38">
        <f t="shared" si="325"/>
        <v>1933.4200000000019</v>
      </c>
      <c r="J953" s="38">
        <f t="shared" si="325"/>
        <v>1873.9099999999999</v>
      </c>
      <c r="K953" s="38">
        <f t="shared" si="325"/>
        <v>1878.1699999999983</v>
      </c>
      <c r="L953" s="38">
        <f t="shared" si="325"/>
        <v>1902.3199999999997</v>
      </c>
      <c r="M953" s="75"/>
      <c r="N953" s="127"/>
      <c r="O953" s="127"/>
      <c r="P953" s="127"/>
      <c r="Q953" s="127"/>
      <c r="R953" s="128"/>
      <c r="S953" s="127"/>
      <c r="T953" s="197"/>
      <c r="U953" s="307"/>
      <c r="V953" s="222"/>
      <c r="W953" s="222"/>
    </row>
    <row r="954" spans="1:26" ht="15.75">
      <c r="A954" s="153">
        <v>43780</v>
      </c>
      <c r="B954" s="251" t="s">
        <v>123</v>
      </c>
      <c r="C954" s="68" t="s">
        <v>87</v>
      </c>
      <c r="D954">
        <v>29119.37</v>
      </c>
      <c r="E954">
        <v>29082.13</v>
      </c>
      <c r="F954">
        <v>29108.9</v>
      </c>
      <c r="G954">
        <v>29069.94</v>
      </c>
      <c r="H954">
        <v>29168.1</v>
      </c>
      <c r="I954">
        <v>29178.720000000001</v>
      </c>
      <c r="J954">
        <v>29108.43</v>
      </c>
      <c r="K954">
        <v>29119.37</v>
      </c>
      <c r="L954">
        <v>29119.37</v>
      </c>
      <c r="M954" s="66">
        <f>IF((L955=""),"",MAX(D956:L956))</f>
        <v>1956.0800000000017</v>
      </c>
      <c r="N954" s="66">
        <f>IF(L955="","",MIN(D956:L956))</f>
        <v>1808.4600000000028</v>
      </c>
      <c r="O954" s="66">
        <f>IF((L956=""),"",AVERAGE(D956:L956))</f>
        <v>1874.7122222222226</v>
      </c>
      <c r="P954" s="66">
        <f t="shared" ref="P954" si="326">IF((L955=""),"",((M954-N954)/(M954+N954))*100)</f>
        <v>3.9213290335605095</v>
      </c>
      <c r="Q954" s="66">
        <v>23</v>
      </c>
      <c r="R954" s="122" t="str">
        <f>IF(L955="","",IF(P955&lt;20,(IF(O954&gt;1730,IF(O954&lt;1970,"Pass","Fail"),"Fail"))))</f>
        <v>Pass</v>
      </c>
      <c r="S954" s="60">
        <v>1340</v>
      </c>
      <c r="T954" s="196" t="s">
        <v>310</v>
      </c>
      <c r="U954" s="307"/>
      <c r="V954" s="220">
        <v>1600</v>
      </c>
      <c r="W954" s="220">
        <v>2000</v>
      </c>
      <c r="X954" s="224">
        <v>1730</v>
      </c>
      <c r="Y954" s="224">
        <v>1970</v>
      </c>
      <c r="Z954" s="224">
        <v>6.2</v>
      </c>
    </row>
    <row r="955" spans="1:26" ht="15.75">
      <c r="A955" s="257"/>
      <c r="B955" s="252"/>
      <c r="C955" s="68" t="s">
        <v>88</v>
      </c>
      <c r="D955">
        <v>27303.21</v>
      </c>
      <c r="E955">
        <v>27273.67</v>
      </c>
      <c r="F955">
        <v>27248.14</v>
      </c>
      <c r="G955">
        <v>27204.71</v>
      </c>
      <c r="H955">
        <v>27274.39</v>
      </c>
      <c r="I955">
        <v>27222.639999999999</v>
      </c>
      <c r="J955">
        <v>27183.25</v>
      </c>
      <c r="K955">
        <v>27233.81</v>
      </c>
      <c r="L955">
        <v>27258.1</v>
      </c>
      <c r="M955" s="72"/>
      <c r="N955" s="72"/>
      <c r="O955" s="72"/>
      <c r="P955" s="72"/>
      <c r="Q955" s="72"/>
      <c r="R955" s="124"/>
      <c r="S955" s="72"/>
      <c r="T955" s="197"/>
      <c r="U955" s="307"/>
      <c r="V955" s="221"/>
      <c r="W955" s="221"/>
    </row>
    <row r="956" spans="1:26" ht="38.25">
      <c r="A956" s="258"/>
      <c r="B956" s="253"/>
      <c r="C956" s="68" t="s">
        <v>122</v>
      </c>
      <c r="D956" s="38">
        <f t="shared" ref="D956:L956" si="327">IF(((D954="")*AND(D955="")),"",(D954-D955)*1)</f>
        <v>1816.1599999999999</v>
      </c>
      <c r="E956" s="38">
        <f t="shared" si="327"/>
        <v>1808.4600000000028</v>
      </c>
      <c r="F956" s="38">
        <f t="shared" si="327"/>
        <v>1860.760000000002</v>
      </c>
      <c r="G956" s="38">
        <f t="shared" si="327"/>
        <v>1865.2299999999996</v>
      </c>
      <c r="H956" s="38">
        <f t="shared" si="327"/>
        <v>1893.7099999999991</v>
      </c>
      <c r="I956" s="38">
        <f t="shared" si="327"/>
        <v>1956.0800000000017</v>
      </c>
      <c r="J956" s="38">
        <f t="shared" si="327"/>
        <v>1925.1800000000003</v>
      </c>
      <c r="K956" s="38">
        <f t="shared" si="327"/>
        <v>1885.5599999999977</v>
      </c>
      <c r="L956" s="38">
        <f t="shared" si="327"/>
        <v>1861.2700000000004</v>
      </c>
      <c r="M956" s="75"/>
      <c r="N956" s="127"/>
      <c r="O956" s="127"/>
      <c r="P956" s="127"/>
      <c r="Q956" s="127"/>
      <c r="R956" s="128"/>
      <c r="S956" s="127"/>
      <c r="T956" s="197"/>
      <c r="U956" s="307"/>
      <c r="V956" s="222"/>
      <c r="W956" s="222"/>
    </row>
    <row r="957" spans="1:26" ht="15.75">
      <c r="A957" s="256">
        <v>43783</v>
      </c>
      <c r="B957" s="251" t="s">
        <v>123</v>
      </c>
      <c r="C957" s="68" t="s">
        <v>87</v>
      </c>
      <c r="D957">
        <v>29062.720000000001</v>
      </c>
      <c r="E957">
        <v>28961.47</v>
      </c>
      <c r="F957">
        <v>28939.15</v>
      </c>
      <c r="G957">
        <v>28960.080000000002</v>
      </c>
      <c r="H957">
        <v>29061.49</v>
      </c>
      <c r="I957">
        <v>29075.95</v>
      </c>
      <c r="J957">
        <v>28957.99</v>
      </c>
      <c r="K957">
        <v>28936.66</v>
      </c>
      <c r="L957">
        <v>29055.08</v>
      </c>
      <c r="M957" s="66">
        <f>IF((L958=""),"",MAX(D959:L959))</f>
        <v>1963.5300000000025</v>
      </c>
      <c r="N957" s="66">
        <f>IF(L958="","",MIN(D959:L959))</f>
        <v>1842.010000000002</v>
      </c>
      <c r="O957" s="66">
        <f>IF((L959=""),"",AVERAGE(D959:L959))</f>
        <v>1906.9188888888905</v>
      </c>
      <c r="P957" s="66">
        <f t="shared" ref="P957" si="328">IF((L958=""),"",((M957-N957)/(M957+N957))*100)</f>
        <v>3.1932393300293858</v>
      </c>
      <c r="Q957" s="66">
        <v>23</v>
      </c>
      <c r="R957" s="122" t="str">
        <f>IF(L958="","",IF(P958&lt;20,(IF(O957&gt;1730,IF(O957&lt;1970,"Pass","Fail"),"Fail"))))</f>
        <v>Pass</v>
      </c>
      <c r="S957" s="145" t="s">
        <v>236</v>
      </c>
      <c r="T957" s="196"/>
      <c r="U957" s="307"/>
      <c r="V957" s="220">
        <v>1600</v>
      </c>
      <c r="W957" s="220">
        <v>2000</v>
      </c>
      <c r="X957" s="224">
        <v>1730</v>
      </c>
      <c r="Y957" s="224">
        <v>1970</v>
      </c>
      <c r="Z957" s="224">
        <v>6.2</v>
      </c>
    </row>
    <row r="958" spans="1:26" ht="15.75">
      <c r="A958" s="257"/>
      <c r="B958" s="252"/>
      <c r="C958" s="68" t="s">
        <v>88</v>
      </c>
      <c r="D958">
        <v>27164.41</v>
      </c>
      <c r="E958">
        <v>27074.98</v>
      </c>
      <c r="F958">
        <v>27097.14</v>
      </c>
      <c r="G958">
        <v>27048.93</v>
      </c>
      <c r="H958">
        <v>27112.26</v>
      </c>
      <c r="I958">
        <v>27112.42</v>
      </c>
      <c r="J958">
        <v>27057.31</v>
      </c>
      <c r="K958">
        <v>27037.8</v>
      </c>
      <c r="L958">
        <v>27143.07</v>
      </c>
      <c r="M958" s="72"/>
      <c r="N958" s="72"/>
      <c r="O958" s="72"/>
      <c r="P958" s="72"/>
      <c r="Q958" s="72"/>
      <c r="R958" s="124"/>
      <c r="S958" s="72"/>
      <c r="T958" s="197"/>
      <c r="U958" s="307"/>
      <c r="V958" s="221"/>
      <c r="W958" s="221"/>
    </row>
    <row r="959" spans="1:26" ht="38.25">
      <c r="A959" s="258"/>
      <c r="B959" s="253"/>
      <c r="C959" s="68" t="s">
        <v>122</v>
      </c>
      <c r="D959" s="38">
        <f t="shared" ref="D959:L959" si="329">IF(((D957="")*AND(D958="")),"",(D957-D958)*1)</f>
        <v>1898.3100000000013</v>
      </c>
      <c r="E959" s="38">
        <f t="shared" si="329"/>
        <v>1886.4900000000016</v>
      </c>
      <c r="F959" s="38">
        <f t="shared" si="329"/>
        <v>1842.010000000002</v>
      </c>
      <c r="G959" s="38">
        <f t="shared" si="329"/>
        <v>1911.1500000000015</v>
      </c>
      <c r="H959" s="38">
        <f t="shared" si="329"/>
        <v>1949.2300000000032</v>
      </c>
      <c r="I959" s="38">
        <f t="shared" si="329"/>
        <v>1963.5300000000025</v>
      </c>
      <c r="J959" s="38">
        <f t="shared" si="329"/>
        <v>1900.6800000000003</v>
      </c>
      <c r="K959" s="38">
        <f t="shared" si="329"/>
        <v>1898.8600000000006</v>
      </c>
      <c r="L959" s="38">
        <f t="shared" si="329"/>
        <v>1912.010000000002</v>
      </c>
      <c r="M959" s="75"/>
      <c r="N959" s="127"/>
      <c r="O959" s="127"/>
      <c r="P959" s="127"/>
      <c r="Q959" s="127"/>
      <c r="R959" s="128"/>
      <c r="S959" s="127"/>
      <c r="T959" s="197"/>
      <c r="U959" s="307"/>
      <c r="V959" s="222"/>
      <c r="W959" s="222"/>
    </row>
    <row r="960" spans="1:26" ht="15.75">
      <c r="A960" s="256">
        <v>43786</v>
      </c>
      <c r="B960" s="251" t="s">
        <v>123</v>
      </c>
      <c r="C960" s="68" t="s">
        <v>87</v>
      </c>
      <c r="D960" s="219">
        <v>29173.56</v>
      </c>
      <c r="E960" s="219">
        <v>29091.3</v>
      </c>
      <c r="F960" s="219">
        <v>29112.57</v>
      </c>
      <c r="G960" s="219">
        <v>29104.03</v>
      </c>
      <c r="H960" s="219">
        <v>29213.7</v>
      </c>
      <c r="I960" s="219">
        <v>29223.79</v>
      </c>
      <c r="J960" s="219">
        <v>29098.720000000001</v>
      </c>
      <c r="K960" s="219">
        <v>29098.04</v>
      </c>
      <c r="L960" s="219">
        <v>29207.200000000001</v>
      </c>
      <c r="M960" s="66">
        <f>IF((L961=""),"",MAX(D962:L962))</f>
        <v>1917.6599999999999</v>
      </c>
      <c r="N960" s="66">
        <f>IF(L961="","",MIN(D962:L962))</f>
        <v>1816.7700000000004</v>
      </c>
      <c r="O960" s="66">
        <f>IF((L962=""),"",AVERAGE(D962:L962))</f>
        <v>1867.6288888888894</v>
      </c>
      <c r="P960" s="66">
        <f t="shared" ref="P960:P966" si="330">IF((L961=""),"",((M960-N960)/(M960+N960))*100)</f>
        <v>2.7016171142583851</v>
      </c>
      <c r="Q960" s="66">
        <v>23</v>
      </c>
      <c r="R960" s="122" t="str">
        <f>IF(L961="","",IF(P961&lt;20,(IF(O960&gt;1730,IF(O960&lt;1970,"Pass","Fail"),"Fail"))))</f>
        <v>Pass</v>
      </c>
      <c r="S960" s="145">
        <v>102</v>
      </c>
      <c r="T960" s="196"/>
      <c r="U960" s="307"/>
      <c r="V960" s="220">
        <v>1600</v>
      </c>
      <c r="W960" s="220">
        <v>2000</v>
      </c>
      <c r="X960" s="224">
        <v>1730</v>
      </c>
      <c r="Y960" s="224">
        <v>1970</v>
      </c>
      <c r="Z960" s="224">
        <v>6.2</v>
      </c>
    </row>
    <row r="961" spans="1:26" ht="15.75">
      <c r="A961" s="257"/>
      <c r="B961" s="252"/>
      <c r="C961" s="68" t="s">
        <v>88</v>
      </c>
      <c r="D961" s="219">
        <v>27289.25</v>
      </c>
      <c r="E961" s="219">
        <v>27241.32</v>
      </c>
      <c r="F961" s="219">
        <v>27295.8</v>
      </c>
      <c r="G961" s="219">
        <v>27252.05</v>
      </c>
      <c r="H961" s="219">
        <v>27318.12</v>
      </c>
      <c r="I961" s="219">
        <v>27306.13</v>
      </c>
      <c r="J961" s="219">
        <v>27238.240000000002</v>
      </c>
      <c r="K961" s="219">
        <v>27245.29</v>
      </c>
      <c r="L961" s="219">
        <v>27328.05</v>
      </c>
      <c r="M961" s="72"/>
      <c r="N961" s="72"/>
      <c r="O961" s="72"/>
      <c r="P961" s="72"/>
      <c r="Q961" s="72"/>
      <c r="R961" s="124"/>
      <c r="S961" s="72"/>
      <c r="T961" s="197"/>
      <c r="U961" s="307"/>
      <c r="V961" s="221"/>
      <c r="W961" s="221"/>
    </row>
    <row r="962" spans="1:26" ht="38.25">
      <c r="A962" s="258"/>
      <c r="B962" s="253"/>
      <c r="C962" s="68" t="s">
        <v>122</v>
      </c>
      <c r="D962" s="38">
        <f t="shared" ref="D962:L962" si="331">IF(((D960="")*AND(D961="")),"",(D960-D961)*1)</f>
        <v>1884.3100000000013</v>
      </c>
      <c r="E962" s="38">
        <f t="shared" si="331"/>
        <v>1849.9799999999996</v>
      </c>
      <c r="F962" s="38">
        <f t="shared" si="331"/>
        <v>1816.7700000000004</v>
      </c>
      <c r="G962" s="38">
        <f t="shared" si="331"/>
        <v>1851.9799999999996</v>
      </c>
      <c r="H962" s="38">
        <f t="shared" si="331"/>
        <v>1895.5800000000017</v>
      </c>
      <c r="I962" s="38">
        <f t="shared" si="331"/>
        <v>1917.6599999999999</v>
      </c>
      <c r="J962" s="38">
        <f t="shared" si="331"/>
        <v>1860.4799999999996</v>
      </c>
      <c r="K962" s="38">
        <f t="shared" si="331"/>
        <v>1852.75</v>
      </c>
      <c r="L962" s="38">
        <f t="shared" si="331"/>
        <v>1879.1500000000015</v>
      </c>
      <c r="M962" s="75"/>
      <c r="N962" s="127"/>
      <c r="O962" s="127"/>
      <c r="P962" s="127"/>
      <c r="Q962" s="127"/>
      <c r="R962" s="128"/>
      <c r="S962" s="127"/>
      <c r="T962" s="197"/>
      <c r="U962" s="307"/>
      <c r="V962" s="222"/>
      <c r="W962" s="222"/>
    </row>
    <row r="963" spans="1:26" ht="15.75">
      <c r="A963" s="256">
        <v>43789</v>
      </c>
      <c r="B963" s="251" t="s">
        <v>123</v>
      </c>
      <c r="C963" s="68" t="s">
        <v>87</v>
      </c>
      <c r="D963">
        <v>29064.68</v>
      </c>
      <c r="E963">
        <v>28957.89</v>
      </c>
      <c r="F963">
        <v>28951.25</v>
      </c>
      <c r="G963">
        <v>28958.01</v>
      </c>
      <c r="H963">
        <v>29040.53</v>
      </c>
      <c r="I963">
        <v>29039.119999999999</v>
      </c>
      <c r="J963">
        <v>28927.95</v>
      </c>
      <c r="K963">
        <v>28963.91</v>
      </c>
      <c r="L963">
        <v>29097.32</v>
      </c>
      <c r="M963" s="66">
        <f>IF((L964=""),"",MAX(D965:L965))</f>
        <v>1916.2000000000007</v>
      </c>
      <c r="N963" s="66">
        <f>IF(L964="","",MIN(D965:L965))</f>
        <v>1839.5099999999984</v>
      </c>
      <c r="O963" s="66">
        <f>IF((L965=""),"",AVERAGE(D965:L965))</f>
        <v>1875.0033333333329</v>
      </c>
      <c r="P963" s="66">
        <f t="shared" si="330"/>
        <v>2.0419574461287575</v>
      </c>
      <c r="Q963" s="66">
        <v>23</v>
      </c>
      <c r="R963" s="122" t="str">
        <f>IF(L964="","",IF(P964&lt;20,(IF(O963&gt;1730,IF(O963&lt;1970,"Pass","Fail"),"Fail"))))</f>
        <v>Pass</v>
      </c>
      <c r="S963" s="145">
        <v>1428</v>
      </c>
      <c r="T963" s="54" t="s">
        <v>311</v>
      </c>
      <c r="U963" s="307"/>
      <c r="V963" s="220">
        <v>1600</v>
      </c>
      <c r="W963" s="220">
        <v>2000</v>
      </c>
      <c r="X963" s="224">
        <v>1730</v>
      </c>
      <c r="Y963" s="224">
        <v>1970</v>
      </c>
      <c r="Z963" s="224">
        <v>6.2</v>
      </c>
    </row>
    <row r="964" spans="1:26" ht="15.75">
      <c r="A964" s="257"/>
      <c r="B964" s="252"/>
      <c r="C964" s="68" t="s">
        <v>88</v>
      </c>
      <c r="D964">
        <v>27183.07</v>
      </c>
      <c r="E964">
        <v>27118.38</v>
      </c>
      <c r="F964">
        <v>27098.41</v>
      </c>
      <c r="G964">
        <v>27079.83</v>
      </c>
      <c r="H964">
        <v>27155.55</v>
      </c>
      <c r="I964">
        <v>27163.59</v>
      </c>
      <c r="J964">
        <v>27061.040000000001</v>
      </c>
      <c r="K964">
        <v>27084.639999999999</v>
      </c>
      <c r="L964">
        <v>27181.119999999999</v>
      </c>
      <c r="M964" s="72"/>
      <c r="N964" s="72"/>
      <c r="O964" s="72"/>
      <c r="P964" s="72"/>
      <c r="Q964" s="72"/>
      <c r="R964" s="124"/>
      <c r="S964" s="72"/>
      <c r="T964" s="197"/>
      <c r="U964" s="307"/>
      <c r="V964" s="221"/>
      <c r="W964" s="221"/>
    </row>
    <row r="965" spans="1:26" ht="38.25">
      <c r="A965" s="258"/>
      <c r="B965" s="253"/>
      <c r="C965" s="68" t="s">
        <v>122</v>
      </c>
      <c r="D965" s="38">
        <f t="shared" ref="D965:L965" si="332">IF(((D963="")*AND(D964="")),"",(D963-D964)*1)</f>
        <v>1881.6100000000006</v>
      </c>
      <c r="E965" s="38">
        <f t="shared" si="332"/>
        <v>1839.5099999999984</v>
      </c>
      <c r="F965" s="38">
        <f t="shared" si="332"/>
        <v>1852.8400000000001</v>
      </c>
      <c r="G965" s="38">
        <f t="shared" si="332"/>
        <v>1878.1799999999967</v>
      </c>
      <c r="H965" s="38">
        <f t="shared" si="332"/>
        <v>1884.9799999999996</v>
      </c>
      <c r="I965" s="38">
        <f t="shared" si="332"/>
        <v>1875.5299999999988</v>
      </c>
      <c r="J965" s="38">
        <f t="shared" si="332"/>
        <v>1866.9099999999999</v>
      </c>
      <c r="K965" s="38">
        <f t="shared" si="332"/>
        <v>1879.2700000000004</v>
      </c>
      <c r="L965" s="38">
        <f t="shared" si="332"/>
        <v>1916.2000000000007</v>
      </c>
      <c r="M965" s="75"/>
      <c r="N965" s="127"/>
      <c r="O965" s="127"/>
      <c r="P965" s="127"/>
      <c r="Q965" s="127"/>
      <c r="R965" s="128"/>
      <c r="S965" s="127"/>
      <c r="T965" s="197"/>
      <c r="U965" s="307"/>
      <c r="V965" s="222"/>
      <c r="W965" s="222"/>
    </row>
    <row r="966" spans="1:26" ht="15.75">
      <c r="A966" s="256">
        <v>43794</v>
      </c>
      <c r="B966" s="251" t="s">
        <v>123</v>
      </c>
      <c r="C966" s="68" t="s">
        <v>87</v>
      </c>
      <c r="D966" s="219">
        <v>28992.639999999999</v>
      </c>
      <c r="E966" s="219">
        <v>28870.880000000001</v>
      </c>
      <c r="F966" s="219">
        <v>28851.09</v>
      </c>
      <c r="G966" s="219">
        <v>28875.64</v>
      </c>
      <c r="H966" s="219">
        <v>29020.3</v>
      </c>
      <c r="I966" s="219">
        <v>28994.28</v>
      </c>
      <c r="J966" s="219">
        <v>28865.68</v>
      </c>
      <c r="K966" s="219">
        <v>28854.55</v>
      </c>
      <c r="L966" s="219">
        <v>28989.279999999999</v>
      </c>
      <c r="M966" s="66">
        <f>IF((L967=""),"",MAX(D968:L968))</f>
        <v>1896.119999999999</v>
      </c>
      <c r="N966" s="66">
        <f>IF(L967="","",MIN(D968:L968))</f>
        <v>1714.4900000000016</v>
      </c>
      <c r="O966" s="66">
        <f>IF((L968=""),"",AVERAGE(D968:L968))</f>
        <v>1814.9433333333332</v>
      </c>
      <c r="P966" s="66">
        <f t="shared" si="330"/>
        <v>5.030451918096869</v>
      </c>
      <c r="Q966" s="66">
        <v>23</v>
      </c>
      <c r="R966" s="122" t="str">
        <f>IF(L967="","",IF(P967&lt;20,(IF(O966&gt;1730,IF(O966&lt;1970,"Pass","Fail"),"Fail"))))</f>
        <v>Pass</v>
      </c>
      <c r="S966" s="145">
        <v>1428</v>
      </c>
      <c r="T966" s="255" t="s">
        <v>312</v>
      </c>
      <c r="U966" s="307"/>
      <c r="V966" s="220">
        <v>1600</v>
      </c>
      <c r="W966" s="220">
        <v>2000</v>
      </c>
      <c r="X966" s="224">
        <v>1730</v>
      </c>
      <c r="Y966" s="224">
        <v>1970</v>
      </c>
      <c r="Z966" s="224">
        <v>6.2</v>
      </c>
    </row>
    <row r="967" spans="1:26" ht="15.75">
      <c r="A967" s="257"/>
      <c r="B967" s="252"/>
      <c r="C967" s="68" t="s">
        <v>88</v>
      </c>
      <c r="D967" s="219">
        <v>27149.56</v>
      </c>
      <c r="E967" s="219">
        <v>27085.89</v>
      </c>
      <c r="F967" s="219">
        <v>27136.6</v>
      </c>
      <c r="G967" s="219">
        <v>27071.66</v>
      </c>
      <c r="H967" s="219">
        <v>27124.31</v>
      </c>
      <c r="I967" s="219">
        <v>27098.16</v>
      </c>
      <c r="J967" s="219">
        <v>27046.11</v>
      </c>
      <c r="K967" s="219">
        <v>27081.71</v>
      </c>
      <c r="L967" s="219">
        <v>27185.85</v>
      </c>
      <c r="M967" s="72"/>
      <c r="N967" s="72"/>
      <c r="O967" s="72"/>
      <c r="P967" s="72"/>
      <c r="Q967" s="72"/>
      <c r="R967" s="124"/>
      <c r="S967" s="72"/>
      <c r="T967" s="72"/>
      <c r="U967" s="307"/>
      <c r="V967" s="221"/>
      <c r="W967" s="221"/>
    </row>
    <row r="968" spans="1:26" ht="38.25">
      <c r="A968" s="258"/>
      <c r="B968" s="253"/>
      <c r="C968" s="68" t="s">
        <v>122</v>
      </c>
      <c r="D968" s="38">
        <f t="shared" ref="D968:L968" si="333">IF(((D966="")*AND(D967="")),"",(D966-D967)*1)</f>
        <v>1843.0799999999981</v>
      </c>
      <c r="E968" s="38">
        <f t="shared" si="333"/>
        <v>1784.9900000000016</v>
      </c>
      <c r="F968" s="38">
        <f t="shared" si="333"/>
        <v>1714.4900000000016</v>
      </c>
      <c r="G968" s="38">
        <f t="shared" si="333"/>
        <v>1803.9799999999996</v>
      </c>
      <c r="H968" s="38">
        <f t="shared" si="333"/>
        <v>1895.989999999998</v>
      </c>
      <c r="I968" s="38">
        <f t="shared" si="333"/>
        <v>1896.119999999999</v>
      </c>
      <c r="J968" s="38">
        <f t="shared" si="333"/>
        <v>1819.5699999999997</v>
      </c>
      <c r="K968" s="38">
        <f t="shared" si="333"/>
        <v>1772.8400000000001</v>
      </c>
      <c r="L968" s="38">
        <f t="shared" si="333"/>
        <v>1803.4300000000003</v>
      </c>
      <c r="M968" s="75"/>
      <c r="N968" s="127"/>
      <c r="O968" s="127"/>
      <c r="P968" s="127"/>
      <c r="Q968" s="127"/>
      <c r="R968" s="128"/>
      <c r="S968" s="127"/>
      <c r="T968" s="72"/>
      <c r="V968" s="222"/>
      <c r="W968" s="222"/>
    </row>
    <row r="969" spans="1:26" ht="15.75">
      <c r="A969" s="256">
        <v>43797</v>
      </c>
      <c r="B969" s="251" t="s">
        <v>123</v>
      </c>
      <c r="C969" s="68" t="s">
        <v>87</v>
      </c>
      <c r="D969">
        <v>29146.73</v>
      </c>
      <c r="E969">
        <v>28998.76</v>
      </c>
      <c r="F969">
        <v>28981.09</v>
      </c>
      <c r="G969">
        <v>29006.02</v>
      </c>
      <c r="H969">
        <v>29107.08</v>
      </c>
      <c r="I969">
        <v>29089.3</v>
      </c>
      <c r="J969">
        <v>28981.56</v>
      </c>
      <c r="K969">
        <v>28988.91</v>
      </c>
      <c r="L969">
        <v>29113.67</v>
      </c>
      <c r="M969" s="66">
        <f>IF((L970=""),"",MAX(D971:L971))</f>
        <v>1985.5900000000001</v>
      </c>
      <c r="N969" s="66">
        <f>IF(L970="","",MIN(D971:L971))</f>
        <v>1872.119999999999</v>
      </c>
      <c r="O969" s="66">
        <f>IF((L971=""),"",AVERAGE(D971:L971))</f>
        <v>1935.3488888888885</v>
      </c>
      <c r="P969" s="66">
        <f t="shared" ref="P969" si="334">IF((L970=""),"",((M969-N969)/(M969+N969))*100)</f>
        <v>2.9413823226733267</v>
      </c>
      <c r="Q969" s="66">
        <v>23</v>
      </c>
      <c r="R969" s="122" t="str">
        <f>IF(L970="","",IF(P970&lt;20,(IF(O969&gt;1730,IF(O969&lt;1970,"Pass","Fail"),"Fail"))))</f>
        <v>Pass</v>
      </c>
      <c r="S969" s="145">
        <v>1340</v>
      </c>
      <c r="T969" s="255" t="s">
        <v>316</v>
      </c>
      <c r="V969" s="220">
        <v>1600</v>
      </c>
      <c r="W969" s="220">
        <v>2000</v>
      </c>
      <c r="X969" s="224">
        <v>1730</v>
      </c>
      <c r="Y969" s="224">
        <v>1970</v>
      </c>
      <c r="Z969" s="224">
        <v>6.2</v>
      </c>
    </row>
    <row r="970" spans="1:26" ht="15.75">
      <c r="A970" s="257"/>
      <c r="B970" s="252"/>
      <c r="C970" s="68" t="s">
        <v>88</v>
      </c>
      <c r="D970">
        <v>27207.78</v>
      </c>
      <c r="E970">
        <v>27084.58</v>
      </c>
      <c r="F970">
        <v>27108.97</v>
      </c>
      <c r="G970">
        <v>27056.54</v>
      </c>
      <c r="H970">
        <v>27145.09</v>
      </c>
      <c r="I970">
        <v>27103.71</v>
      </c>
      <c r="J970">
        <v>27046.36</v>
      </c>
      <c r="K970">
        <v>27060.560000000001</v>
      </c>
      <c r="L970">
        <v>27181.39</v>
      </c>
      <c r="M970" s="72"/>
      <c r="N970" s="72"/>
      <c r="O970" s="72"/>
      <c r="P970" s="72"/>
      <c r="Q970" s="72"/>
      <c r="R970" s="124"/>
      <c r="S970" s="72"/>
      <c r="T970" s="72"/>
      <c r="V970" s="221"/>
      <c r="W970" s="221"/>
    </row>
    <row r="971" spans="1:26" ht="38.25">
      <c r="A971" s="258"/>
      <c r="B971" s="253"/>
      <c r="C971" s="68" t="s">
        <v>122</v>
      </c>
      <c r="D971" s="38">
        <f t="shared" ref="D971:L971" si="335">IF(((D969="")*AND(D970="")),"",(D969-D970)*1)</f>
        <v>1938.9500000000007</v>
      </c>
      <c r="E971" s="38">
        <f t="shared" si="335"/>
        <v>1914.1799999999967</v>
      </c>
      <c r="F971" s="38">
        <f t="shared" si="335"/>
        <v>1872.119999999999</v>
      </c>
      <c r="G971" s="38">
        <f t="shared" si="335"/>
        <v>1949.4799999999996</v>
      </c>
      <c r="H971" s="38">
        <f t="shared" si="335"/>
        <v>1961.9900000000016</v>
      </c>
      <c r="I971" s="38">
        <f t="shared" si="335"/>
        <v>1985.5900000000001</v>
      </c>
      <c r="J971" s="38">
        <f t="shared" si="335"/>
        <v>1935.2000000000007</v>
      </c>
      <c r="K971" s="38">
        <f t="shared" si="335"/>
        <v>1928.3499999999985</v>
      </c>
      <c r="L971" s="38">
        <f t="shared" si="335"/>
        <v>1932.2799999999988</v>
      </c>
      <c r="M971" s="75"/>
      <c r="N971" s="127"/>
      <c r="O971" s="127"/>
      <c r="P971" s="127"/>
      <c r="Q971" s="127"/>
      <c r="R971" s="128"/>
      <c r="S971" s="127"/>
      <c r="T971" s="72"/>
      <c r="V971" s="222"/>
      <c r="W971" s="222"/>
    </row>
    <row r="972" spans="1:26" ht="15.75">
      <c r="A972" s="256">
        <v>43801</v>
      </c>
      <c r="B972" s="259" t="s">
        <v>123</v>
      </c>
      <c r="C972" s="68" t="s">
        <v>87</v>
      </c>
      <c r="D972">
        <v>29262.639999999999</v>
      </c>
      <c r="E972">
        <v>29124.37</v>
      </c>
      <c r="F972">
        <v>29123.38</v>
      </c>
      <c r="G972">
        <v>29117.78</v>
      </c>
      <c r="H972">
        <v>29242.84</v>
      </c>
      <c r="I972">
        <v>29249.56</v>
      </c>
      <c r="J972">
        <v>29118.04</v>
      </c>
      <c r="K972">
        <v>29096.9</v>
      </c>
      <c r="L972">
        <v>29192.97</v>
      </c>
      <c r="M972" s="66">
        <f>IF((L973=""),"",MAX(D974:L974))</f>
        <v>1943.6000000000022</v>
      </c>
      <c r="N972" s="66">
        <f>IF(L973="","",MIN(D974:L974))</f>
        <v>1815.7999999999993</v>
      </c>
      <c r="O972" s="66">
        <f>IF((L974=""),"",AVERAGE(D974:L974))</f>
        <v>1881.5511111111114</v>
      </c>
      <c r="P972" s="66">
        <f t="shared" ref="P972" si="336">IF((L973=""),"",((M972-N972)/(M972+N972))*100)</f>
        <v>3.3994786402086197</v>
      </c>
      <c r="Q972" s="66">
        <v>23</v>
      </c>
      <c r="R972" s="122" t="str">
        <f>IF(L973="","",IF(P973&lt;20,(IF(O972&gt;1730,IF(O972&lt;1970,"Pass","Fail"),"Fail"))))</f>
        <v>Pass</v>
      </c>
      <c r="S972" s="145">
        <v>1335</v>
      </c>
      <c r="T972" s="54" t="s">
        <v>317</v>
      </c>
      <c r="V972" s="220">
        <v>1600</v>
      </c>
      <c r="W972" s="220">
        <v>2000</v>
      </c>
      <c r="X972" s="224">
        <v>1730</v>
      </c>
      <c r="Y972" s="224">
        <v>1970</v>
      </c>
      <c r="Z972" s="224">
        <v>6.2</v>
      </c>
    </row>
    <row r="973" spans="1:26" ht="15.75">
      <c r="A973" s="257"/>
      <c r="B973" s="260"/>
      <c r="C973" s="68" t="s">
        <v>88</v>
      </c>
      <c r="D973">
        <v>27367.73</v>
      </c>
      <c r="E973">
        <v>27268.43</v>
      </c>
      <c r="F973">
        <v>27307.58</v>
      </c>
      <c r="G973">
        <v>27243.94</v>
      </c>
      <c r="H973">
        <v>27313.89</v>
      </c>
      <c r="I973">
        <v>27305.96</v>
      </c>
      <c r="J973">
        <v>27247.52</v>
      </c>
      <c r="K973">
        <v>27228.880000000001</v>
      </c>
      <c r="L973">
        <v>27310.59</v>
      </c>
      <c r="M973" s="72"/>
      <c r="N973" s="72"/>
      <c r="O973" s="72"/>
      <c r="P973" s="72"/>
      <c r="Q973" s="72"/>
      <c r="R973" s="124"/>
      <c r="S973" s="72"/>
      <c r="T973" s="72"/>
      <c r="V973" s="221"/>
      <c r="W973" s="221"/>
    </row>
    <row r="974" spans="1:26" ht="38.25">
      <c r="A974" s="258"/>
      <c r="B974" s="261"/>
      <c r="C974" s="68" t="s">
        <v>122</v>
      </c>
      <c r="D974" s="38">
        <f t="shared" ref="D974:L974" si="337">IF(((D972="")*AND(D973="")),"",(D972-D973)*1)</f>
        <v>1894.9099999999999</v>
      </c>
      <c r="E974" s="38">
        <f t="shared" si="337"/>
        <v>1855.9399999999987</v>
      </c>
      <c r="F974" s="38">
        <f t="shared" si="337"/>
        <v>1815.7999999999993</v>
      </c>
      <c r="G974" s="38">
        <f t="shared" si="337"/>
        <v>1873.8400000000001</v>
      </c>
      <c r="H974" s="38">
        <f t="shared" si="337"/>
        <v>1928.9500000000007</v>
      </c>
      <c r="I974" s="38">
        <f t="shared" si="337"/>
        <v>1943.6000000000022</v>
      </c>
      <c r="J974" s="38">
        <f t="shared" si="337"/>
        <v>1870.5200000000004</v>
      </c>
      <c r="K974" s="38">
        <f t="shared" si="337"/>
        <v>1868.0200000000004</v>
      </c>
      <c r="L974" s="38">
        <f t="shared" si="337"/>
        <v>1882.380000000001</v>
      </c>
      <c r="M974" s="75"/>
      <c r="N974" s="127"/>
      <c r="O974" s="127"/>
      <c r="P974" s="127"/>
      <c r="Q974" s="127"/>
      <c r="R974" s="128"/>
      <c r="S974" s="127"/>
      <c r="T974" s="72"/>
      <c r="V974" s="222"/>
      <c r="W974" s="222"/>
    </row>
    <row r="975" spans="1:26" ht="15.75">
      <c r="A975" s="256">
        <v>43804</v>
      </c>
      <c r="B975" s="262" t="s">
        <v>123</v>
      </c>
      <c r="C975" s="68" t="s">
        <v>87</v>
      </c>
      <c r="D975">
        <v>29279.03</v>
      </c>
      <c r="E975">
        <v>29171.13</v>
      </c>
      <c r="F975">
        <v>29181.11</v>
      </c>
      <c r="G975">
        <v>29165.25</v>
      </c>
      <c r="H975">
        <v>29287.74</v>
      </c>
      <c r="I975">
        <v>29250.13</v>
      </c>
      <c r="J975">
        <v>29155.96</v>
      </c>
      <c r="K975">
        <v>29161.95</v>
      </c>
      <c r="L975">
        <v>29293.360000000001</v>
      </c>
      <c r="M975" s="66">
        <f>IF((L976=""),"",MAX(D977:L977))</f>
        <v>1962.7800000000025</v>
      </c>
      <c r="N975" s="66">
        <f>IF(L976="","",MIN(D977:L977))</f>
        <v>1794.6500000000015</v>
      </c>
      <c r="O975" s="66">
        <f>IF((L977=""),"",AVERAGE(D977:L977))</f>
        <v>1895.4244444444448</v>
      </c>
      <c r="P975" s="66">
        <f t="shared" ref="P975" si="338">IF((L976=""),"",((M975-N975)/(M975+N975))*100)</f>
        <v>4.4746009905707052</v>
      </c>
      <c r="Q975" s="66">
        <v>23</v>
      </c>
      <c r="R975" s="122" t="str">
        <f>IF(L976="","",IF(P976&lt;20,(IF(O975&gt;1730,IF(O975&lt;1970,"Pass","Fail"),"Fail"))))</f>
        <v>Pass</v>
      </c>
      <c r="S975" s="145">
        <v>1159</v>
      </c>
      <c r="T975" s="54" t="s">
        <v>319</v>
      </c>
      <c r="V975" s="220">
        <v>1600</v>
      </c>
      <c r="W975" s="220">
        <v>2000</v>
      </c>
      <c r="X975" s="224">
        <v>1730</v>
      </c>
      <c r="Y975" s="224">
        <v>1970</v>
      </c>
      <c r="Z975" s="224">
        <v>6.2</v>
      </c>
    </row>
    <row r="976" spans="1:26" ht="15.75">
      <c r="A976" s="257"/>
      <c r="B976" s="263"/>
      <c r="C976" s="68" t="s">
        <v>88</v>
      </c>
      <c r="D976">
        <v>27372.47</v>
      </c>
      <c r="E976">
        <v>27290.11</v>
      </c>
      <c r="F976">
        <v>27386.46</v>
      </c>
      <c r="G976">
        <v>27268.13</v>
      </c>
      <c r="H976">
        <v>27353.98</v>
      </c>
      <c r="I976">
        <v>27287.35</v>
      </c>
      <c r="J976">
        <v>27259.040000000001</v>
      </c>
      <c r="K976">
        <v>27268.51</v>
      </c>
      <c r="L976">
        <v>27400.79</v>
      </c>
      <c r="M976" s="72"/>
      <c r="N976" s="72"/>
      <c r="O976" s="72"/>
      <c r="P976" s="72"/>
      <c r="Q976" s="72"/>
      <c r="R976" s="124"/>
      <c r="S976" s="72"/>
      <c r="T976" s="72"/>
      <c r="V976" s="221"/>
      <c r="W976" s="221"/>
    </row>
    <row r="977" spans="1:26" ht="38.25">
      <c r="A977" s="258"/>
      <c r="B977" s="264"/>
      <c r="C977" s="68" t="s">
        <v>122</v>
      </c>
      <c r="D977" s="38">
        <f t="shared" ref="D977:L977" si="339">IF(((D975="")*AND(D976="")),"",(D975-D976)*1)</f>
        <v>1906.5599999999977</v>
      </c>
      <c r="E977" s="38">
        <f t="shared" si="339"/>
        <v>1881.0200000000004</v>
      </c>
      <c r="F977" s="38">
        <f t="shared" si="339"/>
        <v>1794.6500000000015</v>
      </c>
      <c r="G977" s="38">
        <f t="shared" si="339"/>
        <v>1897.119999999999</v>
      </c>
      <c r="H977" s="38">
        <f t="shared" si="339"/>
        <v>1933.760000000002</v>
      </c>
      <c r="I977" s="38">
        <f t="shared" si="339"/>
        <v>1962.7800000000025</v>
      </c>
      <c r="J977" s="38">
        <f t="shared" si="339"/>
        <v>1896.9199999999983</v>
      </c>
      <c r="K977" s="38">
        <f t="shared" si="339"/>
        <v>1893.4400000000023</v>
      </c>
      <c r="L977" s="38">
        <f t="shared" si="339"/>
        <v>1892.5699999999997</v>
      </c>
      <c r="M977" s="75"/>
      <c r="N977" s="127"/>
      <c r="O977" s="127"/>
      <c r="P977" s="127"/>
      <c r="Q977" s="127"/>
      <c r="R977" s="128"/>
      <c r="S977" s="127"/>
      <c r="T977" s="72"/>
      <c r="V977" s="222"/>
      <c r="W977" s="222"/>
    </row>
    <row r="978" spans="1:26" ht="15.75">
      <c r="A978" s="256">
        <v>43808</v>
      </c>
      <c r="B978" s="265" t="s">
        <v>123</v>
      </c>
      <c r="C978" s="68" t="s">
        <v>87</v>
      </c>
      <c r="D978">
        <v>29166.41</v>
      </c>
      <c r="E978">
        <v>29069</v>
      </c>
      <c r="F978">
        <v>29063.17</v>
      </c>
      <c r="G978">
        <v>29044.85</v>
      </c>
      <c r="H978">
        <v>29221.69</v>
      </c>
      <c r="I978">
        <v>29172.22</v>
      </c>
      <c r="J978">
        <v>29050.78</v>
      </c>
      <c r="K978">
        <v>29051.31</v>
      </c>
      <c r="L978">
        <v>29193.05</v>
      </c>
      <c r="M978" s="66">
        <f>IF((L979=""),"",MAX(D980:L980))</f>
        <v>1966.4300000000003</v>
      </c>
      <c r="N978" s="66">
        <f>IF(L979="","",MIN(D980:L980))</f>
        <v>1810.619999999999</v>
      </c>
      <c r="O978" s="66">
        <f>IF((L980=""),"",AVERAGE(D980:L980))</f>
        <v>1859.7211111111105</v>
      </c>
      <c r="P978" s="66">
        <f t="shared" ref="P978" si="340">IF((L979=""),"",((M978-N978)/(M978+N978))*100)</f>
        <v>4.1251770561682086</v>
      </c>
      <c r="Q978" s="66">
        <v>23</v>
      </c>
      <c r="R978" s="122" t="str">
        <f>IF(L979="","",IF(P979&lt;20,(IF(O978&gt;1730,IF(O978&lt;1970,"Pass","Fail"),"Fail"))))</f>
        <v>Pass</v>
      </c>
      <c r="S978" s="145">
        <v>1159</v>
      </c>
      <c r="T978" s="54" t="s">
        <v>320</v>
      </c>
      <c r="V978" s="220">
        <v>1600</v>
      </c>
      <c r="W978" s="220">
        <v>2000</v>
      </c>
      <c r="X978" s="224">
        <v>1730</v>
      </c>
      <c r="Y978" s="224">
        <v>1970</v>
      </c>
      <c r="Z978" s="224">
        <v>6.2</v>
      </c>
    </row>
    <row r="979" spans="1:26" ht="15.75">
      <c r="A979" s="257"/>
      <c r="B979" s="266"/>
      <c r="C979" s="68" t="s">
        <v>88</v>
      </c>
      <c r="D979">
        <v>27324.19</v>
      </c>
      <c r="E979">
        <v>27237.34</v>
      </c>
      <c r="F979">
        <v>27252.55</v>
      </c>
      <c r="G979">
        <v>27224.49</v>
      </c>
      <c r="H979">
        <v>27296.48</v>
      </c>
      <c r="I979">
        <v>27205.79</v>
      </c>
      <c r="J979">
        <v>27219.360000000001</v>
      </c>
      <c r="K979">
        <v>27236.91</v>
      </c>
      <c r="L979">
        <v>27297.88</v>
      </c>
      <c r="M979" s="72"/>
      <c r="N979" s="72"/>
      <c r="O979" s="72"/>
      <c r="P979" s="72"/>
      <c r="Q979" s="72"/>
      <c r="R979" s="124"/>
      <c r="S979" s="72"/>
      <c r="T979" s="72"/>
      <c r="V979" s="221"/>
      <c r="W979" s="221"/>
    </row>
    <row r="980" spans="1:26" ht="38.25">
      <c r="A980" s="258"/>
      <c r="B980" s="267"/>
      <c r="C980" s="68" t="s">
        <v>122</v>
      </c>
      <c r="D980" s="38">
        <f t="shared" ref="D980:L980" si="341">IF(((D978="")*AND(D979="")),"",(D978-D979)*1)</f>
        <v>1842.2200000000012</v>
      </c>
      <c r="E980" s="38">
        <f t="shared" si="341"/>
        <v>1831.6599999999999</v>
      </c>
      <c r="F980" s="38">
        <f t="shared" si="341"/>
        <v>1810.619999999999</v>
      </c>
      <c r="G980" s="38">
        <f t="shared" si="341"/>
        <v>1820.3599999999969</v>
      </c>
      <c r="H980" s="38">
        <f t="shared" si="341"/>
        <v>1925.2099999999991</v>
      </c>
      <c r="I980" s="38">
        <f t="shared" si="341"/>
        <v>1966.4300000000003</v>
      </c>
      <c r="J980" s="38">
        <f t="shared" si="341"/>
        <v>1831.4199999999983</v>
      </c>
      <c r="K980" s="38">
        <f t="shared" si="341"/>
        <v>1814.4000000000015</v>
      </c>
      <c r="L980" s="38">
        <f t="shared" si="341"/>
        <v>1895.1699999999983</v>
      </c>
      <c r="M980" s="75"/>
      <c r="N980" s="127"/>
      <c r="O980" s="127"/>
      <c r="P980" s="127"/>
      <c r="Q980" s="127"/>
      <c r="R980" s="128"/>
      <c r="S980" s="127"/>
      <c r="T980" s="72"/>
      <c r="V980" s="222"/>
      <c r="W980" s="222"/>
    </row>
  </sheetData>
  <autoFilter ref="A11:Z908">
    <filterColumn colId="21"/>
    <filterColumn colId="22"/>
  </autoFilter>
  <mergeCells count="55">
    <mergeCell ref="T801:T803"/>
    <mergeCell ref="T804:T806"/>
    <mergeCell ref="T786:T788"/>
    <mergeCell ref="T789:T791"/>
    <mergeCell ref="T792:T794"/>
    <mergeCell ref="T795:T797"/>
    <mergeCell ref="T798:T800"/>
    <mergeCell ref="T771:T773"/>
    <mergeCell ref="T774:T776"/>
    <mergeCell ref="T777:T779"/>
    <mergeCell ref="T780:T782"/>
    <mergeCell ref="T783:T785"/>
    <mergeCell ref="T756:T758"/>
    <mergeCell ref="T759:T761"/>
    <mergeCell ref="T762:T764"/>
    <mergeCell ref="T765:T767"/>
    <mergeCell ref="T768:T770"/>
    <mergeCell ref="T741:T743"/>
    <mergeCell ref="T744:T746"/>
    <mergeCell ref="T747:T749"/>
    <mergeCell ref="T750:T752"/>
    <mergeCell ref="T753:T755"/>
    <mergeCell ref="T726:T728"/>
    <mergeCell ref="T729:T731"/>
    <mergeCell ref="T732:T734"/>
    <mergeCell ref="T735:T737"/>
    <mergeCell ref="T738:T740"/>
    <mergeCell ref="T711:T713"/>
    <mergeCell ref="T714:T716"/>
    <mergeCell ref="T717:T719"/>
    <mergeCell ref="T720:T722"/>
    <mergeCell ref="T723:T725"/>
    <mergeCell ref="U965:U967"/>
    <mergeCell ref="U944:U946"/>
    <mergeCell ref="U947:U949"/>
    <mergeCell ref="U950:U952"/>
    <mergeCell ref="U953:U955"/>
    <mergeCell ref="U956:U958"/>
    <mergeCell ref="U959:U961"/>
    <mergeCell ref="U932:U934"/>
    <mergeCell ref="U935:U937"/>
    <mergeCell ref="U938:U940"/>
    <mergeCell ref="D8:L8"/>
    <mergeCell ref="U962:U964"/>
    <mergeCell ref="U941:U943"/>
    <mergeCell ref="U914:U916"/>
    <mergeCell ref="U917:U919"/>
    <mergeCell ref="U920:U922"/>
    <mergeCell ref="U923:U925"/>
    <mergeCell ref="U926:U928"/>
    <mergeCell ref="U929:U931"/>
    <mergeCell ref="T699:T701"/>
    <mergeCell ref="T702:T704"/>
    <mergeCell ref="T705:T707"/>
    <mergeCell ref="T708:T710"/>
  </mergeCells>
  <conditionalFormatting sqref="I891:L892 I897:L898 I903:L904 I894:L895 I900:L901 I888:L889 I885:L886 I11:I13 I15:I16 I18:I19 I21:I22 I30:I31 I33:I34 I36:I37 I39:I40 I42:I43 I45:I46 I48:I49 I51:I52 I54:I55 I57:I58 I60:I61 I63:I64 I66:I67 I69:I70 I72:I73 I75:I76 I78:I79 I81:I82 I84:I85 I87:I88 I93:I94 I96:I97 I99:I100 I102:I103 I105:I106 I108:I109 I111:I112 I114:I115 I117:I118 I120:I121 I123:I124 I126:I127 I129:I130 I132:I133 I135:I136 I138:I139 I141:I142 I144:I145 I147:I148 I150:I151 I153:I154 I156:I157 I159:I160 I162:I163 I165:I166 I168:I169 I171:I172 I90:I91 J109 I174:I175 I180:I181 I186:I187 I192:I193 I198:I199 I204:I205 I210:I211 I216:I217 I222:I223 I228:I229 I234:I235 I177:I178 I183:I184 I189:I190 I195:I196 I201:I202 I207:I208 I219:I220 I225:I226 I231:I232 I237:I238 I213:I214 I27:I28 I24:I25 I240:I241 I243:I244 I288:I289 I246:L247 I249:L250 I252:L253 I255:L256 I285:L286 I282:L283 I258:L259 I267:L268 I270:L271 I279:L280 I261:L262 I264:L265 I273:L274 I276:L277 I300:I301 I297:L298 I294:L295 I291:L292 I303:I304 I306:I307 I309:I310 I312:I313 I315:I316 I318:I319 I321:I322 I324:L325 I327:L328 I330:I331 I333:L334 I336:L337 I339:L340 I342:L343 I345:L346 I348:L349 I354:L355 I357:L358 I360:L361 I363:L364 I366:L367 I369:L370 I351:L352 I372:L373 I375:L376 I378:L379 I381:L382 I384:L385 I387:L388 I390:L391 I393:L394 I396:L397 I399:L400 I402:L403 I405:L406 I408:L409 I411:L412 I414:L415 I417:L418 I420:L421 I423:L424 I426:L427 I429:L430 I432:L433 I435:L436 I438:L439 I441:L442 I444:L445 I447:L448 I450:L451 I453:L454 I456:L457 I462:L463 I459:L460 I465:L466 I468:L469 I474:L475 I471:L472 I477:J478 L477:L478 K477 I480:J481 L480:L481 K480 I483:J484 L483:L484 K483 I486:J487 L486:L487 K486 I489:L490 I492:L493 I495:L496 I498:L499 I504:L505 I507:L508 I510:L511 I513:L514 I516:L517 I519:L520 I522:L523 I525:L526 I528:L529 I531:L532 I534:L535 I537:L538 I540:L541 I543:L544 I501:L502 I546:L547 I549:L550 I552:L553 I555:L556 I558:L559 I561:L562 I564:L565 I567:L568 I570:L571 I573:L574 I576:L577 I579:L580 I582:L583 I594:L595 I585:N586 I588:L589 I591:L592 I597:L598 L601 I601:J601 J600:K600 I606:L607 I609:L610 I603:L604 I612:L613 I615:L616 I618:L619 I621:L622 I624:L625 I627:L628 I630:L631 I633:L634 I636:L637 I639:L640 I642:L643 I645:L646 I648:L649 I651:L652 I654:L655 I657:L658 I660:L661 I666:L667 I672:L673 I678:L679 I684:L685 I690:L691 I810:L811 I816:L817 I822:L823 I828:L829 I834:L835 I840:L841 I846:L847 I852:L853 I858:L859 I864:L865 I870:L871 I876:L877 I669:L670 I675:L676 I681:L682 I687:L688 I693:L694 I807:L808 I813:L814 I819:L820 I825:L826 I798:L799 I837:L838 I843:L844 I849:L850 I855:L856 I861:L862 I867:L868 I873:L874 I879:L880 I663:L664 I696:L697 I702:L703 I708:L709 I714:L715 I720:L721 I726:L727 I732:L733 I738:L739 I744:L745 I750:L751 I756:L757 I762:L763 I768:L769 I774:L775 I780:L781 I786:L787 I792:L793 I804:L805 I705:L706 I711:L712 I717:L718 I723:L724 I729:L730 I735:L736 I741:L742 I747:L748 I753:L754 I759:L760 I765:L766 I771:L772 I777:L778 I783:L784 I789:L790 I795:L796 I801:L802 I699:L700 I831:J832 L831:L832 K832 I882:M883 I906:L907 I912:L913 I915:L916 I918:L919 I921:L922 I924:L925 I927:L928 I930:L931 I933:L934 I936:L937 I942:L943 I948:L949 I951:L952 I954:L955 I957:L958 I963:L964 I969:L970 I909:L910 I939:L940 I945:L946 I960:L961 I966:L967 I972:L974">
    <cfRule type="cellIs" dxfId="108" priority="407" stopIfTrue="1" operator="equal">
      <formula>"Pass"</formula>
    </cfRule>
    <cfRule type="cellIs" dxfId="107" priority="408" stopIfTrue="1" operator="equal">
      <formula>"Fail"</formula>
    </cfRule>
  </conditionalFormatting>
  <conditionalFormatting sqref="S24:T26 Y89 Y91:Y92 Y94 Q482 Q485 Q488 R12:R481 R483:R484 R486:R487 U585:U587 S882:S884 R489:R974">
    <cfRule type="cellIs" dxfId="106" priority="405" stopIfTrue="1" operator="equal">
      <formula>"Fail"</formula>
    </cfRule>
    <cfRule type="cellIs" dxfId="105" priority="406" stopIfTrue="1" operator="equal">
      <formula>"Pass"</formula>
    </cfRule>
  </conditionalFormatting>
  <conditionalFormatting sqref="I975:L977">
    <cfRule type="cellIs" dxfId="104" priority="7" stopIfTrue="1" operator="equal">
      <formula>"Pass"</formula>
    </cfRule>
    <cfRule type="cellIs" dxfId="103" priority="8" stopIfTrue="1" operator="equal">
      <formula>"Fail"</formula>
    </cfRule>
  </conditionalFormatting>
  <conditionalFormatting sqref="R975:R977">
    <cfRule type="cellIs" dxfId="102" priority="5" stopIfTrue="1" operator="equal">
      <formula>"Fail"</formula>
    </cfRule>
    <cfRule type="cellIs" dxfId="101" priority="6" stopIfTrue="1" operator="equal">
      <formula>"Pass"</formula>
    </cfRule>
  </conditionalFormatting>
  <conditionalFormatting sqref="I978:L980">
    <cfRule type="cellIs" dxfId="100" priority="3" stopIfTrue="1" operator="equal">
      <formula>"Pass"</formula>
    </cfRule>
    <cfRule type="cellIs" dxfId="99" priority="4" stopIfTrue="1" operator="equal">
      <formula>"Fail"</formula>
    </cfRule>
  </conditionalFormatting>
  <conditionalFormatting sqref="R978:R980">
    <cfRule type="cellIs" dxfId="98" priority="1" stopIfTrue="1" operator="equal">
      <formula>"Fail"</formula>
    </cfRule>
    <cfRule type="cellIs" dxfId="97" priority="2" stopIfTrue="1" operator="equal">
      <formula>"Pass"</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6"/>
  <dimension ref="A1:Z665"/>
  <sheetViews>
    <sheetView topLeftCell="D6" zoomScale="80" zoomScaleNormal="80" workbookViewId="0">
      <selection activeCell="Z11" sqref="Z11"/>
    </sheetView>
  </sheetViews>
  <sheetFormatPr defaultRowHeight="12.75"/>
  <cols>
    <col min="1" max="1" width="12.125" style="60" customWidth="1"/>
    <col min="2" max="2" width="12.125" style="54" customWidth="1"/>
    <col min="3" max="3" width="13.25" style="54" bestFit="1" customWidth="1"/>
    <col min="4" max="14" width="8.875" style="54" bestFit="1" customWidth="1"/>
    <col min="15" max="15" width="9.5" style="54" bestFit="1" customWidth="1"/>
    <col min="16" max="16" width="10.5" style="54" bestFit="1" customWidth="1"/>
    <col min="17" max="17" width="8.75" style="54"/>
    <col min="18" max="18" width="8.875" style="54" bestFit="1" customWidth="1"/>
    <col min="19" max="19" width="13.75" style="54" customWidth="1"/>
    <col min="20" max="20" width="27.25" style="54" customWidth="1"/>
    <col min="21" max="26" width="8.875" style="276" bestFit="1" customWidth="1"/>
    <col min="27" max="256" width="8.75" style="54"/>
    <col min="257" max="258" width="12.125" style="54" customWidth="1"/>
    <col min="259" max="259" width="13.25" style="54" bestFit="1" customWidth="1"/>
    <col min="260" max="271" width="8.75" style="54"/>
    <col min="272" max="272" width="10.375" style="54" bestFit="1" customWidth="1"/>
    <col min="273" max="274" width="8.75" style="54"/>
    <col min="275" max="275" width="13.75" style="54" customWidth="1"/>
    <col min="276" max="281" width="8.75" style="54"/>
    <col min="282" max="282" width="12.625" style="54" bestFit="1" customWidth="1"/>
    <col min="283" max="512" width="8.75" style="54"/>
    <col min="513" max="514" width="12.125" style="54" customWidth="1"/>
    <col min="515" max="515" width="13.25" style="54" bestFit="1" customWidth="1"/>
    <col min="516" max="527" width="8.75" style="54"/>
    <col min="528" max="528" width="10.375" style="54" bestFit="1" customWidth="1"/>
    <col min="529" max="530" width="8.75" style="54"/>
    <col min="531" max="531" width="13.75" style="54" customWidth="1"/>
    <col min="532" max="537" width="8.75" style="54"/>
    <col min="538" max="538" width="12.625" style="54" bestFit="1" customWidth="1"/>
    <col min="539" max="768" width="8.75" style="54"/>
    <col min="769" max="770" width="12.125" style="54" customWidth="1"/>
    <col min="771" max="771" width="13.25" style="54" bestFit="1" customWidth="1"/>
    <col min="772" max="783" width="8.75" style="54"/>
    <col min="784" max="784" width="10.375" style="54" bestFit="1" customWidth="1"/>
    <col min="785" max="786" width="8.75" style="54"/>
    <col min="787" max="787" width="13.75" style="54" customWidth="1"/>
    <col min="788" max="793" width="8.75" style="54"/>
    <col min="794" max="794" width="12.625" style="54" bestFit="1" customWidth="1"/>
    <col min="795" max="1024" width="8.75" style="54"/>
    <col min="1025" max="1026" width="12.125" style="54" customWidth="1"/>
    <col min="1027" max="1027" width="13.25" style="54" bestFit="1" customWidth="1"/>
    <col min="1028" max="1039" width="8.75" style="54"/>
    <col min="1040" max="1040" width="10.375" style="54" bestFit="1" customWidth="1"/>
    <col min="1041" max="1042" width="8.75" style="54"/>
    <col min="1043" max="1043" width="13.75" style="54" customWidth="1"/>
    <col min="1044" max="1049" width="8.75" style="54"/>
    <col min="1050" max="1050" width="12.625" style="54" bestFit="1" customWidth="1"/>
    <col min="1051" max="1280" width="8.75" style="54"/>
    <col min="1281" max="1282" width="12.125" style="54" customWidth="1"/>
    <col min="1283" max="1283" width="13.25" style="54" bestFit="1" customWidth="1"/>
    <col min="1284" max="1295" width="8.75" style="54"/>
    <col min="1296" max="1296" width="10.375" style="54" bestFit="1" customWidth="1"/>
    <col min="1297" max="1298" width="8.75" style="54"/>
    <col min="1299" max="1299" width="13.75" style="54" customWidth="1"/>
    <col min="1300" max="1305" width="8.75" style="54"/>
    <col min="1306" max="1306" width="12.625" style="54" bestFit="1" customWidth="1"/>
    <col min="1307" max="1536" width="8.75" style="54"/>
    <col min="1537" max="1538" width="12.125" style="54" customWidth="1"/>
    <col min="1539" max="1539" width="13.25" style="54" bestFit="1" customWidth="1"/>
    <col min="1540" max="1551" width="8.75" style="54"/>
    <col min="1552" max="1552" width="10.375" style="54" bestFit="1" customWidth="1"/>
    <col min="1553" max="1554" width="8.75" style="54"/>
    <col min="1555" max="1555" width="13.75" style="54" customWidth="1"/>
    <col min="1556" max="1561" width="8.75" style="54"/>
    <col min="1562" max="1562" width="12.625" style="54" bestFit="1" customWidth="1"/>
    <col min="1563" max="1792" width="8.75" style="54"/>
    <col min="1793" max="1794" width="12.125" style="54" customWidth="1"/>
    <col min="1795" max="1795" width="13.25" style="54" bestFit="1" customWidth="1"/>
    <col min="1796" max="1807" width="8.75" style="54"/>
    <col min="1808" max="1808" width="10.375" style="54" bestFit="1" customWidth="1"/>
    <col min="1809" max="1810" width="8.75" style="54"/>
    <col min="1811" max="1811" width="13.75" style="54" customWidth="1"/>
    <col min="1812" max="1817" width="8.75" style="54"/>
    <col min="1818" max="1818" width="12.625" style="54" bestFit="1" customWidth="1"/>
    <col min="1819" max="2048" width="8.75" style="54"/>
    <col min="2049" max="2050" width="12.125" style="54" customWidth="1"/>
    <col min="2051" max="2051" width="13.25" style="54" bestFit="1" customWidth="1"/>
    <col min="2052" max="2063" width="8.75" style="54"/>
    <col min="2064" max="2064" width="10.375" style="54" bestFit="1" customWidth="1"/>
    <col min="2065" max="2066" width="8.75" style="54"/>
    <col min="2067" max="2067" width="13.75" style="54" customWidth="1"/>
    <col min="2068" max="2073" width="8.75" style="54"/>
    <col min="2074" max="2074" width="12.625" style="54" bestFit="1" customWidth="1"/>
    <col min="2075" max="2304" width="8.75" style="54"/>
    <col min="2305" max="2306" width="12.125" style="54" customWidth="1"/>
    <col min="2307" max="2307" width="13.25" style="54" bestFit="1" customWidth="1"/>
    <col min="2308" max="2319" width="8.75" style="54"/>
    <col min="2320" max="2320" width="10.375" style="54" bestFit="1" customWidth="1"/>
    <col min="2321" max="2322" width="8.75" style="54"/>
    <col min="2323" max="2323" width="13.75" style="54" customWidth="1"/>
    <col min="2324" max="2329" width="8.75" style="54"/>
    <col min="2330" max="2330" width="12.625" style="54" bestFit="1" customWidth="1"/>
    <col min="2331" max="2560" width="8.75" style="54"/>
    <col min="2561" max="2562" width="12.125" style="54" customWidth="1"/>
    <col min="2563" max="2563" width="13.25" style="54" bestFit="1" customWidth="1"/>
    <col min="2564" max="2575" width="8.75" style="54"/>
    <col min="2576" max="2576" width="10.375" style="54" bestFit="1" customWidth="1"/>
    <col min="2577" max="2578" width="8.75" style="54"/>
    <col min="2579" max="2579" width="13.75" style="54" customWidth="1"/>
    <col min="2580" max="2585" width="8.75" style="54"/>
    <col min="2586" max="2586" width="12.625" style="54" bestFit="1" customWidth="1"/>
    <col min="2587" max="2816" width="8.75" style="54"/>
    <col min="2817" max="2818" width="12.125" style="54" customWidth="1"/>
    <col min="2819" max="2819" width="13.25" style="54" bestFit="1" customWidth="1"/>
    <col min="2820" max="2831" width="8.75" style="54"/>
    <col min="2832" max="2832" width="10.375" style="54" bestFit="1" customWidth="1"/>
    <col min="2833" max="2834" width="8.75" style="54"/>
    <col min="2835" max="2835" width="13.75" style="54" customWidth="1"/>
    <col min="2836" max="2841" width="8.75" style="54"/>
    <col min="2842" max="2842" width="12.625" style="54" bestFit="1" customWidth="1"/>
    <col min="2843" max="3072" width="8.75" style="54"/>
    <col min="3073" max="3074" width="12.125" style="54" customWidth="1"/>
    <col min="3075" max="3075" width="13.25" style="54" bestFit="1" customWidth="1"/>
    <col min="3076" max="3087" width="8.75" style="54"/>
    <col min="3088" max="3088" width="10.375" style="54" bestFit="1" customWidth="1"/>
    <col min="3089" max="3090" width="8.75" style="54"/>
    <col min="3091" max="3091" width="13.75" style="54" customWidth="1"/>
    <col min="3092" max="3097" width="8.75" style="54"/>
    <col min="3098" max="3098" width="12.625" style="54" bestFit="1" customWidth="1"/>
    <col min="3099" max="3328" width="8.75" style="54"/>
    <col min="3329" max="3330" width="12.125" style="54" customWidth="1"/>
    <col min="3331" max="3331" width="13.25" style="54" bestFit="1" customWidth="1"/>
    <col min="3332" max="3343" width="8.75" style="54"/>
    <col min="3344" max="3344" width="10.375" style="54" bestFit="1" customWidth="1"/>
    <col min="3345" max="3346" width="8.75" style="54"/>
    <col min="3347" max="3347" width="13.75" style="54" customWidth="1"/>
    <col min="3348" max="3353" width="8.75" style="54"/>
    <col min="3354" max="3354" width="12.625" style="54" bestFit="1" customWidth="1"/>
    <col min="3355" max="3584" width="8.75" style="54"/>
    <col min="3585" max="3586" width="12.125" style="54" customWidth="1"/>
    <col min="3587" max="3587" width="13.25" style="54" bestFit="1" customWidth="1"/>
    <col min="3588" max="3599" width="8.75" style="54"/>
    <col min="3600" max="3600" width="10.375" style="54" bestFit="1" customWidth="1"/>
    <col min="3601" max="3602" width="8.75" style="54"/>
    <col min="3603" max="3603" width="13.75" style="54" customWidth="1"/>
    <col min="3604" max="3609" width="8.75" style="54"/>
    <col min="3610" max="3610" width="12.625" style="54" bestFit="1" customWidth="1"/>
    <col min="3611" max="3840" width="8.75" style="54"/>
    <col min="3841" max="3842" width="12.125" style="54" customWidth="1"/>
    <col min="3843" max="3843" width="13.25" style="54" bestFit="1" customWidth="1"/>
    <col min="3844" max="3855" width="8.75" style="54"/>
    <col min="3856" max="3856" width="10.375" style="54" bestFit="1" customWidth="1"/>
    <col min="3857" max="3858" width="8.75" style="54"/>
    <col min="3859" max="3859" width="13.75" style="54" customWidth="1"/>
    <col min="3860" max="3865" width="8.75" style="54"/>
    <col min="3866" max="3866" width="12.625" style="54" bestFit="1" customWidth="1"/>
    <col min="3867" max="4096" width="8.75" style="54"/>
    <col min="4097" max="4098" width="12.125" style="54" customWidth="1"/>
    <col min="4099" max="4099" width="13.25" style="54" bestFit="1" customWidth="1"/>
    <col min="4100" max="4111" width="8.75" style="54"/>
    <col min="4112" max="4112" width="10.375" style="54" bestFit="1" customWidth="1"/>
    <col min="4113" max="4114" width="8.75" style="54"/>
    <col min="4115" max="4115" width="13.75" style="54" customWidth="1"/>
    <col min="4116" max="4121" width="8.75" style="54"/>
    <col min="4122" max="4122" width="12.625" style="54" bestFit="1" customWidth="1"/>
    <col min="4123" max="4352" width="8.75" style="54"/>
    <col min="4353" max="4354" width="12.125" style="54" customWidth="1"/>
    <col min="4355" max="4355" width="13.25" style="54" bestFit="1" customWidth="1"/>
    <col min="4356" max="4367" width="8.75" style="54"/>
    <col min="4368" max="4368" width="10.375" style="54" bestFit="1" customWidth="1"/>
    <col min="4369" max="4370" width="8.75" style="54"/>
    <col min="4371" max="4371" width="13.75" style="54" customWidth="1"/>
    <col min="4372" max="4377" width="8.75" style="54"/>
    <col min="4378" max="4378" width="12.625" style="54" bestFit="1" customWidth="1"/>
    <col min="4379" max="4608" width="8.75" style="54"/>
    <col min="4609" max="4610" width="12.125" style="54" customWidth="1"/>
    <col min="4611" max="4611" width="13.25" style="54" bestFit="1" customWidth="1"/>
    <col min="4612" max="4623" width="8.75" style="54"/>
    <col min="4624" max="4624" width="10.375" style="54" bestFit="1" customWidth="1"/>
    <col min="4625" max="4626" width="8.75" style="54"/>
    <col min="4627" max="4627" width="13.75" style="54" customWidth="1"/>
    <col min="4628" max="4633" width="8.75" style="54"/>
    <col min="4634" max="4634" width="12.625" style="54" bestFit="1" customWidth="1"/>
    <col min="4635" max="4864" width="8.75" style="54"/>
    <col min="4865" max="4866" width="12.125" style="54" customWidth="1"/>
    <col min="4867" max="4867" width="13.25" style="54" bestFit="1" customWidth="1"/>
    <col min="4868" max="4879" width="8.75" style="54"/>
    <col min="4880" max="4880" width="10.375" style="54" bestFit="1" customWidth="1"/>
    <col min="4881" max="4882" width="8.75" style="54"/>
    <col min="4883" max="4883" width="13.75" style="54" customWidth="1"/>
    <col min="4884" max="4889" width="8.75" style="54"/>
    <col min="4890" max="4890" width="12.625" style="54" bestFit="1" customWidth="1"/>
    <col min="4891" max="5120" width="8.75" style="54"/>
    <col min="5121" max="5122" width="12.125" style="54" customWidth="1"/>
    <col min="5123" max="5123" width="13.25" style="54" bestFit="1" customWidth="1"/>
    <col min="5124" max="5135" width="8.75" style="54"/>
    <col min="5136" max="5136" width="10.375" style="54" bestFit="1" customWidth="1"/>
    <col min="5137" max="5138" width="8.75" style="54"/>
    <col min="5139" max="5139" width="13.75" style="54" customWidth="1"/>
    <col min="5140" max="5145" width="8.75" style="54"/>
    <col min="5146" max="5146" width="12.625" style="54" bestFit="1" customWidth="1"/>
    <col min="5147" max="5376" width="8.75" style="54"/>
    <col min="5377" max="5378" width="12.125" style="54" customWidth="1"/>
    <col min="5379" max="5379" width="13.25" style="54" bestFit="1" customWidth="1"/>
    <col min="5380" max="5391" width="8.75" style="54"/>
    <col min="5392" max="5392" width="10.375" style="54" bestFit="1" customWidth="1"/>
    <col min="5393" max="5394" width="8.75" style="54"/>
    <col min="5395" max="5395" width="13.75" style="54" customWidth="1"/>
    <col min="5396" max="5401" width="8.75" style="54"/>
    <col min="5402" max="5402" width="12.625" style="54" bestFit="1" customWidth="1"/>
    <col min="5403" max="5632" width="8.75" style="54"/>
    <col min="5633" max="5634" width="12.125" style="54" customWidth="1"/>
    <col min="5635" max="5635" width="13.25" style="54" bestFit="1" customWidth="1"/>
    <col min="5636" max="5647" width="8.75" style="54"/>
    <col min="5648" max="5648" width="10.375" style="54" bestFit="1" customWidth="1"/>
    <col min="5649" max="5650" width="8.75" style="54"/>
    <col min="5651" max="5651" width="13.75" style="54" customWidth="1"/>
    <col min="5652" max="5657" width="8.75" style="54"/>
    <col min="5658" max="5658" width="12.625" style="54" bestFit="1" customWidth="1"/>
    <col min="5659" max="5888" width="8.75" style="54"/>
    <col min="5889" max="5890" width="12.125" style="54" customWidth="1"/>
    <col min="5891" max="5891" width="13.25" style="54" bestFit="1" customWidth="1"/>
    <col min="5892" max="5903" width="8.75" style="54"/>
    <col min="5904" max="5904" width="10.375" style="54" bestFit="1" customWidth="1"/>
    <col min="5905" max="5906" width="8.75" style="54"/>
    <col min="5907" max="5907" width="13.75" style="54" customWidth="1"/>
    <col min="5908" max="5913" width="8.75" style="54"/>
    <col min="5914" max="5914" width="12.625" style="54" bestFit="1" customWidth="1"/>
    <col min="5915" max="6144" width="8.75" style="54"/>
    <col min="6145" max="6146" width="12.125" style="54" customWidth="1"/>
    <col min="6147" max="6147" width="13.25" style="54" bestFit="1" customWidth="1"/>
    <col min="6148" max="6159" width="8.75" style="54"/>
    <col min="6160" max="6160" width="10.375" style="54" bestFit="1" customWidth="1"/>
    <col min="6161" max="6162" width="8.75" style="54"/>
    <col min="6163" max="6163" width="13.75" style="54" customWidth="1"/>
    <col min="6164" max="6169" width="8.75" style="54"/>
    <col min="6170" max="6170" width="12.625" style="54" bestFit="1" customWidth="1"/>
    <col min="6171" max="6400" width="8.75" style="54"/>
    <col min="6401" max="6402" width="12.125" style="54" customWidth="1"/>
    <col min="6403" max="6403" width="13.25" style="54" bestFit="1" customWidth="1"/>
    <col min="6404" max="6415" width="8.75" style="54"/>
    <col min="6416" max="6416" width="10.375" style="54" bestFit="1" customWidth="1"/>
    <col min="6417" max="6418" width="8.75" style="54"/>
    <col min="6419" max="6419" width="13.75" style="54" customWidth="1"/>
    <col min="6420" max="6425" width="8.75" style="54"/>
    <col min="6426" max="6426" width="12.625" style="54" bestFit="1" customWidth="1"/>
    <col min="6427" max="6656" width="8.75" style="54"/>
    <col min="6657" max="6658" width="12.125" style="54" customWidth="1"/>
    <col min="6659" max="6659" width="13.25" style="54" bestFit="1" customWidth="1"/>
    <col min="6660" max="6671" width="8.75" style="54"/>
    <col min="6672" max="6672" width="10.375" style="54" bestFit="1" customWidth="1"/>
    <col min="6673" max="6674" width="8.75" style="54"/>
    <col min="6675" max="6675" width="13.75" style="54" customWidth="1"/>
    <col min="6676" max="6681" width="8.75" style="54"/>
    <col min="6682" max="6682" width="12.625" style="54" bestFit="1" customWidth="1"/>
    <col min="6683" max="6912" width="8.75" style="54"/>
    <col min="6913" max="6914" width="12.125" style="54" customWidth="1"/>
    <col min="6915" max="6915" width="13.25" style="54" bestFit="1" customWidth="1"/>
    <col min="6916" max="6927" width="8.75" style="54"/>
    <col min="6928" max="6928" width="10.375" style="54" bestFit="1" customWidth="1"/>
    <col min="6929" max="6930" width="8.75" style="54"/>
    <col min="6931" max="6931" width="13.75" style="54" customWidth="1"/>
    <col min="6932" max="6937" width="8.75" style="54"/>
    <col min="6938" max="6938" width="12.625" style="54" bestFit="1" customWidth="1"/>
    <col min="6939" max="7168" width="8.75" style="54"/>
    <col min="7169" max="7170" width="12.125" style="54" customWidth="1"/>
    <col min="7171" max="7171" width="13.25" style="54" bestFit="1" customWidth="1"/>
    <col min="7172" max="7183" width="8.75" style="54"/>
    <col min="7184" max="7184" width="10.375" style="54" bestFit="1" customWidth="1"/>
    <col min="7185" max="7186" width="8.75" style="54"/>
    <col min="7187" max="7187" width="13.75" style="54" customWidth="1"/>
    <col min="7188" max="7193" width="8.75" style="54"/>
    <col min="7194" max="7194" width="12.625" style="54" bestFit="1" customWidth="1"/>
    <col min="7195" max="7424" width="8.75" style="54"/>
    <col min="7425" max="7426" width="12.125" style="54" customWidth="1"/>
    <col min="7427" max="7427" width="13.25" style="54" bestFit="1" customWidth="1"/>
    <col min="7428" max="7439" width="8.75" style="54"/>
    <col min="7440" max="7440" width="10.375" style="54" bestFit="1" customWidth="1"/>
    <col min="7441" max="7442" width="8.75" style="54"/>
    <col min="7443" max="7443" width="13.75" style="54" customWidth="1"/>
    <col min="7444" max="7449" width="8.75" style="54"/>
    <col min="7450" max="7450" width="12.625" style="54" bestFit="1" customWidth="1"/>
    <col min="7451" max="7680" width="8.75" style="54"/>
    <col min="7681" max="7682" width="12.125" style="54" customWidth="1"/>
    <col min="7683" max="7683" width="13.25" style="54" bestFit="1" customWidth="1"/>
    <col min="7684" max="7695" width="8.75" style="54"/>
    <col min="7696" max="7696" width="10.375" style="54" bestFit="1" customWidth="1"/>
    <col min="7697" max="7698" width="8.75" style="54"/>
    <col min="7699" max="7699" width="13.75" style="54" customWidth="1"/>
    <col min="7700" max="7705" width="8.75" style="54"/>
    <col min="7706" max="7706" width="12.625" style="54" bestFit="1" customWidth="1"/>
    <col min="7707" max="7936" width="8.75" style="54"/>
    <col min="7937" max="7938" width="12.125" style="54" customWidth="1"/>
    <col min="7939" max="7939" width="13.25" style="54" bestFit="1" customWidth="1"/>
    <col min="7940" max="7951" width="8.75" style="54"/>
    <col min="7952" max="7952" width="10.375" style="54" bestFit="1" customWidth="1"/>
    <col min="7953" max="7954" width="8.75" style="54"/>
    <col min="7955" max="7955" width="13.75" style="54" customWidth="1"/>
    <col min="7956" max="7961" width="8.75" style="54"/>
    <col min="7962" max="7962" width="12.625" style="54" bestFit="1" customWidth="1"/>
    <col min="7963" max="8192" width="8.75" style="54"/>
    <col min="8193" max="8194" width="12.125" style="54" customWidth="1"/>
    <col min="8195" max="8195" width="13.25" style="54" bestFit="1" customWidth="1"/>
    <col min="8196" max="8207" width="8.75" style="54"/>
    <col min="8208" max="8208" width="10.375" style="54" bestFit="1" customWidth="1"/>
    <col min="8209" max="8210" width="8.75" style="54"/>
    <col min="8211" max="8211" width="13.75" style="54" customWidth="1"/>
    <col min="8212" max="8217" width="8.75" style="54"/>
    <col min="8218" max="8218" width="12.625" style="54" bestFit="1" customWidth="1"/>
    <col min="8219" max="8448" width="8.75" style="54"/>
    <col min="8449" max="8450" width="12.125" style="54" customWidth="1"/>
    <col min="8451" max="8451" width="13.25" style="54" bestFit="1" customWidth="1"/>
    <col min="8452" max="8463" width="8.75" style="54"/>
    <col min="8464" max="8464" width="10.375" style="54" bestFit="1" customWidth="1"/>
    <col min="8465" max="8466" width="8.75" style="54"/>
    <col min="8467" max="8467" width="13.75" style="54" customWidth="1"/>
    <col min="8468" max="8473" width="8.75" style="54"/>
    <col min="8474" max="8474" width="12.625" style="54" bestFit="1" customWidth="1"/>
    <col min="8475" max="8704" width="8.75" style="54"/>
    <col min="8705" max="8706" width="12.125" style="54" customWidth="1"/>
    <col min="8707" max="8707" width="13.25" style="54" bestFit="1" customWidth="1"/>
    <col min="8708" max="8719" width="8.75" style="54"/>
    <col min="8720" max="8720" width="10.375" style="54" bestFit="1" customWidth="1"/>
    <col min="8721" max="8722" width="8.75" style="54"/>
    <col min="8723" max="8723" width="13.75" style="54" customWidth="1"/>
    <col min="8724" max="8729" width="8.75" style="54"/>
    <col min="8730" max="8730" width="12.625" style="54" bestFit="1" customWidth="1"/>
    <col min="8731" max="8960" width="8.75" style="54"/>
    <col min="8961" max="8962" width="12.125" style="54" customWidth="1"/>
    <col min="8963" max="8963" width="13.25" style="54" bestFit="1" customWidth="1"/>
    <col min="8964" max="8975" width="8.75" style="54"/>
    <col min="8976" max="8976" width="10.375" style="54" bestFit="1" customWidth="1"/>
    <col min="8977" max="8978" width="8.75" style="54"/>
    <col min="8979" max="8979" width="13.75" style="54" customWidth="1"/>
    <col min="8980" max="8985" width="8.75" style="54"/>
    <col min="8986" max="8986" width="12.625" style="54" bestFit="1" customWidth="1"/>
    <col min="8987" max="9216" width="8.75" style="54"/>
    <col min="9217" max="9218" width="12.125" style="54" customWidth="1"/>
    <col min="9219" max="9219" width="13.25" style="54" bestFit="1" customWidth="1"/>
    <col min="9220" max="9231" width="8.75" style="54"/>
    <col min="9232" max="9232" width="10.375" style="54" bestFit="1" customWidth="1"/>
    <col min="9233" max="9234" width="8.75" style="54"/>
    <col min="9235" max="9235" width="13.75" style="54" customWidth="1"/>
    <col min="9236" max="9241" width="8.75" style="54"/>
    <col min="9242" max="9242" width="12.625" style="54" bestFit="1" customWidth="1"/>
    <col min="9243" max="9472" width="8.75" style="54"/>
    <col min="9473" max="9474" width="12.125" style="54" customWidth="1"/>
    <col min="9475" max="9475" width="13.25" style="54" bestFit="1" customWidth="1"/>
    <col min="9476" max="9487" width="8.75" style="54"/>
    <col min="9488" max="9488" width="10.375" style="54" bestFit="1" customWidth="1"/>
    <col min="9489" max="9490" width="8.75" style="54"/>
    <col min="9491" max="9491" width="13.75" style="54" customWidth="1"/>
    <col min="9492" max="9497" width="8.75" style="54"/>
    <col min="9498" max="9498" width="12.625" style="54" bestFit="1" customWidth="1"/>
    <col min="9499" max="9728" width="8.75" style="54"/>
    <col min="9729" max="9730" width="12.125" style="54" customWidth="1"/>
    <col min="9731" max="9731" width="13.25" style="54" bestFit="1" customWidth="1"/>
    <col min="9732" max="9743" width="8.75" style="54"/>
    <col min="9744" max="9744" width="10.375" style="54" bestFit="1" customWidth="1"/>
    <col min="9745" max="9746" width="8.75" style="54"/>
    <col min="9747" max="9747" width="13.75" style="54" customWidth="1"/>
    <col min="9748" max="9753" width="8.75" style="54"/>
    <col min="9754" max="9754" width="12.625" style="54" bestFit="1" customWidth="1"/>
    <col min="9755" max="9984" width="8.75" style="54"/>
    <col min="9985" max="9986" width="12.125" style="54" customWidth="1"/>
    <col min="9987" max="9987" width="13.25" style="54" bestFit="1" customWidth="1"/>
    <col min="9988" max="9999" width="8.75" style="54"/>
    <col min="10000" max="10000" width="10.375" style="54" bestFit="1" customWidth="1"/>
    <col min="10001" max="10002" width="8.75" style="54"/>
    <col min="10003" max="10003" width="13.75" style="54" customWidth="1"/>
    <col min="10004" max="10009" width="8.75" style="54"/>
    <col min="10010" max="10010" width="12.625" style="54" bestFit="1" customWidth="1"/>
    <col min="10011" max="10240" width="8.75" style="54"/>
    <col min="10241" max="10242" width="12.125" style="54" customWidth="1"/>
    <col min="10243" max="10243" width="13.25" style="54" bestFit="1" customWidth="1"/>
    <col min="10244" max="10255" width="8.75" style="54"/>
    <col min="10256" max="10256" width="10.375" style="54" bestFit="1" customWidth="1"/>
    <col min="10257" max="10258" width="8.75" style="54"/>
    <col min="10259" max="10259" width="13.75" style="54" customWidth="1"/>
    <col min="10260" max="10265" width="8.75" style="54"/>
    <col min="10266" max="10266" width="12.625" style="54" bestFit="1" customWidth="1"/>
    <col min="10267" max="10496" width="8.75" style="54"/>
    <col min="10497" max="10498" width="12.125" style="54" customWidth="1"/>
    <col min="10499" max="10499" width="13.25" style="54" bestFit="1" customWidth="1"/>
    <col min="10500" max="10511" width="8.75" style="54"/>
    <col min="10512" max="10512" width="10.375" style="54" bestFit="1" customWidth="1"/>
    <col min="10513" max="10514" width="8.75" style="54"/>
    <col min="10515" max="10515" width="13.75" style="54" customWidth="1"/>
    <col min="10516" max="10521" width="8.75" style="54"/>
    <col min="10522" max="10522" width="12.625" style="54" bestFit="1" customWidth="1"/>
    <col min="10523" max="10752" width="8.75" style="54"/>
    <col min="10753" max="10754" width="12.125" style="54" customWidth="1"/>
    <col min="10755" max="10755" width="13.25" style="54" bestFit="1" customWidth="1"/>
    <col min="10756" max="10767" width="8.75" style="54"/>
    <col min="10768" max="10768" width="10.375" style="54" bestFit="1" customWidth="1"/>
    <col min="10769" max="10770" width="8.75" style="54"/>
    <col min="10771" max="10771" width="13.75" style="54" customWidth="1"/>
    <col min="10772" max="10777" width="8.75" style="54"/>
    <col min="10778" max="10778" width="12.625" style="54" bestFit="1" customWidth="1"/>
    <col min="10779" max="11008" width="8.75" style="54"/>
    <col min="11009" max="11010" width="12.125" style="54" customWidth="1"/>
    <col min="11011" max="11011" width="13.25" style="54" bestFit="1" customWidth="1"/>
    <col min="11012" max="11023" width="8.75" style="54"/>
    <col min="11024" max="11024" width="10.375" style="54" bestFit="1" customWidth="1"/>
    <col min="11025" max="11026" width="8.75" style="54"/>
    <col min="11027" max="11027" width="13.75" style="54" customWidth="1"/>
    <col min="11028" max="11033" width="8.75" style="54"/>
    <col min="11034" max="11034" width="12.625" style="54" bestFit="1" customWidth="1"/>
    <col min="11035" max="11264" width="8.75" style="54"/>
    <col min="11265" max="11266" width="12.125" style="54" customWidth="1"/>
    <col min="11267" max="11267" width="13.25" style="54" bestFit="1" customWidth="1"/>
    <col min="11268" max="11279" width="8.75" style="54"/>
    <col min="11280" max="11280" width="10.375" style="54" bestFit="1" customWidth="1"/>
    <col min="11281" max="11282" width="8.75" style="54"/>
    <col min="11283" max="11283" width="13.75" style="54" customWidth="1"/>
    <col min="11284" max="11289" width="8.75" style="54"/>
    <col min="11290" max="11290" width="12.625" style="54" bestFit="1" customWidth="1"/>
    <col min="11291" max="11520" width="8.75" style="54"/>
    <col min="11521" max="11522" width="12.125" style="54" customWidth="1"/>
    <col min="11523" max="11523" width="13.25" style="54" bestFit="1" customWidth="1"/>
    <col min="11524" max="11535" width="8.75" style="54"/>
    <col min="11536" max="11536" width="10.375" style="54" bestFit="1" customWidth="1"/>
    <col min="11537" max="11538" width="8.75" style="54"/>
    <col min="11539" max="11539" width="13.75" style="54" customWidth="1"/>
    <col min="11540" max="11545" width="8.75" style="54"/>
    <col min="11546" max="11546" width="12.625" style="54" bestFit="1" customWidth="1"/>
    <col min="11547" max="11776" width="8.75" style="54"/>
    <col min="11777" max="11778" width="12.125" style="54" customWidth="1"/>
    <col min="11779" max="11779" width="13.25" style="54" bestFit="1" customWidth="1"/>
    <col min="11780" max="11791" width="8.75" style="54"/>
    <col min="11792" max="11792" width="10.375" style="54" bestFit="1" customWidth="1"/>
    <col min="11793" max="11794" width="8.75" style="54"/>
    <col min="11795" max="11795" width="13.75" style="54" customWidth="1"/>
    <col min="11796" max="11801" width="8.75" style="54"/>
    <col min="11802" max="11802" width="12.625" style="54" bestFit="1" customWidth="1"/>
    <col min="11803" max="12032" width="8.75" style="54"/>
    <col min="12033" max="12034" width="12.125" style="54" customWidth="1"/>
    <col min="12035" max="12035" width="13.25" style="54" bestFit="1" customWidth="1"/>
    <col min="12036" max="12047" width="8.75" style="54"/>
    <col min="12048" max="12048" width="10.375" style="54" bestFit="1" customWidth="1"/>
    <col min="12049" max="12050" width="8.75" style="54"/>
    <col min="12051" max="12051" width="13.75" style="54" customWidth="1"/>
    <col min="12052" max="12057" width="8.75" style="54"/>
    <col min="12058" max="12058" width="12.625" style="54" bestFit="1" customWidth="1"/>
    <col min="12059" max="12288" width="8.75" style="54"/>
    <col min="12289" max="12290" width="12.125" style="54" customWidth="1"/>
    <col min="12291" max="12291" width="13.25" style="54" bestFit="1" customWidth="1"/>
    <col min="12292" max="12303" width="8.75" style="54"/>
    <col min="12304" max="12304" width="10.375" style="54" bestFit="1" customWidth="1"/>
    <col min="12305" max="12306" width="8.75" style="54"/>
    <col min="12307" max="12307" width="13.75" style="54" customWidth="1"/>
    <col min="12308" max="12313" width="8.75" style="54"/>
    <col min="12314" max="12314" width="12.625" style="54" bestFit="1" customWidth="1"/>
    <col min="12315" max="12544" width="8.75" style="54"/>
    <col min="12545" max="12546" width="12.125" style="54" customWidth="1"/>
    <col min="12547" max="12547" width="13.25" style="54" bestFit="1" customWidth="1"/>
    <col min="12548" max="12559" width="8.75" style="54"/>
    <col min="12560" max="12560" width="10.375" style="54" bestFit="1" customWidth="1"/>
    <col min="12561" max="12562" width="8.75" style="54"/>
    <col min="12563" max="12563" width="13.75" style="54" customWidth="1"/>
    <col min="12564" max="12569" width="8.75" style="54"/>
    <col min="12570" max="12570" width="12.625" style="54" bestFit="1" customWidth="1"/>
    <col min="12571" max="12800" width="8.75" style="54"/>
    <col min="12801" max="12802" width="12.125" style="54" customWidth="1"/>
    <col min="12803" max="12803" width="13.25" style="54" bestFit="1" customWidth="1"/>
    <col min="12804" max="12815" width="8.75" style="54"/>
    <col min="12816" max="12816" width="10.375" style="54" bestFit="1" customWidth="1"/>
    <col min="12817" max="12818" width="8.75" style="54"/>
    <col min="12819" max="12819" width="13.75" style="54" customWidth="1"/>
    <col min="12820" max="12825" width="8.75" style="54"/>
    <col min="12826" max="12826" width="12.625" style="54" bestFit="1" customWidth="1"/>
    <col min="12827" max="13056" width="8.75" style="54"/>
    <col min="13057" max="13058" width="12.125" style="54" customWidth="1"/>
    <col min="13059" max="13059" width="13.25" style="54" bestFit="1" customWidth="1"/>
    <col min="13060" max="13071" width="8.75" style="54"/>
    <col min="13072" max="13072" width="10.375" style="54" bestFit="1" customWidth="1"/>
    <col min="13073" max="13074" width="8.75" style="54"/>
    <col min="13075" max="13075" width="13.75" style="54" customWidth="1"/>
    <col min="13076" max="13081" width="8.75" style="54"/>
    <col min="13082" max="13082" width="12.625" style="54" bestFit="1" customWidth="1"/>
    <col min="13083" max="13312" width="8.75" style="54"/>
    <col min="13313" max="13314" width="12.125" style="54" customWidth="1"/>
    <col min="13315" max="13315" width="13.25" style="54" bestFit="1" customWidth="1"/>
    <col min="13316" max="13327" width="8.75" style="54"/>
    <col min="13328" max="13328" width="10.375" style="54" bestFit="1" customWidth="1"/>
    <col min="13329" max="13330" width="8.75" style="54"/>
    <col min="13331" max="13331" width="13.75" style="54" customWidth="1"/>
    <col min="13332" max="13337" width="8.75" style="54"/>
    <col min="13338" max="13338" width="12.625" style="54" bestFit="1" customWidth="1"/>
    <col min="13339" max="13568" width="8.75" style="54"/>
    <col min="13569" max="13570" width="12.125" style="54" customWidth="1"/>
    <col min="13571" max="13571" width="13.25" style="54" bestFit="1" customWidth="1"/>
    <col min="13572" max="13583" width="8.75" style="54"/>
    <col min="13584" max="13584" width="10.375" style="54" bestFit="1" customWidth="1"/>
    <col min="13585" max="13586" width="8.75" style="54"/>
    <col min="13587" max="13587" width="13.75" style="54" customWidth="1"/>
    <col min="13588" max="13593" width="8.75" style="54"/>
    <col min="13594" max="13594" width="12.625" style="54" bestFit="1" customWidth="1"/>
    <col min="13595" max="13824" width="8.75" style="54"/>
    <col min="13825" max="13826" width="12.125" style="54" customWidth="1"/>
    <col min="13827" max="13827" width="13.25" style="54" bestFit="1" customWidth="1"/>
    <col min="13828" max="13839" width="8.75" style="54"/>
    <col min="13840" max="13840" width="10.375" style="54" bestFit="1" customWidth="1"/>
    <col min="13841" max="13842" width="8.75" style="54"/>
    <col min="13843" max="13843" width="13.75" style="54" customWidth="1"/>
    <col min="13844" max="13849" width="8.75" style="54"/>
    <col min="13850" max="13850" width="12.625" style="54" bestFit="1" customWidth="1"/>
    <col min="13851" max="14080" width="8.75" style="54"/>
    <col min="14081" max="14082" width="12.125" style="54" customWidth="1"/>
    <col min="14083" max="14083" width="13.25" style="54" bestFit="1" customWidth="1"/>
    <col min="14084" max="14095" width="8.75" style="54"/>
    <col min="14096" max="14096" width="10.375" style="54" bestFit="1" customWidth="1"/>
    <col min="14097" max="14098" width="8.75" style="54"/>
    <col min="14099" max="14099" width="13.75" style="54" customWidth="1"/>
    <col min="14100" max="14105" width="8.75" style="54"/>
    <col min="14106" max="14106" width="12.625" style="54" bestFit="1" customWidth="1"/>
    <col min="14107" max="14336" width="8.75" style="54"/>
    <col min="14337" max="14338" width="12.125" style="54" customWidth="1"/>
    <col min="14339" max="14339" width="13.25" style="54" bestFit="1" customWidth="1"/>
    <col min="14340" max="14351" width="8.75" style="54"/>
    <col min="14352" max="14352" width="10.375" style="54" bestFit="1" customWidth="1"/>
    <col min="14353" max="14354" width="8.75" style="54"/>
    <col min="14355" max="14355" width="13.75" style="54" customWidth="1"/>
    <col min="14356" max="14361" width="8.75" style="54"/>
    <col min="14362" max="14362" width="12.625" style="54" bestFit="1" customWidth="1"/>
    <col min="14363" max="14592" width="8.75" style="54"/>
    <col min="14593" max="14594" width="12.125" style="54" customWidth="1"/>
    <col min="14595" max="14595" width="13.25" style="54" bestFit="1" customWidth="1"/>
    <col min="14596" max="14607" width="8.75" style="54"/>
    <col min="14608" max="14608" width="10.375" style="54" bestFit="1" customWidth="1"/>
    <col min="14609" max="14610" width="8.75" style="54"/>
    <col min="14611" max="14611" width="13.75" style="54" customWidth="1"/>
    <col min="14612" max="14617" width="8.75" style="54"/>
    <col min="14618" max="14618" width="12.625" style="54" bestFit="1" customWidth="1"/>
    <col min="14619" max="14848" width="8.75" style="54"/>
    <col min="14849" max="14850" width="12.125" style="54" customWidth="1"/>
    <col min="14851" max="14851" width="13.25" style="54" bestFit="1" customWidth="1"/>
    <col min="14852" max="14863" width="8.75" style="54"/>
    <col min="14864" max="14864" width="10.375" style="54" bestFit="1" customWidth="1"/>
    <col min="14865" max="14866" width="8.75" style="54"/>
    <col min="14867" max="14867" width="13.75" style="54" customWidth="1"/>
    <col min="14868" max="14873" width="8.75" style="54"/>
    <col min="14874" max="14874" width="12.625" style="54" bestFit="1" customWidth="1"/>
    <col min="14875" max="15104" width="8.75" style="54"/>
    <col min="15105" max="15106" width="12.125" style="54" customWidth="1"/>
    <col min="15107" max="15107" width="13.25" style="54" bestFit="1" customWidth="1"/>
    <col min="15108" max="15119" width="8.75" style="54"/>
    <col min="15120" max="15120" width="10.375" style="54" bestFit="1" customWidth="1"/>
    <col min="15121" max="15122" width="8.75" style="54"/>
    <col min="15123" max="15123" width="13.75" style="54" customWidth="1"/>
    <col min="15124" max="15129" width="8.75" style="54"/>
    <col min="15130" max="15130" width="12.625" style="54" bestFit="1" customWidth="1"/>
    <col min="15131" max="15360" width="8.75" style="54"/>
    <col min="15361" max="15362" width="12.125" style="54" customWidth="1"/>
    <col min="15363" max="15363" width="13.25" style="54" bestFit="1" customWidth="1"/>
    <col min="15364" max="15375" width="8.75" style="54"/>
    <col min="15376" max="15376" width="10.375" style="54" bestFit="1" customWidth="1"/>
    <col min="15377" max="15378" width="8.75" style="54"/>
    <col min="15379" max="15379" width="13.75" style="54" customWidth="1"/>
    <col min="15380" max="15385" width="8.75" style="54"/>
    <col min="15386" max="15386" width="12.625" style="54" bestFit="1" customWidth="1"/>
    <col min="15387" max="15616" width="8.75" style="54"/>
    <col min="15617" max="15618" width="12.125" style="54" customWidth="1"/>
    <col min="15619" max="15619" width="13.25" style="54" bestFit="1" customWidth="1"/>
    <col min="15620" max="15631" width="8.75" style="54"/>
    <col min="15632" max="15632" width="10.375" style="54" bestFit="1" customWidth="1"/>
    <col min="15633" max="15634" width="8.75" style="54"/>
    <col min="15635" max="15635" width="13.75" style="54" customWidth="1"/>
    <col min="15636" max="15641" width="8.75" style="54"/>
    <col min="15642" max="15642" width="12.625" style="54" bestFit="1" customWidth="1"/>
    <col min="15643" max="15872" width="8.75" style="54"/>
    <col min="15873" max="15874" width="12.125" style="54" customWidth="1"/>
    <col min="15875" max="15875" width="13.25" style="54" bestFit="1" customWidth="1"/>
    <col min="15876" max="15887" width="8.75" style="54"/>
    <col min="15888" max="15888" width="10.375" style="54" bestFit="1" customWidth="1"/>
    <col min="15889" max="15890" width="8.75" style="54"/>
    <col min="15891" max="15891" width="13.75" style="54" customWidth="1"/>
    <col min="15892" max="15897" width="8.75" style="54"/>
    <col min="15898" max="15898" width="12.625" style="54" bestFit="1" customWidth="1"/>
    <col min="15899" max="16128" width="8.75" style="54"/>
    <col min="16129" max="16130" width="12.125" style="54" customWidth="1"/>
    <col min="16131" max="16131" width="13.25" style="54" bestFit="1" customWidth="1"/>
    <col min="16132" max="16143" width="8.75" style="54"/>
    <col min="16144" max="16144" width="10.375" style="54" bestFit="1" customWidth="1"/>
    <col min="16145" max="16146" width="8.75" style="54"/>
    <col min="16147" max="16147" width="13.75" style="54" customWidth="1"/>
    <col min="16148" max="16153" width="8.75" style="54"/>
    <col min="16154" max="16154" width="12.625" style="54" bestFit="1" customWidth="1"/>
    <col min="16155" max="16384" width="8.75" style="54"/>
  </cols>
  <sheetData>
    <row r="1" spans="1:26" s="33" customFormat="1" ht="12.75" customHeight="1">
      <c r="A1" s="111" t="s">
        <v>11</v>
      </c>
      <c r="B1" s="105"/>
      <c r="C1" s="106"/>
      <c r="D1" s="106"/>
      <c r="E1" s="106"/>
      <c r="F1" s="106"/>
      <c r="G1" s="106"/>
      <c r="H1" s="106"/>
      <c r="I1" s="106"/>
      <c r="J1" s="106"/>
      <c r="K1" s="106"/>
      <c r="L1" s="47"/>
      <c r="M1" s="45"/>
      <c r="N1" s="45"/>
      <c r="O1" s="45"/>
      <c r="P1" s="45"/>
      <c r="Q1" s="45"/>
      <c r="R1" s="45"/>
      <c r="S1" s="45"/>
      <c r="T1" s="106"/>
      <c r="U1" s="273"/>
      <c r="V1" s="273"/>
      <c r="W1" s="273"/>
      <c r="X1" s="273"/>
      <c r="Y1" s="274"/>
      <c r="Z1" s="274"/>
    </row>
    <row r="2" spans="1:26" ht="12.75" customHeight="1">
      <c r="A2" s="111" t="s">
        <v>75</v>
      </c>
      <c r="B2" s="105"/>
      <c r="C2" s="48"/>
      <c r="D2" s="62"/>
      <c r="E2" s="106"/>
      <c r="F2" s="106"/>
      <c r="G2" s="106"/>
      <c r="H2" s="106"/>
      <c r="I2" s="50"/>
      <c r="J2" s="48"/>
      <c r="K2" s="108" t="s">
        <v>76</v>
      </c>
      <c r="L2" s="109"/>
      <c r="M2" s="62"/>
      <c r="N2" s="48"/>
      <c r="O2" s="106"/>
      <c r="P2" s="106"/>
      <c r="Q2" s="50"/>
      <c r="R2" s="48"/>
      <c r="S2" s="108"/>
      <c r="T2" s="76"/>
      <c r="U2" s="275"/>
      <c r="V2" s="275"/>
      <c r="W2" s="275"/>
      <c r="X2" s="275"/>
    </row>
    <row r="3" spans="1:26" ht="12.75" customHeight="1">
      <c r="A3" s="111" t="s">
        <v>147</v>
      </c>
      <c r="B3" s="111"/>
      <c r="C3" s="56"/>
      <c r="D3" s="56"/>
      <c r="E3" s="50"/>
      <c r="F3" s="50"/>
      <c r="G3" s="50"/>
      <c r="H3" s="50" t="s">
        <v>148</v>
      </c>
      <c r="I3" s="50"/>
      <c r="J3" s="50"/>
      <c r="K3" s="50"/>
      <c r="L3" s="112"/>
      <c r="M3" s="56"/>
      <c r="N3" s="56"/>
      <c r="O3" s="50"/>
      <c r="P3" s="50"/>
      <c r="Q3" s="50"/>
      <c r="R3" s="50"/>
      <c r="S3" s="50"/>
      <c r="T3" s="50"/>
      <c r="U3" s="277"/>
      <c r="V3" s="277"/>
      <c r="W3" s="277"/>
      <c r="X3" s="277"/>
    </row>
    <row r="4" spans="1:26" ht="12.75" customHeight="1">
      <c r="A4" s="111" t="s">
        <v>149</v>
      </c>
      <c r="B4" s="105"/>
      <c r="C4" s="62"/>
      <c r="D4" s="62"/>
      <c r="E4" s="50"/>
      <c r="F4" s="50"/>
      <c r="G4" s="50"/>
      <c r="H4" s="50"/>
      <c r="I4" s="50"/>
      <c r="J4" s="50"/>
      <c r="K4" s="50"/>
      <c r="L4" s="109"/>
      <c r="M4" s="62"/>
      <c r="N4" s="62"/>
      <c r="O4" s="50"/>
      <c r="P4" s="50"/>
      <c r="Q4" s="50"/>
      <c r="R4" s="50"/>
      <c r="S4" s="50"/>
      <c r="T4" s="50"/>
      <c r="U4" s="277"/>
      <c r="V4" s="277"/>
      <c r="W4" s="277"/>
      <c r="X4" s="277"/>
    </row>
    <row r="5" spans="1:26" ht="12.75" customHeight="1">
      <c r="A5" s="111" t="s">
        <v>200</v>
      </c>
      <c r="B5" s="105"/>
      <c r="C5" s="62"/>
      <c r="D5" s="62"/>
      <c r="E5" s="50"/>
      <c r="F5" s="50"/>
      <c r="G5" s="50" t="s">
        <v>106</v>
      </c>
      <c r="H5" s="50"/>
      <c r="I5" s="50"/>
      <c r="J5" s="50"/>
      <c r="K5" s="50"/>
      <c r="L5" s="114"/>
      <c r="M5" s="115"/>
      <c r="N5" s="62"/>
      <c r="O5" s="50"/>
      <c r="P5" s="50"/>
      <c r="Q5" s="50"/>
      <c r="R5" s="50"/>
      <c r="S5" s="50"/>
      <c r="T5" s="76"/>
      <c r="U5" s="277"/>
      <c r="V5" s="277"/>
      <c r="W5" s="277"/>
      <c r="X5" s="277"/>
    </row>
    <row r="6" spans="1:26" ht="12.75" customHeight="1">
      <c r="A6" s="111" t="s">
        <v>151</v>
      </c>
      <c r="B6" s="105"/>
      <c r="C6" s="62"/>
      <c r="D6" s="62"/>
      <c r="E6" s="50"/>
      <c r="F6" s="50"/>
      <c r="G6" s="50"/>
      <c r="H6" s="50"/>
      <c r="I6" s="50"/>
      <c r="J6" s="50"/>
      <c r="K6" s="50"/>
      <c r="L6" s="109"/>
      <c r="M6" s="62"/>
      <c r="N6" s="62"/>
      <c r="O6" s="50"/>
      <c r="P6" s="116"/>
      <c r="Q6" s="116"/>
      <c r="R6" s="117"/>
      <c r="S6" s="155"/>
      <c r="T6" s="50"/>
      <c r="U6" s="277"/>
      <c r="V6" s="277"/>
      <c r="W6" s="277"/>
      <c r="X6" s="277"/>
    </row>
    <row r="7" spans="1:26" ht="12.75" customHeight="1">
      <c r="A7" s="198"/>
      <c r="B7" s="119"/>
      <c r="C7" s="62"/>
      <c r="D7" s="62"/>
      <c r="E7" s="50"/>
      <c r="F7" s="50"/>
      <c r="G7" s="50"/>
      <c r="H7" s="50"/>
      <c r="I7" s="50"/>
      <c r="J7" s="50"/>
      <c r="K7" s="50"/>
      <c r="L7" s="109"/>
      <c r="M7" s="62"/>
      <c r="N7" s="62"/>
      <c r="O7" s="50"/>
      <c r="P7" s="50"/>
      <c r="Q7" s="50"/>
      <c r="R7" s="50"/>
      <c r="S7" s="50"/>
      <c r="T7" s="106"/>
      <c r="U7" s="277"/>
      <c r="V7" s="277"/>
      <c r="W7" s="277"/>
      <c r="X7" s="277"/>
    </row>
    <row r="8" spans="1:26" ht="13.5" thickBot="1">
      <c r="A8" s="199"/>
      <c r="B8" s="161"/>
      <c r="C8" s="162"/>
      <c r="D8" s="308" t="s">
        <v>223</v>
      </c>
      <c r="E8" s="309"/>
      <c r="F8" s="309"/>
      <c r="G8" s="309"/>
      <c r="H8" s="309"/>
      <c r="I8" s="309"/>
      <c r="J8" s="309"/>
      <c r="K8" s="309"/>
      <c r="L8" s="309"/>
      <c r="M8" s="162"/>
      <c r="N8" s="162"/>
      <c r="O8" s="163"/>
      <c r="P8" s="163"/>
      <c r="Q8" s="163"/>
      <c r="R8" s="163"/>
      <c r="S8" s="163"/>
      <c r="T8" s="164"/>
      <c r="U8" s="278"/>
      <c r="V8" s="278"/>
      <c r="W8" s="278"/>
      <c r="X8" s="278"/>
      <c r="Y8" s="279"/>
      <c r="Z8" s="279"/>
    </row>
    <row r="9" spans="1:26">
      <c r="A9" s="198"/>
      <c r="B9" s="198"/>
      <c r="C9" s="64" t="s">
        <v>81</v>
      </c>
      <c r="D9" s="68">
        <v>0</v>
      </c>
      <c r="E9" s="68">
        <v>0</v>
      </c>
      <c r="F9" s="68">
        <v>0</v>
      </c>
      <c r="G9" s="68">
        <v>0</v>
      </c>
      <c r="H9" s="68">
        <v>0</v>
      </c>
      <c r="I9" s="68">
        <v>-85</v>
      </c>
      <c r="J9" s="68">
        <v>-42.5</v>
      </c>
      <c r="K9" s="68">
        <v>42.5</v>
      </c>
      <c r="L9" s="68">
        <v>85</v>
      </c>
      <c r="M9" s="62"/>
      <c r="N9" s="62"/>
      <c r="O9" s="50"/>
      <c r="P9" s="50"/>
      <c r="Q9" s="50"/>
      <c r="R9" s="50"/>
      <c r="S9" s="50"/>
      <c r="T9" s="58"/>
      <c r="U9" s="50"/>
      <c r="V9" s="60"/>
      <c r="W9" s="60"/>
      <c r="X9" s="54"/>
      <c r="Y9" s="54"/>
      <c r="Z9" s="54"/>
    </row>
    <row r="10" spans="1:26" ht="13.5" thickBot="1">
      <c r="A10" s="198"/>
      <c r="B10" s="198"/>
      <c r="C10" s="268" t="s">
        <v>82</v>
      </c>
      <c r="D10" s="66">
        <v>85</v>
      </c>
      <c r="E10" s="66">
        <v>42.5</v>
      </c>
      <c r="F10" s="66">
        <v>0</v>
      </c>
      <c r="G10" s="66">
        <v>-42.5</v>
      </c>
      <c r="H10" s="66">
        <v>-85</v>
      </c>
      <c r="I10" s="66">
        <v>0</v>
      </c>
      <c r="J10" s="66">
        <v>0</v>
      </c>
      <c r="K10" s="66">
        <v>0</v>
      </c>
      <c r="L10" s="66">
        <v>0</v>
      </c>
      <c r="M10" s="62"/>
      <c r="N10" s="62"/>
      <c r="O10" s="50"/>
      <c r="P10" s="50"/>
      <c r="Q10" s="50"/>
      <c r="R10" s="50"/>
      <c r="S10" s="50"/>
      <c r="T10" s="58"/>
      <c r="U10" s="50"/>
      <c r="V10" s="60"/>
      <c r="W10" s="60"/>
      <c r="X10" s="54"/>
      <c r="Y10" s="54"/>
      <c r="Z10" s="54"/>
    </row>
    <row r="11" spans="1:26" s="88" customFormat="1" ht="30.6" customHeight="1" thickBot="1">
      <c r="A11" s="93" t="s">
        <v>71</v>
      </c>
      <c r="B11" s="151" t="s">
        <v>108</v>
      </c>
      <c r="C11" s="94" t="s">
        <v>120</v>
      </c>
      <c r="D11" s="96">
        <v>1</v>
      </c>
      <c r="E11" s="94">
        <v>2</v>
      </c>
      <c r="F11" s="96">
        <v>3</v>
      </c>
      <c r="G11" s="94">
        <v>4</v>
      </c>
      <c r="H11" s="96">
        <v>5</v>
      </c>
      <c r="I11" s="94">
        <v>6</v>
      </c>
      <c r="J11" s="96">
        <v>7</v>
      </c>
      <c r="K11" s="94">
        <v>8</v>
      </c>
      <c r="L11" s="96">
        <v>9</v>
      </c>
      <c r="M11" s="94" t="s">
        <v>110</v>
      </c>
      <c r="N11" s="94" t="s">
        <v>111</v>
      </c>
      <c r="O11" s="94" t="s">
        <v>146</v>
      </c>
      <c r="P11" s="94" t="s">
        <v>222</v>
      </c>
      <c r="Q11" s="95" t="s">
        <v>29</v>
      </c>
      <c r="R11" s="94" t="s">
        <v>116</v>
      </c>
      <c r="S11" s="95" t="s">
        <v>221</v>
      </c>
      <c r="T11" s="152" t="s">
        <v>31</v>
      </c>
      <c r="U11" s="269" t="s">
        <v>113</v>
      </c>
      <c r="V11" s="269" t="s">
        <v>44</v>
      </c>
      <c r="W11" s="269" t="s">
        <v>117</v>
      </c>
      <c r="X11" s="269" t="s">
        <v>118</v>
      </c>
      <c r="Y11" s="280" t="s">
        <v>152</v>
      </c>
      <c r="Z11" s="280" t="s">
        <v>119</v>
      </c>
    </row>
    <row r="12" spans="1:26" ht="16.149999999999999" customHeight="1">
      <c r="A12" s="200">
        <v>42966</v>
      </c>
      <c r="B12" s="325" t="s">
        <v>123</v>
      </c>
      <c r="C12" s="127" t="s">
        <v>87</v>
      </c>
      <c r="D12" s="54">
        <v>29255.05</v>
      </c>
      <c r="E12" s="54">
        <v>29051.16</v>
      </c>
      <c r="F12" s="54">
        <v>29050.35</v>
      </c>
      <c r="G12" s="54">
        <v>29103.91</v>
      </c>
      <c r="H12" s="54">
        <v>29342.74</v>
      </c>
      <c r="I12" s="54">
        <v>29259.65</v>
      </c>
      <c r="J12" s="54">
        <v>29078.92</v>
      </c>
      <c r="K12" s="54">
        <v>29053.200000000001</v>
      </c>
      <c r="L12" s="54">
        <v>29343.599999999999</v>
      </c>
      <c r="M12" s="320">
        <f>IF((L13=""),"",MAX(D14:L14))</f>
        <v>44105.13</v>
      </c>
      <c r="N12" s="320">
        <f>IF(L13="","",MIN(D14:L14))</f>
        <v>33697.319999999992</v>
      </c>
      <c r="O12" s="320">
        <f>IF((L14=""),"",AVERAGE(D14:L14))</f>
        <v>40231.113333333327</v>
      </c>
      <c r="P12" s="320">
        <f>IF((L13=""),"",((M12-N12)/(M12+N12))*100)</f>
        <v>13.377226552634278</v>
      </c>
      <c r="Q12" s="323" t="str">
        <f>IF(L13="","",IF(P14&lt;20,(IF(O12&gt;33000,IF(O12&lt;44000,"Pass","Fail"),"Fail"))))</f>
        <v>Pass</v>
      </c>
      <c r="R12" s="320">
        <v>121</v>
      </c>
      <c r="S12" s="159"/>
      <c r="T12" s="159"/>
      <c r="U12" s="281">
        <v>19000</v>
      </c>
      <c r="V12" s="281">
        <v>49000</v>
      </c>
      <c r="W12" s="281">
        <v>33000</v>
      </c>
      <c r="X12" s="281">
        <v>44000</v>
      </c>
      <c r="Y12" s="282">
        <v>20</v>
      </c>
      <c r="Z12" s="282">
        <v>20</v>
      </c>
    </row>
    <row r="13" spans="1:26" ht="15.75">
      <c r="A13"/>
      <c r="B13" s="325"/>
      <c r="C13" s="68" t="s">
        <v>88</v>
      </c>
      <c r="D13" s="54">
        <v>18022.61</v>
      </c>
      <c r="E13" s="54">
        <v>15886.42</v>
      </c>
      <c r="F13" s="54">
        <v>15373.37</v>
      </c>
      <c r="G13" s="54">
        <v>15244.18</v>
      </c>
      <c r="H13" s="54">
        <v>16703.580000000002</v>
      </c>
      <c r="I13" s="54">
        <v>15562.79</v>
      </c>
      <c r="J13" s="54">
        <v>15348.45</v>
      </c>
      <c r="K13" s="54">
        <v>15061.95</v>
      </c>
      <c r="L13" s="54">
        <v>14641.89</v>
      </c>
      <c r="M13" s="320"/>
      <c r="N13" s="320"/>
      <c r="O13" s="320"/>
      <c r="P13" s="320"/>
      <c r="Q13" s="323"/>
      <c r="R13" s="320"/>
      <c r="S13" s="159"/>
      <c r="T13" s="159"/>
      <c r="U13" s="281"/>
      <c r="V13" s="281"/>
      <c r="W13" s="281"/>
      <c r="X13" s="281"/>
      <c r="Y13" s="282"/>
      <c r="Z13" s="282"/>
    </row>
    <row r="14" spans="1:26" ht="27.75" customHeight="1">
      <c r="A14"/>
      <c r="B14" s="326"/>
      <c r="C14" s="68" t="s">
        <v>122</v>
      </c>
      <c r="D14" s="68">
        <f t="shared" ref="D14:L14" si="0">IF(((D12="")*AND(D13="")),"",(D12-D13)*3)</f>
        <v>33697.319999999992</v>
      </c>
      <c r="E14" s="68">
        <f t="shared" si="0"/>
        <v>39494.22</v>
      </c>
      <c r="F14" s="68">
        <f t="shared" si="0"/>
        <v>41030.939999999995</v>
      </c>
      <c r="G14" s="68">
        <f t="shared" si="0"/>
        <v>41579.19</v>
      </c>
      <c r="H14" s="68">
        <f t="shared" si="0"/>
        <v>37917.479999999996</v>
      </c>
      <c r="I14" s="68">
        <f t="shared" si="0"/>
        <v>41090.58</v>
      </c>
      <c r="J14" s="68">
        <f t="shared" si="0"/>
        <v>41191.409999999989</v>
      </c>
      <c r="K14" s="68">
        <f t="shared" si="0"/>
        <v>41973.75</v>
      </c>
      <c r="L14" s="68">
        <f t="shared" si="0"/>
        <v>44105.13</v>
      </c>
      <c r="M14" s="321"/>
      <c r="N14" s="321"/>
      <c r="O14" s="321"/>
      <c r="P14" s="321"/>
      <c r="Q14" s="324"/>
      <c r="R14" s="321"/>
      <c r="S14" s="160"/>
      <c r="T14" s="160"/>
      <c r="U14" s="283"/>
      <c r="V14" s="283"/>
      <c r="W14" s="283"/>
      <c r="X14" s="283"/>
      <c r="Y14" s="282"/>
      <c r="Z14" s="282"/>
    </row>
    <row r="15" spans="1:26">
      <c r="A15" s="201">
        <v>42969</v>
      </c>
      <c r="B15" s="319" t="s">
        <v>123</v>
      </c>
      <c r="C15" s="68" t="s">
        <v>87</v>
      </c>
      <c r="D15" s="54">
        <v>29338.59</v>
      </c>
      <c r="E15" s="54">
        <v>29140.29</v>
      </c>
      <c r="F15" s="54">
        <v>29149.34</v>
      </c>
      <c r="G15" s="54">
        <v>29150.55</v>
      </c>
      <c r="H15" s="54">
        <v>29373.47</v>
      </c>
      <c r="I15" s="54">
        <v>29332.38</v>
      </c>
      <c r="J15" s="54">
        <v>29138.62</v>
      </c>
      <c r="K15" s="54">
        <v>29136.75</v>
      </c>
      <c r="L15" s="54">
        <v>29389.61</v>
      </c>
      <c r="M15" s="319">
        <f>IF((L16=""),"",MAX(D17:L17))</f>
        <v>44038.74</v>
      </c>
      <c r="N15" s="319">
        <f>IF(L16="","",MIN(D17:L17))</f>
        <v>34063.17</v>
      </c>
      <c r="O15" s="319">
        <f>IF((L17=""),"",AVERAGE(D17:L17))</f>
        <v>40786.239999999998</v>
      </c>
      <c r="P15" s="319">
        <f>IF((L16=""),"",((M15-N15)/(M15+N15))*100)</f>
        <v>12.772504539261586</v>
      </c>
      <c r="Q15" s="322" t="str">
        <f>IF(L16="","",IF(P17&lt;20,(IF(O15&gt;33000,IF(O15&lt;44000,"Pass","Fail"),"Fail"))))</f>
        <v>Pass</v>
      </c>
      <c r="R15" s="319">
        <v>1428</v>
      </c>
      <c r="S15" s="158" t="s">
        <v>153</v>
      </c>
      <c r="T15" s="158"/>
      <c r="U15" s="284">
        <v>19000</v>
      </c>
      <c r="V15" s="284">
        <v>49000</v>
      </c>
      <c r="W15" s="284">
        <v>33000</v>
      </c>
      <c r="X15" s="285">
        <v>44000</v>
      </c>
      <c r="Y15" s="286">
        <v>20</v>
      </c>
      <c r="Z15" s="286">
        <v>20</v>
      </c>
    </row>
    <row r="16" spans="1:26" ht="15.75">
      <c r="A16"/>
      <c r="B16" s="320"/>
      <c r="C16" s="68" t="s">
        <v>88</v>
      </c>
      <c r="D16" s="54">
        <v>17984.2</v>
      </c>
      <c r="E16" s="54">
        <v>15602.44</v>
      </c>
      <c r="F16" s="54">
        <v>15191.28</v>
      </c>
      <c r="G16" s="54">
        <v>15148.99</v>
      </c>
      <c r="H16" s="54">
        <v>16709.689999999999</v>
      </c>
      <c r="I16" s="54">
        <v>15365.81</v>
      </c>
      <c r="J16" s="54">
        <v>15098.91</v>
      </c>
      <c r="K16" s="54">
        <v>14979.53</v>
      </c>
      <c r="L16" s="54">
        <v>14710.03</v>
      </c>
      <c r="M16" s="320"/>
      <c r="N16" s="320"/>
      <c r="O16" s="320"/>
      <c r="P16" s="320"/>
      <c r="Q16" s="323"/>
      <c r="R16" s="320"/>
      <c r="S16" s="159"/>
      <c r="T16" s="159"/>
      <c r="U16" s="281"/>
      <c r="V16" s="281"/>
      <c r="W16" s="281"/>
      <c r="X16" s="287"/>
      <c r="Y16" s="282"/>
      <c r="Z16" s="282"/>
    </row>
    <row r="17" spans="1:26" ht="30.6" customHeight="1">
      <c r="A17"/>
      <c r="B17" s="321"/>
      <c r="C17" s="68" t="s">
        <v>122</v>
      </c>
      <c r="D17" s="68">
        <f t="shared" ref="D17:L17" si="1">IF(((D15="")*AND(D16="")),"",(D15-D16)*3)</f>
        <v>34063.17</v>
      </c>
      <c r="E17" s="68">
        <f t="shared" si="1"/>
        <v>40613.550000000003</v>
      </c>
      <c r="F17" s="68">
        <f t="shared" si="1"/>
        <v>41874.18</v>
      </c>
      <c r="G17" s="68">
        <f t="shared" si="1"/>
        <v>42004.68</v>
      </c>
      <c r="H17" s="68">
        <f t="shared" si="1"/>
        <v>37991.340000000011</v>
      </c>
      <c r="I17" s="68">
        <f t="shared" si="1"/>
        <v>41899.710000000006</v>
      </c>
      <c r="J17" s="68">
        <f t="shared" si="1"/>
        <v>42119.13</v>
      </c>
      <c r="K17" s="68">
        <f t="shared" si="1"/>
        <v>42471.659999999996</v>
      </c>
      <c r="L17" s="68">
        <f t="shared" si="1"/>
        <v>44038.74</v>
      </c>
      <c r="M17" s="321"/>
      <c r="N17" s="321"/>
      <c r="O17" s="321"/>
      <c r="P17" s="321"/>
      <c r="Q17" s="324"/>
      <c r="R17" s="321"/>
      <c r="S17" s="160"/>
      <c r="T17" s="160"/>
      <c r="U17" s="283"/>
      <c r="V17" s="283"/>
      <c r="W17" s="283"/>
      <c r="X17" s="288"/>
      <c r="Y17" s="289"/>
      <c r="Z17" s="289"/>
    </row>
    <row r="18" spans="1:26">
      <c r="A18" s="201">
        <v>42974</v>
      </c>
      <c r="B18" s="319" t="s">
        <v>123</v>
      </c>
      <c r="C18" s="68" t="s">
        <v>87</v>
      </c>
      <c r="D18" s="54">
        <v>29515.32</v>
      </c>
      <c r="E18" s="54">
        <v>29327.21</v>
      </c>
      <c r="F18" s="54">
        <v>29353.57</v>
      </c>
      <c r="G18" s="54">
        <v>29286.53</v>
      </c>
      <c r="H18" s="54">
        <v>29479.35</v>
      </c>
      <c r="I18" s="54">
        <v>29444.39</v>
      </c>
      <c r="J18" s="54">
        <v>29291.97</v>
      </c>
      <c r="K18" s="54">
        <v>29305.71</v>
      </c>
      <c r="L18" s="54">
        <v>29536.45</v>
      </c>
      <c r="M18" s="319">
        <f>IF((L19=""),"",MAX(D20:L20))</f>
        <v>42573.78</v>
      </c>
      <c r="N18" s="319">
        <f>IF(L19="","",MIN(D20:L20))</f>
        <v>33271.649999999994</v>
      </c>
      <c r="O18" s="319">
        <f>IF((L20=""),"",AVERAGE(D20:L20))</f>
        <v>39340.07666666666</v>
      </c>
      <c r="P18" s="319">
        <f>IF((L19=""),"",((M18-N18)/(M18+N18))*100)</f>
        <v>12.264588650891696</v>
      </c>
      <c r="Q18" s="322" t="str">
        <f>IF(L19="","",IF(P20&lt;20,(IF(O18&gt;33000,IF(O18&lt;44000,"Pass","Fail"),"Fail"))))</f>
        <v>Pass</v>
      </c>
      <c r="R18" s="319">
        <v>121</v>
      </c>
      <c r="S18" s="158"/>
      <c r="T18" s="158"/>
      <c r="U18" s="284">
        <v>19000</v>
      </c>
      <c r="V18" s="284">
        <v>49000</v>
      </c>
      <c r="W18" s="284">
        <v>33000</v>
      </c>
      <c r="X18" s="284">
        <v>44000</v>
      </c>
      <c r="Y18" s="286">
        <v>20</v>
      </c>
      <c r="Z18" s="286">
        <v>20</v>
      </c>
    </row>
    <row r="19" spans="1:26" ht="12.75" customHeight="1">
      <c r="A19"/>
      <c r="B19" s="320"/>
      <c r="C19" s="68" t="s">
        <v>88</v>
      </c>
      <c r="D19" s="54">
        <v>18424.77</v>
      </c>
      <c r="E19" s="54">
        <v>16212.9</v>
      </c>
      <c r="F19" s="54">
        <v>15936.53</v>
      </c>
      <c r="G19" s="54">
        <v>15830.12</v>
      </c>
      <c r="H19" s="54">
        <v>17309.150000000001</v>
      </c>
      <c r="I19" s="54">
        <v>16081.46</v>
      </c>
      <c r="J19" s="54">
        <v>15784.94</v>
      </c>
      <c r="K19" s="54">
        <v>15595.21</v>
      </c>
      <c r="L19" s="54">
        <v>15345.19</v>
      </c>
      <c r="M19" s="320"/>
      <c r="N19" s="320"/>
      <c r="O19" s="320"/>
      <c r="P19" s="320"/>
      <c r="Q19" s="323"/>
      <c r="R19" s="320"/>
      <c r="S19" s="159"/>
      <c r="T19" s="159"/>
      <c r="U19" s="281"/>
      <c r="V19" s="281"/>
      <c r="W19" s="281"/>
      <c r="X19" s="281"/>
      <c r="Y19" s="282"/>
      <c r="Z19" s="282"/>
    </row>
    <row r="20" spans="1:26" ht="31.15" customHeight="1">
      <c r="A20"/>
      <c r="B20" s="321"/>
      <c r="C20" s="68" t="s">
        <v>122</v>
      </c>
      <c r="D20" s="68">
        <f t="shared" ref="D20:L20" si="2">IF(((D18="")*AND(D19="")),"",(D18-D19)*3)</f>
        <v>33271.649999999994</v>
      </c>
      <c r="E20" s="68">
        <f t="shared" si="2"/>
        <v>39342.93</v>
      </c>
      <c r="F20" s="68">
        <f t="shared" si="2"/>
        <v>40251.119999999995</v>
      </c>
      <c r="G20" s="68">
        <f t="shared" si="2"/>
        <v>40369.229999999996</v>
      </c>
      <c r="H20" s="68">
        <f t="shared" si="2"/>
        <v>36510.599999999991</v>
      </c>
      <c r="I20" s="68">
        <f t="shared" si="2"/>
        <v>40088.79</v>
      </c>
      <c r="J20" s="68">
        <f t="shared" si="2"/>
        <v>40521.090000000004</v>
      </c>
      <c r="K20" s="68">
        <f t="shared" si="2"/>
        <v>41131.5</v>
      </c>
      <c r="L20" s="68">
        <f t="shared" si="2"/>
        <v>42573.78</v>
      </c>
      <c r="M20" s="321"/>
      <c r="N20" s="321"/>
      <c r="O20" s="321"/>
      <c r="P20" s="321"/>
      <c r="Q20" s="324"/>
      <c r="R20" s="321"/>
      <c r="S20" s="160"/>
      <c r="T20" s="160"/>
      <c r="U20" s="283"/>
      <c r="V20" s="283"/>
      <c r="W20" s="283"/>
      <c r="X20" s="283"/>
      <c r="Y20" s="282"/>
      <c r="Z20" s="282"/>
    </row>
    <row r="21" spans="1:26">
      <c r="A21" s="201">
        <v>42977</v>
      </c>
      <c r="B21" s="319" t="s">
        <v>123</v>
      </c>
      <c r="C21" s="68" t="s">
        <v>87</v>
      </c>
      <c r="D21" s="54">
        <v>29421.05</v>
      </c>
      <c r="E21" s="54">
        <v>29200.53</v>
      </c>
      <c r="F21" s="54">
        <v>29188.55</v>
      </c>
      <c r="G21" s="54">
        <v>29248.26</v>
      </c>
      <c r="H21" s="54">
        <v>29475.87</v>
      </c>
      <c r="I21" s="54">
        <v>29385.99</v>
      </c>
      <c r="J21" s="54">
        <v>29229.45</v>
      </c>
      <c r="K21" s="54">
        <v>29210.7</v>
      </c>
      <c r="L21" s="54">
        <v>29421.02</v>
      </c>
      <c r="M21" s="319">
        <f>IF((L22=""),"",MAX(D23:L23))</f>
        <v>45028.380000000005</v>
      </c>
      <c r="N21" s="319">
        <f>IF(L22="","",MIN(D23:L23))</f>
        <v>34876.14</v>
      </c>
      <c r="O21" s="319">
        <f>IF((L23=""),"",AVERAGE(D23:L23))</f>
        <v>40471.25</v>
      </c>
      <c r="P21" s="319">
        <f>IF((L22=""),"",((M21-N21)/(M21+N21))*100)</f>
        <v>12.705463971249692</v>
      </c>
      <c r="Q21" s="322" t="str">
        <f>IF(L22="","",IF(P23&lt;20,(IF(O21&gt;33000,IF(O21&lt;44000,"Pass","Fail"),"Fail"))))</f>
        <v>Pass</v>
      </c>
      <c r="R21" s="319">
        <v>1428</v>
      </c>
      <c r="S21" s="158"/>
      <c r="T21" s="158"/>
      <c r="U21" s="284">
        <v>19000</v>
      </c>
      <c r="V21" s="284">
        <v>49000</v>
      </c>
      <c r="W21" s="284">
        <v>33000</v>
      </c>
      <c r="X21" s="285">
        <v>44000</v>
      </c>
      <c r="Y21" s="286">
        <v>20</v>
      </c>
      <c r="Z21" s="286">
        <v>20</v>
      </c>
    </row>
    <row r="22" spans="1:26" ht="15.75">
      <c r="A22"/>
      <c r="B22" s="320"/>
      <c r="C22" s="68" t="s">
        <v>88</v>
      </c>
      <c r="D22" s="54">
        <v>17795.669999999998</v>
      </c>
      <c r="E22" s="54">
        <v>15791</v>
      </c>
      <c r="F22" s="54">
        <v>15791</v>
      </c>
      <c r="G22" s="54">
        <v>15791</v>
      </c>
      <c r="H22" s="54">
        <v>16802.490000000002</v>
      </c>
      <c r="I22" s="54">
        <v>15551.89</v>
      </c>
      <c r="J22" s="54">
        <v>15377.83</v>
      </c>
      <c r="K22" s="54">
        <v>15055.23</v>
      </c>
      <c r="L22" s="54">
        <v>14411.56</v>
      </c>
      <c r="M22" s="320"/>
      <c r="N22" s="320"/>
      <c r="O22" s="320"/>
      <c r="P22" s="320"/>
      <c r="Q22" s="323"/>
      <c r="R22" s="320"/>
      <c r="S22" s="159"/>
      <c r="T22" s="159"/>
      <c r="U22" s="281"/>
      <c r="V22" s="281"/>
      <c r="W22" s="281"/>
      <c r="X22" s="287"/>
      <c r="Y22" s="282"/>
      <c r="Z22" s="282"/>
    </row>
    <row r="23" spans="1:26" ht="28.5" customHeight="1">
      <c r="A23"/>
      <c r="B23" s="321"/>
      <c r="C23" s="68" t="s">
        <v>122</v>
      </c>
      <c r="D23" s="68">
        <f t="shared" ref="D23:L23" si="3">IF(((D21="")*AND(D22="")),"",(D21-D22)*3)</f>
        <v>34876.14</v>
      </c>
      <c r="E23" s="68">
        <f t="shared" si="3"/>
        <v>40228.589999999997</v>
      </c>
      <c r="F23" s="68">
        <f t="shared" si="3"/>
        <v>40192.649999999994</v>
      </c>
      <c r="G23" s="68">
        <f t="shared" si="3"/>
        <v>40371.78</v>
      </c>
      <c r="H23" s="68">
        <f t="shared" si="3"/>
        <v>38020.139999999992</v>
      </c>
      <c r="I23" s="68">
        <f t="shared" si="3"/>
        <v>41502.300000000003</v>
      </c>
      <c r="J23" s="68">
        <f t="shared" si="3"/>
        <v>41554.86</v>
      </c>
      <c r="K23" s="68">
        <f t="shared" si="3"/>
        <v>42466.41</v>
      </c>
      <c r="L23" s="68">
        <f t="shared" si="3"/>
        <v>45028.380000000005</v>
      </c>
      <c r="M23" s="321"/>
      <c r="N23" s="321"/>
      <c r="O23" s="321"/>
      <c r="P23" s="321"/>
      <c r="Q23" s="324"/>
      <c r="R23" s="321"/>
      <c r="S23" s="160"/>
      <c r="T23" s="160"/>
      <c r="U23" s="283"/>
      <c r="V23" s="283"/>
      <c r="W23" s="283"/>
      <c r="X23" s="288"/>
      <c r="Y23" s="289"/>
      <c r="Z23" s="289"/>
    </row>
    <row r="24" spans="1:26">
      <c r="A24" s="201">
        <v>42981</v>
      </c>
      <c r="B24" s="319" t="s">
        <v>123</v>
      </c>
      <c r="C24" s="68" t="s">
        <v>87</v>
      </c>
      <c r="D24" s="54">
        <v>29151</v>
      </c>
      <c r="E24" s="54">
        <v>28992</v>
      </c>
      <c r="F24" s="54">
        <v>29029</v>
      </c>
      <c r="G24" s="54">
        <v>28990</v>
      </c>
      <c r="H24" s="54">
        <v>29170</v>
      </c>
      <c r="I24" s="54">
        <v>29185</v>
      </c>
      <c r="J24" s="54">
        <v>28975</v>
      </c>
      <c r="K24" s="54">
        <v>28987</v>
      </c>
      <c r="L24" s="54">
        <v>29175</v>
      </c>
      <c r="M24" s="319">
        <f>IF((L25=""),"",MAX(D26:L26))</f>
        <v>43626</v>
      </c>
      <c r="N24" s="319">
        <f>IF(L25="","",MIN(D26:L26))</f>
        <v>33228</v>
      </c>
      <c r="O24" s="319">
        <f>IF((L26=""),"",AVERAGE(D26:L26))</f>
        <v>39396.666666666664</v>
      </c>
      <c r="P24" s="319">
        <f>IF((L25=""),"",((M24-N24)/(M24+N24))*100)</f>
        <v>13.529549535482863</v>
      </c>
      <c r="Q24" s="322" t="str">
        <f>IF(L25="","",IF(P26&lt;20,(IF(O24&gt;33000,IF(O24&lt;44000,"Pass","Fail"),"Fail"))))</f>
        <v>Pass</v>
      </c>
      <c r="R24" s="319">
        <v>1335</v>
      </c>
      <c r="S24" s="158" t="s">
        <v>154</v>
      </c>
      <c r="T24" s="158"/>
      <c r="U24" s="284">
        <v>19000</v>
      </c>
      <c r="V24" s="284">
        <v>49000</v>
      </c>
      <c r="W24" s="284">
        <v>33000</v>
      </c>
      <c r="X24" s="284">
        <v>44000</v>
      </c>
      <c r="Y24" s="286">
        <v>20</v>
      </c>
      <c r="Z24" s="286">
        <v>20</v>
      </c>
    </row>
    <row r="25" spans="1:26" ht="15.75">
      <c r="A25"/>
      <c r="B25" s="320"/>
      <c r="C25" s="68" t="s">
        <v>88</v>
      </c>
      <c r="D25" s="54">
        <v>18075</v>
      </c>
      <c r="E25" s="54">
        <v>15975</v>
      </c>
      <c r="F25" s="54">
        <v>15702</v>
      </c>
      <c r="G25" s="54">
        <v>15497</v>
      </c>
      <c r="H25" s="54">
        <v>16920</v>
      </c>
      <c r="I25" s="54">
        <v>15842</v>
      </c>
      <c r="J25" s="54">
        <v>15601</v>
      </c>
      <c r="K25" s="54">
        <v>15219</v>
      </c>
      <c r="L25" s="54">
        <v>14633</v>
      </c>
      <c r="M25" s="320"/>
      <c r="N25" s="320"/>
      <c r="O25" s="320"/>
      <c r="P25" s="320"/>
      <c r="Q25" s="323"/>
      <c r="R25" s="320"/>
      <c r="S25" s="159"/>
      <c r="T25" s="159"/>
      <c r="U25" s="281"/>
      <c r="V25" s="281"/>
      <c r="W25" s="281"/>
      <c r="X25" s="281"/>
      <c r="Y25" s="282"/>
      <c r="Z25" s="282"/>
    </row>
    <row r="26" spans="1:26" ht="29.45" customHeight="1">
      <c r="A26"/>
      <c r="B26" s="321"/>
      <c r="C26" s="68" t="s">
        <v>122</v>
      </c>
      <c r="D26" s="68">
        <f t="shared" ref="D26:L26" si="4">IF(((D24="")*AND(D25="")),"",(D24-D25)*3)</f>
        <v>33228</v>
      </c>
      <c r="E26" s="68">
        <f t="shared" si="4"/>
        <v>39051</v>
      </c>
      <c r="F26" s="68">
        <f t="shared" si="4"/>
        <v>39981</v>
      </c>
      <c r="G26" s="68">
        <f t="shared" si="4"/>
        <v>40479</v>
      </c>
      <c r="H26" s="68">
        <f t="shared" si="4"/>
        <v>36750</v>
      </c>
      <c r="I26" s="68">
        <f t="shared" si="4"/>
        <v>40029</v>
      </c>
      <c r="J26" s="68">
        <f t="shared" si="4"/>
        <v>40122</v>
      </c>
      <c r="K26" s="68">
        <f t="shared" si="4"/>
        <v>41304</v>
      </c>
      <c r="L26" s="68">
        <f t="shared" si="4"/>
        <v>43626</v>
      </c>
      <c r="M26" s="321"/>
      <c r="N26" s="321"/>
      <c r="O26" s="321"/>
      <c r="P26" s="321"/>
      <c r="Q26" s="324"/>
      <c r="R26" s="321"/>
      <c r="S26" s="160"/>
      <c r="T26" s="160"/>
      <c r="U26" s="283"/>
      <c r="V26" s="283"/>
      <c r="W26" s="283"/>
      <c r="X26" s="283"/>
      <c r="Y26" s="282"/>
      <c r="Z26" s="282"/>
    </row>
    <row r="27" spans="1:26">
      <c r="A27" s="201">
        <v>42989</v>
      </c>
      <c r="B27" s="319" t="s">
        <v>123</v>
      </c>
      <c r="C27" s="68" t="s">
        <v>87</v>
      </c>
      <c r="D27" s="156">
        <v>29410.36</v>
      </c>
      <c r="E27" s="156">
        <v>29258.639999999999</v>
      </c>
      <c r="F27" s="156">
        <v>29256.9</v>
      </c>
      <c r="G27" s="156">
        <v>29262.37</v>
      </c>
      <c r="H27" s="156">
        <v>29518.38</v>
      </c>
      <c r="I27" s="156">
        <v>29433.64</v>
      </c>
      <c r="J27" s="156">
        <v>29217.95</v>
      </c>
      <c r="K27" s="156">
        <v>29285.56</v>
      </c>
      <c r="L27" s="156">
        <v>29501.24</v>
      </c>
      <c r="M27" s="319">
        <f>IF((L28=""),"",MAX(D29:L29))</f>
        <v>44863.11</v>
      </c>
      <c r="N27" s="319">
        <f>IF(L28="","",MIN(D29:L29))</f>
        <v>33854.820000000007</v>
      </c>
      <c r="O27" s="319">
        <f>IF((L29=""),"",AVERAGE(D29:L29))</f>
        <v>40040.786666666667</v>
      </c>
      <c r="P27" s="319">
        <f>IF((L28=""),"",((M27-N27)/(M27+N27))*100)</f>
        <v>13.984475963735319</v>
      </c>
      <c r="Q27" s="322" t="str">
        <f>IF(L28="","",IF(P29&lt;20,(IF(O27&gt;33000,IF(O27&lt;44000,"Pass","Fail"),"Fail"))))</f>
        <v>Pass</v>
      </c>
      <c r="R27" s="319">
        <v>1534</v>
      </c>
      <c r="S27" s="158"/>
      <c r="T27" s="158"/>
      <c r="U27" s="284">
        <v>19000</v>
      </c>
      <c r="V27" s="284">
        <v>49000</v>
      </c>
      <c r="W27" s="284">
        <v>33000</v>
      </c>
      <c r="X27" s="284">
        <v>44000</v>
      </c>
      <c r="Y27" s="286">
        <v>20</v>
      </c>
      <c r="Z27" s="286">
        <v>20</v>
      </c>
    </row>
    <row r="28" spans="1:26" ht="15.75">
      <c r="A28"/>
      <c r="B28" s="320"/>
      <c r="C28" s="68" t="s">
        <v>88</v>
      </c>
      <c r="D28" s="157">
        <v>18125.419999999998</v>
      </c>
      <c r="E28" s="157">
        <v>15973.69</v>
      </c>
      <c r="F28" s="157">
        <v>15684.05</v>
      </c>
      <c r="G28" s="157">
        <v>15455.84</v>
      </c>
      <c r="H28" s="157">
        <v>16726.45</v>
      </c>
      <c r="I28" s="157">
        <v>15832.36</v>
      </c>
      <c r="J28" s="157">
        <v>16045</v>
      </c>
      <c r="K28" s="157">
        <v>15633</v>
      </c>
      <c r="L28" s="157">
        <v>14546.87</v>
      </c>
      <c r="M28" s="320"/>
      <c r="N28" s="320"/>
      <c r="O28" s="320"/>
      <c r="P28" s="320"/>
      <c r="Q28" s="323"/>
      <c r="R28" s="320"/>
      <c r="S28" s="159"/>
      <c r="T28" s="159"/>
      <c r="U28" s="281"/>
      <c r="V28" s="281"/>
      <c r="W28" s="281"/>
      <c r="X28" s="281"/>
      <c r="Y28" s="282"/>
      <c r="Z28" s="282"/>
    </row>
    <row r="29" spans="1:26" ht="31.15" customHeight="1">
      <c r="A29"/>
      <c r="B29" s="321"/>
      <c r="C29" s="68" t="s">
        <v>122</v>
      </c>
      <c r="D29" s="68">
        <f t="shared" ref="D29:L29" si="5">IF(((D27="")*AND(D28="")),"",(D27-D28)*3)</f>
        <v>33854.820000000007</v>
      </c>
      <c r="E29" s="68">
        <f t="shared" si="5"/>
        <v>39854.85</v>
      </c>
      <c r="F29" s="68">
        <f t="shared" si="5"/>
        <v>40718.550000000003</v>
      </c>
      <c r="G29" s="68">
        <f t="shared" si="5"/>
        <v>41419.589999999997</v>
      </c>
      <c r="H29" s="68">
        <f t="shared" si="5"/>
        <v>38375.79</v>
      </c>
      <c r="I29" s="68">
        <f t="shared" si="5"/>
        <v>40803.839999999997</v>
      </c>
      <c r="J29" s="68">
        <f t="shared" si="5"/>
        <v>39518.850000000006</v>
      </c>
      <c r="K29" s="68">
        <f t="shared" si="5"/>
        <v>40957.680000000008</v>
      </c>
      <c r="L29" s="68">
        <f t="shared" si="5"/>
        <v>44863.11</v>
      </c>
      <c r="M29" s="321"/>
      <c r="N29" s="321"/>
      <c r="O29" s="321"/>
      <c r="P29" s="321"/>
      <c r="Q29" s="324"/>
      <c r="R29" s="321"/>
      <c r="S29" s="160"/>
      <c r="T29" s="160"/>
      <c r="U29" s="283"/>
      <c r="V29" s="283"/>
      <c r="W29" s="283"/>
      <c r="X29" s="283"/>
      <c r="Y29" s="282"/>
      <c r="Z29" s="282"/>
    </row>
    <row r="30" spans="1:26">
      <c r="A30" s="201">
        <v>42994</v>
      </c>
      <c r="B30" s="319" t="s">
        <v>123</v>
      </c>
      <c r="C30" s="68" t="s">
        <v>87</v>
      </c>
      <c r="D30" s="54">
        <v>29390.33</v>
      </c>
      <c r="E30" s="54">
        <v>29177.040000000001</v>
      </c>
      <c r="F30" s="54">
        <v>29163.57</v>
      </c>
      <c r="G30" s="54">
        <v>29163.66</v>
      </c>
      <c r="H30" s="54">
        <v>29407.72</v>
      </c>
      <c r="I30" s="54">
        <v>29316.7</v>
      </c>
      <c r="J30" s="54">
        <v>29155.9</v>
      </c>
      <c r="K30" s="54">
        <v>29174.84</v>
      </c>
      <c r="L30" s="54">
        <v>29436.04</v>
      </c>
      <c r="M30" s="319">
        <f>IF((L31=""),"",MAX(D32:L32))</f>
        <v>42899.79</v>
      </c>
      <c r="N30" s="319">
        <f>IF(L31="","",MIN(D32:L32))</f>
        <v>33060.33</v>
      </c>
      <c r="O30" s="319">
        <f>IF((L32=""),"",AVERAGE(D32:L32))</f>
        <v>39291.083333333328</v>
      </c>
      <c r="P30" s="319">
        <f>IF((L31=""),"",((M30-N30)/(M30+N30))*100)</f>
        <v>12.953455049834044</v>
      </c>
      <c r="Q30" s="322" t="str">
        <f>IF(L31="","",IF(P32&lt;20,(IF(O30&gt;33000,IF(O30&lt;44000,"Pass","Fail"),"Fail"))))</f>
        <v>Pass</v>
      </c>
      <c r="R30" s="319">
        <v>1159</v>
      </c>
      <c r="S30" s="158" t="s">
        <v>155</v>
      </c>
      <c r="T30" s="158"/>
      <c r="U30" s="284">
        <v>19000</v>
      </c>
      <c r="V30" s="284">
        <v>49000</v>
      </c>
      <c r="W30" s="284">
        <v>33000</v>
      </c>
      <c r="X30" s="285">
        <v>44000</v>
      </c>
      <c r="Y30" s="286">
        <v>20</v>
      </c>
      <c r="Z30" s="286">
        <v>20</v>
      </c>
    </row>
    <row r="31" spans="1:26" ht="15.75">
      <c r="A31"/>
      <c r="B31" s="320"/>
      <c r="C31" s="68" t="s">
        <v>88</v>
      </c>
      <c r="D31" s="54">
        <v>18370.22</v>
      </c>
      <c r="E31" s="54">
        <v>16145.82</v>
      </c>
      <c r="F31" s="54">
        <v>15794.43</v>
      </c>
      <c r="G31" s="54">
        <v>15660.56</v>
      </c>
      <c r="H31" s="54">
        <v>17187.830000000002</v>
      </c>
      <c r="I31" s="54">
        <v>16031.79</v>
      </c>
      <c r="J31" s="54">
        <v>15697.42</v>
      </c>
      <c r="K31" s="54">
        <v>15488.37</v>
      </c>
      <c r="L31" s="54">
        <v>15136.11</v>
      </c>
      <c r="M31" s="320"/>
      <c r="N31" s="320"/>
      <c r="O31" s="320"/>
      <c r="P31" s="320"/>
      <c r="Q31" s="323"/>
      <c r="R31" s="320"/>
      <c r="S31" s="159"/>
      <c r="T31" s="159"/>
      <c r="U31" s="281"/>
      <c r="V31" s="281"/>
      <c r="W31" s="281"/>
      <c r="X31" s="287"/>
      <c r="Y31" s="282"/>
      <c r="Z31" s="282"/>
    </row>
    <row r="32" spans="1:26" ht="30.6" customHeight="1">
      <c r="A32"/>
      <c r="B32" s="321"/>
      <c r="C32" s="68" t="s">
        <v>122</v>
      </c>
      <c r="D32" s="68">
        <f t="shared" ref="D32:L32" si="6">IF(((D30="")*AND(D31="")),"",(D30-D31)*3)</f>
        <v>33060.33</v>
      </c>
      <c r="E32" s="68">
        <f t="shared" si="6"/>
        <v>39093.660000000003</v>
      </c>
      <c r="F32" s="68">
        <f t="shared" si="6"/>
        <v>40107.42</v>
      </c>
      <c r="G32" s="68">
        <f t="shared" si="6"/>
        <v>40509.300000000003</v>
      </c>
      <c r="H32" s="68">
        <f t="shared" si="6"/>
        <v>36659.67</v>
      </c>
      <c r="I32" s="68">
        <f t="shared" si="6"/>
        <v>39854.729999999996</v>
      </c>
      <c r="J32" s="68">
        <f t="shared" si="6"/>
        <v>40375.440000000002</v>
      </c>
      <c r="K32" s="68">
        <f t="shared" si="6"/>
        <v>41059.409999999996</v>
      </c>
      <c r="L32" s="68">
        <f t="shared" si="6"/>
        <v>42899.79</v>
      </c>
      <c r="M32" s="321"/>
      <c r="N32" s="321"/>
      <c r="O32" s="321"/>
      <c r="P32" s="321"/>
      <c r="Q32" s="324"/>
      <c r="R32" s="321"/>
      <c r="S32" s="160"/>
      <c r="T32" s="160"/>
      <c r="U32" s="283"/>
      <c r="V32" s="283"/>
      <c r="W32" s="283"/>
      <c r="X32" s="288"/>
      <c r="Y32" s="289"/>
      <c r="Z32" s="289"/>
    </row>
    <row r="33" spans="1:26">
      <c r="A33" s="201">
        <v>42997</v>
      </c>
      <c r="B33" s="319" t="s">
        <v>123</v>
      </c>
      <c r="C33" s="68" t="s">
        <v>87</v>
      </c>
      <c r="D33" s="54">
        <v>29300.49</v>
      </c>
      <c r="E33" s="54">
        <v>29170.36</v>
      </c>
      <c r="F33" s="54">
        <v>29249.87</v>
      </c>
      <c r="G33" s="54">
        <v>29187.61</v>
      </c>
      <c r="H33" s="54">
        <v>29396.93</v>
      </c>
      <c r="I33" s="54">
        <v>29294.01</v>
      </c>
      <c r="J33" s="54">
        <v>29163.59</v>
      </c>
      <c r="K33" s="54">
        <v>29171.16</v>
      </c>
      <c r="L33" s="54">
        <v>29407.4</v>
      </c>
      <c r="M33" s="319">
        <f>IF((L34=""),"",MAX(D35:L35))</f>
        <v>43060.05</v>
      </c>
      <c r="N33" s="319">
        <f>IF(L34="","",MIN(D35:L35))</f>
        <v>33279.510000000009</v>
      </c>
      <c r="O33" s="319">
        <f>IF((L35=""),"",AVERAGE(D35:L35))</f>
        <v>39479.769999999997</v>
      </c>
      <c r="P33" s="319">
        <f>IF((L34=""),"",((M33-N33)/(M33+N33))*100)</f>
        <v>12.811889405702617</v>
      </c>
      <c r="Q33" s="322" t="str">
        <f>IF(L34="","",IF(P35&lt;20,(IF(O33&gt;33000,IF(O33&lt;44000,"Pass","Fail"),"Fail"))))</f>
        <v>Pass</v>
      </c>
      <c r="R33" s="319">
        <v>1428</v>
      </c>
      <c r="S33" s="158" t="s">
        <v>156</v>
      </c>
      <c r="T33" s="158"/>
      <c r="U33" s="284">
        <v>19000</v>
      </c>
      <c r="V33" s="284">
        <v>49000</v>
      </c>
      <c r="W33" s="284">
        <v>33000</v>
      </c>
      <c r="X33" s="284">
        <v>44000</v>
      </c>
      <c r="Y33" s="286">
        <v>20</v>
      </c>
      <c r="Z33" s="286">
        <v>20</v>
      </c>
    </row>
    <row r="34" spans="1:26" ht="15.75">
      <c r="A34"/>
      <c r="B34" s="320"/>
      <c r="C34" s="68" t="s">
        <v>88</v>
      </c>
      <c r="D34" s="54">
        <v>18207.32</v>
      </c>
      <c r="E34" s="54">
        <v>16164.95</v>
      </c>
      <c r="F34" s="54">
        <v>15818.66</v>
      </c>
      <c r="G34" s="54">
        <v>15576.3</v>
      </c>
      <c r="H34" s="54">
        <v>16893.5</v>
      </c>
      <c r="I34" s="54">
        <v>16089.72</v>
      </c>
      <c r="J34" s="54">
        <v>15727.1</v>
      </c>
      <c r="K34" s="54">
        <v>15370.51</v>
      </c>
      <c r="L34" s="54">
        <v>15054.05</v>
      </c>
      <c r="M34" s="320"/>
      <c r="N34" s="320"/>
      <c r="O34" s="320"/>
      <c r="P34" s="320"/>
      <c r="Q34" s="323"/>
      <c r="R34" s="320"/>
      <c r="S34" s="159"/>
      <c r="T34" s="159"/>
      <c r="U34" s="281"/>
      <c r="V34" s="281"/>
      <c r="W34" s="281"/>
      <c r="X34" s="281"/>
      <c r="Y34" s="282"/>
      <c r="Z34" s="282"/>
    </row>
    <row r="35" spans="1:26" ht="27.2" customHeight="1">
      <c r="A35"/>
      <c r="B35" s="321"/>
      <c r="C35" s="68" t="s">
        <v>122</v>
      </c>
      <c r="D35" s="68">
        <f t="shared" ref="D35:L35" si="7">IF(((D33="")*AND(D34="")),"",(D33-D34)*3)</f>
        <v>33279.510000000009</v>
      </c>
      <c r="E35" s="68">
        <f t="shared" si="7"/>
        <v>39016.229999999996</v>
      </c>
      <c r="F35" s="68">
        <f t="shared" si="7"/>
        <v>40293.629999999997</v>
      </c>
      <c r="G35" s="68">
        <f t="shared" si="7"/>
        <v>40833.930000000008</v>
      </c>
      <c r="H35" s="68">
        <f t="shared" si="7"/>
        <v>37510.29</v>
      </c>
      <c r="I35" s="68">
        <f t="shared" si="7"/>
        <v>39612.869999999995</v>
      </c>
      <c r="J35" s="68">
        <f t="shared" si="7"/>
        <v>40309.47</v>
      </c>
      <c r="K35" s="68">
        <f t="shared" si="7"/>
        <v>41401.949999999997</v>
      </c>
      <c r="L35" s="68">
        <f t="shared" si="7"/>
        <v>43060.05</v>
      </c>
      <c r="M35" s="321"/>
      <c r="N35" s="321"/>
      <c r="O35" s="321"/>
      <c r="P35" s="321"/>
      <c r="Q35" s="324"/>
      <c r="R35" s="321"/>
      <c r="S35" s="160"/>
      <c r="T35" s="160"/>
      <c r="U35" s="283"/>
      <c r="V35" s="283"/>
      <c r="W35" s="283"/>
      <c r="X35" s="283"/>
      <c r="Y35" s="282"/>
      <c r="Z35" s="282"/>
    </row>
    <row r="36" spans="1:26">
      <c r="A36" s="201">
        <v>43000</v>
      </c>
      <c r="B36" s="319" t="s">
        <v>123</v>
      </c>
      <c r="C36" s="68" t="s">
        <v>87</v>
      </c>
      <c r="D36" s="54">
        <v>29278.42</v>
      </c>
      <c r="E36" s="54">
        <v>29098.11</v>
      </c>
      <c r="F36" s="54">
        <v>29107.81</v>
      </c>
      <c r="G36" s="54">
        <v>29105.97</v>
      </c>
      <c r="H36" s="54">
        <v>29348.37</v>
      </c>
      <c r="I36" s="54">
        <v>29289.58</v>
      </c>
      <c r="J36" s="54">
        <v>29109.22</v>
      </c>
      <c r="K36" s="54">
        <v>29091.65</v>
      </c>
      <c r="L36" s="54">
        <v>29345</v>
      </c>
      <c r="M36" s="319">
        <f>IF((L37=""),"",MAX(D38:L38))</f>
        <v>42396.57</v>
      </c>
      <c r="N36" s="319">
        <f>IF(L37="","",MIN(D38:L38))</f>
        <v>32872.979999999996</v>
      </c>
      <c r="O36" s="319">
        <f>IF((L38=""),"",AVERAGE(D38:L38))</f>
        <v>39173.076666666668</v>
      </c>
      <c r="P36" s="319">
        <f>IF((L37=""),"",((M36-N36)/(M36+N36))*100)</f>
        <v>12.652646388878377</v>
      </c>
      <c r="Q36" s="322" t="str">
        <f>IF(L37="","",IF(P38&lt;20,(IF(O36&gt;33000,IF(O36&lt;44000,"Pass","Fail"),"Fail"))))</f>
        <v>Pass</v>
      </c>
      <c r="R36" s="319">
        <v>1428</v>
      </c>
      <c r="S36" s="158" t="s">
        <v>157</v>
      </c>
      <c r="T36" s="158"/>
      <c r="U36" s="284">
        <v>19000</v>
      </c>
      <c r="V36" s="284">
        <v>49000</v>
      </c>
      <c r="W36" s="284">
        <v>33000</v>
      </c>
      <c r="X36" s="285">
        <v>44000</v>
      </c>
      <c r="Y36" s="286">
        <v>20</v>
      </c>
      <c r="Z36" s="286">
        <v>20</v>
      </c>
    </row>
    <row r="37" spans="1:26" ht="15.75">
      <c r="A37"/>
      <c r="B37" s="320"/>
      <c r="C37" s="68" t="s">
        <v>88</v>
      </c>
      <c r="D37" s="54">
        <v>18320.759999999998</v>
      </c>
      <c r="E37" s="54">
        <v>16091.92</v>
      </c>
      <c r="F37" s="54">
        <v>15655.64</v>
      </c>
      <c r="G37" s="54">
        <v>15621.03</v>
      </c>
      <c r="H37" s="54">
        <v>17205.36</v>
      </c>
      <c r="I37" s="54">
        <v>16070.97</v>
      </c>
      <c r="J37" s="54">
        <v>15705.07</v>
      </c>
      <c r="K37" s="54">
        <v>15371.34</v>
      </c>
      <c r="L37" s="54">
        <v>15212.81</v>
      </c>
      <c r="M37" s="320"/>
      <c r="N37" s="320"/>
      <c r="O37" s="320"/>
      <c r="P37" s="320"/>
      <c r="Q37" s="323"/>
      <c r="R37" s="320"/>
      <c r="S37" s="159"/>
      <c r="T37" s="159"/>
      <c r="U37" s="281"/>
      <c r="V37" s="281"/>
      <c r="W37" s="281"/>
      <c r="X37" s="287"/>
      <c r="Y37" s="282"/>
      <c r="Z37" s="282"/>
    </row>
    <row r="38" spans="1:26" ht="31.7" customHeight="1">
      <c r="A38"/>
      <c r="B38" s="321"/>
      <c r="C38" s="68" t="s">
        <v>122</v>
      </c>
      <c r="D38" s="68">
        <f t="shared" ref="D38:L38" si="8">IF(((D36="")*AND(D37="")),"",(D36-D37)*3)</f>
        <v>32872.979999999996</v>
      </c>
      <c r="E38" s="68">
        <f t="shared" si="8"/>
        <v>39018.57</v>
      </c>
      <c r="F38" s="68">
        <f t="shared" si="8"/>
        <v>40356.510000000009</v>
      </c>
      <c r="G38" s="68">
        <f t="shared" si="8"/>
        <v>40454.82</v>
      </c>
      <c r="H38" s="68">
        <f t="shared" si="8"/>
        <v>36429.03</v>
      </c>
      <c r="I38" s="68">
        <f t="shared" si="8"/>
        <v>39655.830000000009</v>
      </c>
      <c r="J38" s="68">
        <f t="shared" si="8"/>
        <v>40212.450000000004</v>
      </c>
      <c r="K38" s="68">
        <f t="shared" si="8"/>
        <v>41160.930000000008</v>
      </c>
      <c r="L38" s="68">
        <f t="shared" si="8"/>
        <v>42396.57</v>
      </c>
      <c r="M38" s="321"/>
      <c r="N38" s="321"/>
      <c r="O38" s="321"/>
      <c r="P38" s="321"/>
      <c r="Q38" s="324"/>
      <c r="R38" s="321"/>
      <c r="S38" s="160"/>
      <c r="T38" s="160"/>
      <c r="U38" s="283"/>
      <c r="V38" s="283"/>
      <c r="W38" s="283"/>
      <c r="X38" s="288"/>
      <c r="Y38" s="289"/>
      <c r="Z38" s="289"/>
    </row>
    <row r="39" spans="1:26">
      <c r="A39" s="201">
        <v>43003</v>
      </c>
      <c r="B39" s="319" t="s">
        <v>123</v>
      </c>
      <c r="C39" s="68" t="s">
        <v>87</v>
      </c>
      <c r="D39" s="54">
        <v>29470.799999999999</v>
      </c>
      <c r="E39" s="54">
        <v>29288.52</v>
      </c>
      <c r="F39" s="54">
        <v>29364.06</v>
      </c>
      <c r="G39" s="54">
        <v>29293.46</v>
      </c>
      <c r="H39" s="54">
        <v>29507.35</v>
      </c>
      <c r="I39" s="54">
        <v>29413.4</v>
      </c>
      <c r="J39" s="54">
        <v>29270.93</v>
      </c>
      <c r="K39" s="54">
        <v>29313.13</v>
      </c>
      <c r="L39" s="54">
        <v>29513.99</v>
      </c>
      <c r="M39" s="319">
        <f>IF((L40=""),"",MAX(D41:L41))</f>
        <v>42660.750000000007</v>
      </c>
      <c r="N39" s="319">
        <f>IF(L40="","",MIN(D41:L41))</f>
        <v>32932.17</v>
      </c>
      <c r="O39" s="319">
        <f>IF((L41=""),"",AVERAGE(D41:L41))</f>
        <v>39201.163333333338</v>
      </c>
      <c r="P39" s="319">
        <f>IF((L40=""),"",((M39-N39)/(M39+N39))*100)</f>
        <v>12.869697320860219</v>
      </c>
      <c r="Q39" s="322" t="str">
        <f>IF(L40="","",IF(P41&lt;20,(IF(O39&gt;33000,IF(O39&lt;44000,"Pass","Fail"),"Fail"))))</f>
        <v>Pass</v>
      </c>
      <c r="R39" s="319">
        <v>1159</v>
      </c>
      <c r="S39" s="158" t="s">
        <v>158</v>
      </c>
      <c r="T39" s="158"/>
      <c r="U39" s="284">
        <v>19000</v>
      </c>
      <c r="V39" s="284">
        <v>49000</v>
      </c>
      <c r="W39" s="284">
        <v>33000</v>
      </c>
      <c r="X39" s="284">
        <v>44000</v>
      </c>
      <c r="Y39" s="286">
        <v>20</v>
      </c>
      <c r="Z39" s="286">
        <v>20</v>
      </c>
    </row>
    <row r="40" spans="1:26" ht="15.75">
      <c r="A40"/>
      <c r="B40" s="320"/>
      <c r="C40" s="68" t="s">
        <v>88</v>
      </c>
      <c r="D40" s="54">
        <v>18493.41</v>
      </c>
      <c r="E40" s="54">
        <v>16285.18</v>
      </c>
      <c r="F40" s="54">
        <v>15968.36</v>
      </c>
      <c r="G40" s="54">
        <v>15803.2</v>
      </c>
      <c r="H40" s="54">
        <v>17288.88</v>
      </c>
      <c r="I40" s="54">
        <v>16196.76</v>
      </c>
      <c r="J40" s="54">
        <v>15888.33</v>
      </c>
      <c r="K40" s="54">
        <v>15614.29</v>
      </c>
      <c r="L40" s="54">
        <v>15293.74</v>
      </c>
      <c r="M40" s="320"/>
      <c r="N40" s="320"/>
      <c r="O40" s="320"/>
      <c r="P40" s="320"/>
      <c r="Q40" s="323"/>
      <c r="R40" s="320"/>
      <c r="S40" s="159"/>
      <c r="T40" s="159"/>
      <c r="U40" s="281"/>
      <c r="V40" s="281"/>
      <c r="W40" s="281"/>
      <c r="X40" s="281"/>
      <c r="Y40" s="282"/>
      <c r="Z40" s="282"/>
    </row>
    <row r="41" spans="1:26" ht="31.7" customHeight="1">
      <c r="A41"/>
      <c r="B41" s="321"/>
      <c r="C41" s="68" t="s">
        <v>122</v>
      </c>
      <c r="D41" s="68">
        <f t="shared" ref="D41:L41" si="9">IF(((D39="")*AND(D40="")),"",(D39-D40)*3)</f>
        <v>32932.17</v>
      </c>
      <c r="E41" s="68">
        <f t="shared" si="9"/>
        <v>39010.020000000004</v>
      </c>
      <c r="F41" s="68">
        <f t="shared" si="9"/>
        <v>40187.100000000006</v>
      </c>
      <c r="G41" s="68">
        <f t="shared" si="9"/>
        <v>40470.78</v>
      </c>
      <c r="H41" s="68">
        <f t="shared" si="9"/>
        <v>36655.409999999989</v>
      </c>
      <c r="I41" s="68">
        <f t="shared" si="9"/>
        <v>39649.920000000006</v>
      </c>
      <c r="J41" s="68">
        <f t="shared" si="9"/>
        <v>40147.800000000003</v>
      </c>
      <c r="K41" s="68">
        <f t="shared" si="9"/>
        <v>41096.520000000004</v>
      </c>
      <c r="L41" s="68">
        <f t="shared" si="9"/>
        <v>42660.750000000007</v>
      </c>
      <c r="M41" s="321"/>
      <c r="N41" s="321"/>
      <c r="O41" s="321"/>
      <c r="P41" s="321"/>
      <c r="Q41" s="324"/>
      <c r="R41" s="321"/>
      <c r="S41" s="160"/>
      <c r="T41" s="160"/>
      <c r="U41" s="283"/>
      <c r="V41" s="283"/>
      <c r="W41" s="283"/>
      <c r="X41" s="283"/>
      <c r="Y41" s="282"/>
      <c r="Z41" s="282"/>
    </row>
    <row r="42" spans="1:26">
      <c r="A42" s="201">
        <v>43007</v>
      </c>
      <c r="B42" s="319" t="s">
        <v>123</v>
      </c>
      <c r="C42" s="68" t="s">
        <v>87</v>
      </c>
      <c r="D42" s="54">
        <v>29571.599999999999</v>
      </c>
      <c r="E42" s="54">
        <v>29348.29</v>
      </c>
      <c r="F42" s="54">
        <v>29354.34</v>
      </c>
      <c r="G42" s="54">
        <v>29336.22</v>
      </c>
      <c r="H42" s="54">
        <v>29528.63</v>
      </c>
      <c r="I42" s="54">
        <v>29513.68</v>
      </c>
      <c r="J42" s="54">
        <v>29345.42</v>
      </c>
      <c r="K42" s="54">
        <v>29326.69</v>
      </c>
      <c r="L42" s="54">
        <v>29546.25</v>
      </c>
      <c r="M42" s="319">
        <f>IF((L43=""),"",MAX(D44:L44))</f>
        <v>37667.67</v>
      </c>
      <c r="N42" s="319">
        <f>IF(L43="","",MIN(D44:L44))</f>
        <v>29095.109999999997</v>
      </c>
      <c r="O42" s="319">
        <f>IF((L44=""),"",AVERAGE(D44:L44))</f>
        <v>35096.29</v>
      </c>
      <c r="P42" s="319">
        <f>IF((L43=""),"",((M42-N42)/(M42+N42))*100)</f>
        <v>12.840328098979704</v>
      </c>
      <c r="Q42" s="322" t="str">
        <f>IF(L43="","",IF(P44&lt;20,(IF(O42&gt;33000,IF(O42&lt;44000,"Pass","Fail"),"Fail"))))</f>
        <v>Pass</v>
      </c>
      <c r="R42" s="319">
        <v>1428</v>
      </c>
      <c r="S42" s="158" t="s">
        <v>159</v>
      </c>
      <c r="T42" s="158"/>
      <c r="U42" s="284">
        <v>19000</v>
      </c>
      <c r="V42" s="284">
        <v>49000</v>
      </c>
      <c r="W42" s="284">
        <v>33000</v>
      </c>
      <c r="X42" s="284">
        <v>44000</v>
      </c>
      <c r="Y42" s="286">
        <v>20</v>
      </c>
      <c r="Z42" s="286">
        <v>20</v>
      </c>
    </row>
    <row r="43" spans="1:26" ht="15.75">
      <c r="A43"/>
      <c r="B43" s="320"/>
      <c r="C43" s="68" t="s">
        <v>88</v>
      </c>
      <c r="D43" s="54">
        <v>19873.23</v>
      </c>
      <c r="E43" s="54">
        <v>17461.07</v>
      </c>
      <c r="F43" s="54">
        <v>16825.669999999998</v>
      </c>
      <c r="G43" s="54">
        <v>17103.12</v>
      </c>
      <c r="H43" s="54">
        <v>19131.96</v>
      </c>
      <c r="I43" s="54">
        <v>17972.060000000001</v>
      </c>
      <c r="J43" s="54">
        <v>17068.080000000002</v>
      </c>
      <c r="K43" s="54">
        <v>16770.8</v>
      </c>
      <c r="L43" s="54">
        <v>17376.259999999998</v>
      </c>
      <c r="M43" s="320"/>
      <c r="N43" s="320"/>
      <c r="O43" s="320"/>
      <c r="P43" s="320"/>
      <c r="Q43" s="323"/>
      <c r="R43" s="320"/>
      <c r="S43" s="159"/>
      <c r="T43" s="159"/>
      <c r="U43" s="281"/>
      <c r="V43" s="281"/>
      <c r="W43" s="281"/>
      <c r="X43" s="281"/>
      <c r="Y43" s="282"/>
      <c r="Z43" s="282"/>
    </row>
    <row r="44" spans="1:26" ht="31.15" customHeight="1">
      <c r="A44"/>
      <c r="B44" s="321"/>
      <c r="C44" s="68" t="s">
        <v>122</v>
      </c>
      <c r="D44" s="68">
        <f t="shared" ref="D44:L44" si="10">IF(((D42="")*AND(D43="")),"",(D42-D43)*3)</f>
        <v>29095.109999999997</v>
      </c>
      <c r="E44" s="68">
        <f t="shared" si="10"/>
        <v>35661.660000000003</v>
      </c>
      <c r="F44" s="68">
        <f t="shared" si="10"/>
        <v>37586.010000000009</v>
      </c>
      <c r="G44" s="68">
        <f t="shared" si="10"/>
        <v>36699.300000000003</v>
      </c>
      <c r="H44" s="68">
        <f t="shared" si="10"/>
        <v>31190.010000000006</v>
      </c>
      <c r="I44" s="68">
        <f t="shared" si="10"/>
        <v>34624.86</v>
      </c>
      <c r="J44" s="68">
        <f t="shared" si="10"/>
        <v>36832.01999999999</v>
      </c>
      <c r="K44" s="68">
        <f t="shared" si="10"/>
        <v>37667.67</v>
      </c>
      <c r="L44" s="68">
        <f t="shared" si="10"/>
        <v>36509.97</v>
      </c>
      <c r="M44" s="321"/>
      <c r="N44" s="321"/>
      <c r="O44" s="321"/>
      <c r="P44" s="321"/>
      <c r="Q44" s="324"/>
      <c r="R44" s="321"/>
      <c r="S44" s="160"/>
      <c r="T44" s="160"/>
      <c r="U44" s="283"/>
      <c r="V44" s="283"/>
      <c r="W44" s="283"/>
      <c r="X44" s="283"/>
      <c r="Y44" s="282"/>
      <c r="Z44" s="282"/>
    </row>
    <row r="45" spans="1:26">
      <c r="A45" s="201">
        <v>42804</v>
      </c>
      <c r="B45" s="319" t="s">
        <v>123</v>
      </c>
      <c r="C45" s="68" t="s">
        <v>87</v>
      </c>
      <c r="D45" s="54">
        <v>29442.44</v>
      </c>
      <c r="E45" s="54">
        <v>29301.26</v>
      </c>
      <c r="F45" s="54">
        <v>29322.07</v>
      </c>
      <c r="G45" s="54">
        <v>29245.25</v>
      </c>
      <c r="H45" s="54">
        <v>29507.82</v>
      </c>
      <c r="I45" s="54">
        <v>29414.35</v>
      </c>
      <c r="J45" s="54">
        <v>29301.75</v>
      </c>
      <c r="K45" s="54">
        <v>29265.08</v>
      </c>
      <c r="L45" s="54">
        <v>29517.66</v>
      </c>
      <c r="M45" s="319">
        <f>IF((L46=""),"",MAX(D47:L47))</f>
        <v>39456.510000000009</v>
      </c>
      <c r="N45" s="319">
        <f>IF(L46="","",MIN(D47:L47))</f>
        <v>30725.339999999997</v>
      </c>
      <c r="O45" s="319">
        <f>IF((L47=""),"",AVERAGE(D47:L47))</f>
        <v>36867.94</v>
      </c>
      <c r="P45" s="319">
        <f>IF((L46=""),"",((M45-N45)/(M45+N45))*100)</f>
        <v>12.440780629179784</v>
      </c>
      <c r="Q45" s="322" t="str">
        <f>IF(L46="","",IF(P47&lt;20,(IF(O45&gt;33000,IF(O45&lt;44000,"Pass","Fail"),"Fail"))))</f>
        <v>Pass</v>
      </c>
      <c r="R45" s="319">
        <v>1159</v>
      </c>
      <c r="S45" s="158" t="s">
        <v>160</v>
      </c>
      <c r="T45" s="158"/>
      <c r="U45" s="284">
        <v>19000</v>
      </c>
      <c r="V45" s="284">
        <v>49000</v>
      </c>
      <c r="W45" s="284">
        <v>33000</v>
      </c>
      <c r="X45" s="285">
        <v>44000</v>
      </c>
      <c r="Y45" s="286">
        <v>20</v>
      </c>
      <c r="Z45" s="286">
        <v>20</v>
      </c>
    </row>
    <row r="46" spans="1:26" ht="15.75">
      <c r="A46"/>
      <c r="B46" s="320"/>
      <c r="C46" s="68" t="s">
        <v>88</v>
      </c>
      <c r="D46" s="54">
        <v>19200.66</v>
      </c>
      <c r="E46" s="54">
        <v>16896.150000000001</v>
      </c>
      <c r="F46" s="54">
        <v>16283.36</v>
      </c>
      <c r="G46" s="54">
        <v>16487.330000000002</v>
      </c>
      <c r="H46" s="54">
        <v>18526.09</v>
      </c>
      <c r="I46" s="54">
        <v>17242.689999999999</v>
      </c>
      <c r="J46" s="54">
        <v>16445.7</v>
      </c>
      <c r="K46" s="54">
        <v>16112.91</v>
      </c>
      <c r="L46" s="54">
        <v>16518.97</v>
      </c>
      <c r="M46" s="320"/>
      <c r="N46" s="320"/>
      <c r="O46" s="320"/>
      <c r="P46" s="320"/>
      <c r="Q46" s="323"/>
      <c r="R46" s="320"/>
      <c r="S46" s="159"/>
      <c r="T46" s="159"/>
      <c r="U46" s="281"/>
      <c r="V46" s="281"/>
      <c r="W46" s="281"/>
      <c r="X46" s="287"/>
      <c r="Y46" s="282"/>
      <c r="Z46" s="282"/>
    </row>
    <row r="47" spans="1:26" ht="32.65" customHeight="1">
      <c r="A47"/>
      <c r="B47" s="321"/>
      <c r="C47" s="68" t="s">
        <v>122</v>
      </c>
      <c r="D47" s="68">
        <f t="shared" ref="D47:L47" si="11">IF(((D45="")*AND(D46="")),"",(D45-D46)*3)</f>
        <v>30725.339999999997</v>
      </c>
      <c r="E47" s="68">
        <f t="shared" si="11"/>
        <v>37215.329999999987</v>
      </c>
      <c r="F47" s="68">
        <f t="shared" si="11"/>
        <v>39116.129999999997</v>
      </c>
      <c r="G47" s="68">
        <f t="shared" si="11"/>
        <v>38273.759999999995</v>
      </c>
      <c r="H47" s="68">
        <f t="shared" si="11"/>
        <v>32945.19</v>
      </c>
      <c r="I47" s="68">
        <f t="shared" si="11"/>
        <v>36514.979999999996</v>
      </c>
      <c r="J47" s="68">
        <f t="shared" si="11"/>
        <v>38568.149999999994</v>
      </c>
      <c r="K47" s="68">
        <f t="shared" si="11"/>
        <v>39456.510000000009</v>
      </c>
      <c r="L47" s="68">
        <f t="shared" si="11"/>
        <v>38996.069999999992</v>
      </c>
      <c r="M47" s="321"/>
      <c r="N47" s="321"/>
      <c r="O47" s="321"/>
      <c r="P47" s="321"/>
      <c r="Q47" s="324"/>
      <c r="R47" s="321"/>
      <c r="S47" s="160"/>
      <c r="T47" s="160"/>
      <c r="U47" s="283"/>
      <c r="V47" s="283"/>
      <c r="W47" s="283"/>
      <c r="X47" s="288"/>
      <c r="Y47" s="289"/>
      <c r="Z47" s="289"/>
    </row>
    <row r="48" spans="1:26">
      <c r="A48" s="202">
        <v>42988</v>
      </c>
      <c r="B48" s="319" t="s">
        <v>123</v>
      </c>
      <c r="C48" s="68" t="s">
        <v>87</v>
      </c>
      <c r="D48" s="54">
        <v>29343.02</v>
      </c>
      <c r="E48" s="54">
        <v>29176.47</v>
      </c>
      <c r="F48" s="54">
        <v>29184.400000000001</v>
      </c>
      <c r="G48" s="54">
        <v>29189.119999999999</v>
      </c>
      <c r="H48" s="54">
        <v>29426.79</v>
      </c>
      <c r="I48" s="54">
        <v>29367.18</v>
      </c>
      <c r="J48" s="54">
        <v>29185.17</v>
      </c>
      <c r="K48" s="54">
        <v>29185.66</v>
      </c>
      <c r="L48" s="54">
        <v>29438.7</v>
      </c>
      <c r="M48" s="319">
        <f>IF((L49=""),"",MAX(D50:L50))</f>
        <v>42634.47</v>
      </c>
      <c r="N48" s="319">
        <f>IF(L49="","",MIN(D50:L50))</f>
        <v>32086.530000000006</v>
      </c>
      <c r="O48" s="319">
        <f>IF((L50=""),"",AVERAGE(D50:L50))</f>
        <v>38952.80333333333</v>
      </c>
      <c r="P48" s="319">
        <f>IF((L49=""),"",((M48-N48)/(M48+N48))*100)</f>
        <v>14.116433131248238</v>
      </c>
      <c r="Q48" s="322" t="str">
        <f>IF(L49="","",IF(P50&lt;20,(IF(O48&gt;33000,IF(O48&lt;44000,"Pass","Fail"),"Fail"))))</f>
        <v>Pass</v>
      </c>
      <c r="R48" s="319">
        <v>1428</v>
      </c>
      <c r="S48" s="158" t="s">
        <v>161</v>
      </c>
      <c r="T48" s="158"/>
      <c r="U48" s="284">
        <v>19000</v>
      </c>
      <c r="V48" s="284">
        <v>49000</v>
      </c>
      <c r="W48" s="284">
        <v>33000</v>
      </c>
      <c r="X48" s="284">
        <v>44000</v>
      </c>
      <c r="Y48" s="286">
        <v>20</v>
      </c>
      <c r="Z48" s="286">
        <v>20</v>
      </c>
    </row>
    <row r="49" spans="1:26" ht="15.75">
      <c r="A49"/>
      <c r="B49" s="320"/>
      <c r="C49" s="68" t="s">
        <v>88</v>
      </c>
      <c r="D49" s="54">
        <v>18647.509999999998</v>
      </c>
      <c r="E49" s="54">
        <v>16384.689999999999</v>
      </c>
      <c r="F49" s="54">
        <v>15891.06</v>
      </c>
      <c r="G49" s="54">
        <v>15699.64</v>
      </c>
      <c r="H49" s="54">
        <v>17288.5</v>
      </c>
      <c r="I49" s="54">
        <v>16153.61</v>
      </c>
      <c r="J49" s="54">
        <v>15848.56</v>
      </c>
      <c r="K49" s="54">
        <v>15497.32</v>
      </c>
      <c r="L49" s="54">
        <v>15227.21</v>
      </c>
      <c r="M49" s="320"/>
      <c r="N49" s="320"/>
      <c r="O49" s="320"/>
      <c r="P49" s="320"/>
      <c r="Q49" s="323"/>
      <c r="R49" s="320"/>
      <c r="S49" s="159"/>
      <c r="T49" s="159"/>
      <c r="U49" s="281"/>
      <c r="V49" s="281"/>
      <c r="W49" s="281"/>
      <c r="X49" s="281"/>
      <c r="Y49" s="282"/>
      <c r="Z49" s="282"/>
    </row>
    <row r="50" spans="1:26" ht="29.45" customHeight="1">
      <c r="A50"/>
      <c r="B50" s="321"/>
      <c r="C50" s="68" t="s">
        <v>122</v>
      </c>
      <c r="D50" s="68">
        <f t="shared" ref="D50:L50" si="12">IF(((D48="")*AND(D49="")),"",(D48-D49)*3)</f>
        <v>32086.530000000006</v>
      </c>
      <c r="E50" s="68">
        <f t="shared" si="12"/>
        <v>38375.340000000011</v>
      </c>
      <c r="F50" s="68">
        <f t="shared" si="12"/>
        <v>39880.020000000004</v>
      </c>
      <c r="G50" s="68">
        <f t="shared" si="12"/>
        <v>40468.44</v>
      </c>
      <c r="H50" s="68">
        <f t="shared" si="12"/>
        <v>36414.870000000003</v>
      </c>
      <c r="I50" s="68">
        <f t="shared" si="12"/>
        <v>39640.71</v>
      </c>
      <c r="J50" s="68">
        <f t="shared" si="12"/>
        <v>40009.829999999994</v>
      </c>
      <c r="K50" s="68">
        <f t="shared" si="12"/>
        <v>41065.020000000004</v>
      </c>
      <c r="L50" s="68">
        <f t="shared" si="12"/>
        <v>42634.47</v>
      </c>
      <c r="M50" s="321"/>
      <c r="N50" s="321"/>
      <c r="O50" s="321"/>
      <c r="P50" s="321"/>
      <c r="Q50" s="324"/>
      <c r="R50" s="321"/>
      <c r="S50" s="160"/>
      <c r="T50" s="160"/>
      <c r="U50" s="283"/>
      <c r="V50" s="283"/>
      <c r="W50" s="283"/>
      <c r="X50" s="283"/>
      <c r="Y50" s="282"/>
      <c r="Z50" s="282"/>
    </row>
    <row r="51" spans="1:26">
      <c r="A51" s="203">
        <v>43079</v>
      </c>
      <c r="B51" s="319" t="s">
        <v>123</v>
      </c>
      <c r="C51" s="68" t="s">
        <v>87</v>
      </c>
      <c r="D51" s="54">
        <v>29360.2</v>
      </c>
      <c r="E51" s="54">
        <v>29206.68</v>
      </c>
      <c r="F51" s="54">
        <v>29223.9</v>
      </c>
      <c r="G51" s="54">
        <v>29222.73</v>
      </c>
      <c r="H51" s="54">
        <v>29425.01</v>
      </c>
      <c r="I51" s="54">
        <v>29365.7</v>
      </c>
      <c r="J51" s="54">
        <v>29196.32</v>
      </c>
      <c r="K51" s="54">
        <v>29218.83</v>
      </c>
      <c r="L51" s="54">
        <v>29485.22</v>
      </c>
      <c r="M51" s="319">
        <f>IF((L52=""),"",MAX(D53:L53))</f>
        <v>41571.39</v>
      </c>
      <c r="N51" s="319">
        <f>IF(L52="","",MIN(D53:L53))</f>
        <v>31884.180000000004</v>
      </c>
      <c r="O51" s="319">
        <f>IF((L53=""),"",AVERAGE(D53:L53))</f>
        <v>38556.076666666675</v>
      </c>
      <c r="P51" s="319">
        <f>IF((L52=""),"",((M51-N51)/(M51+N51))*100)</f>
        <v>13.187849471456003</v>
      </c>
      <c r="Q51" s="322" t="str">
        <f>IF(L52="","",IF(P53&lt;20,(IF(O51&gt;33000,IF(O51&lt;44000,"Pass","Fail"),"Fail"))))</f>
        <v>Pass</v>
      </c>
      <c r="R51" s="319">
        <v>1428</v>
      </c>
      <c r="S51" s="158" t="s">
        <v>162</v>
      </c>
      <c r="T51" s="158"/>
      <c r="U51" s="284">
        <v>19000</v>
      </c>
      <c r="V51" s="284">
        <v>49000</v>
      </c>
      <c r="W51" s="284">
        <v>33000</v>
      </c>
      <c r="X51" s="285">
        <v>44000</v>
      </c>
      <c r="Y51" s="286">
        <v>20</v>
      </c>
      <c r="Z51" s="286">
        <v>20</v>
      </c>
    </row>
    <row r="52" spans="1:26" ht="15.75">
      <c r="A52"/>
      <c r="B52" s="320"/>
      <c r="C52" s="68" t="s">
        <v>88</v>
      </c>
      <c r="D52" s="54">
        <v>18732.14</v>
      </c>
      <c r="E52" s="54">
        <v>16505.71</v>
      </c>
      <c r="F52" s="54">
        <v>16053.31</v>
      </c>
      <c r="G52" s="54">
        <v>15850.82</v>
      </c>
      <c r="H52" s="54">
        <v>17296.82</v>
      </c>
      <c r="I52" s="54">
        <v>16283.46</v>
      </c>
      <c r="J52" s="54">
        <v>15919.48</v>
      </c>
      <c r="K52" s="54">
        <v>15766.53</v>
      </c>
      <c r="L52" s="54">
        <v>15628.09</v>
      </c>
      <c r="M52" s="320"/>
      <c r="N52" s="320"/>
      <c r="O52" s="320"/>
      <c r="P52" s="320"/>
      <c r="Q52" s="323"/>
      <c r="R52" s="320"/>
      <c r="S52" s="159"/>
      <c r="T52" s="159"/>
      <c r="U52" s="281"/>
      <c r="V52" s="281"/>
      <c r="W52" s="281"/>
      <c r="X52" s="287"/>
      <c r="Y52" s="282"/>
      <c r="Z52" s="282"/>
    </row>
    <row r="53" spans="1:26" ht="28.9" customHeight="1">
      <c r="A53"/>
      <c r="B53" s="321"/>
      <c r="C53" s="68" t="s">
        <v>122</v>
      </c>
      <c r="D53" s="68">
        <f t="shared" ref="D53:L53" si="13">IF(((D51="")*AND(D52="")),"",(D51-D52)*3)</f>
        <v>31884.180000000004</v>
      </c>
      <c r="E53" s="68">
        <f t="shared" si="13"/>
        <v>38102.910000000003</v>
      </c>
      <c r="F53" s="68">
        <f t="shared" si="13"/>
        <v>39511.770000000004</v>
      </c>
      <c r="G53" s="68">
        <f t="shared" si="13"/>
        <v>40115.729999999996</v>
      </c>
      <c r="H53" s="68">
        <f t="shared" si="13"/>
        <v>36384.569999999992</v>
      </c>
      <c r="I53" s="68">
        <f t="shared" si="13"/>
        <v>39246.720000000001</v>
      </c>
      <c r="J53" s="68">
        <f t="shared" si="13"/>
        <v>39830.520000000004</v>
      </c>
      <c r="K53" s="68">
        <f t="shared" si="13"/>
        <v>40356.9</v>
      </c>
      <c r="L53" s="68">
        <f t="shared" si="13"/>
        <v>41571.39</v>
      </c>
      <c r="M53" s="321"/>
      <c r="N53" s="321"/>
      <c r="O53" s="321"/>
      <c r="P53" s="321"/>
      <c r="Q53" s="324"/>
      <c r="R53" s="321"/>
      <c r="S53" s="160"/>
      <c r="T53" s="160"/>
      <c r="U53" s="283"/>
      <c r="V53" s="283"/>
      <c r="W53" s="283"/>
      <c r="X53" s="288"/>
      <c r="Y53" s="289"/>
      <c r="Z53" s="289"/>
    </row>
    <row r="54" spans="1:26">
      <c r="A54" s="203">
        <v>43024</v>
      </c>
      <c r="B54" s="319" t="s">
        <v>123</v>
      </c>
      <c r="C54" s="68" t="s">
        <v>87</v>
      </c>
      <c r="D54" s="54">
        <v>29280.880000000001</v>
      </c>
      <c r="E54" s="54">
        <v>29145.360000000001</v>
      </c>
      <c r="F54" s="54">
        <v>29207.87</v>
      </c>
      <c r="G54" s="54">
        <v>29155.59</v>
      </c>
      <c r="H54" s="54">
        <v>29373.31</v>
      </c>
      <c r="I54" s="54">
        <v>29267.86</v>
      </c>
      <c r="J54" s="54">
        <v>29131.58</v>
      </c>
      <c r="K54" s="54">
        <v>29149.13</v>
      </c>
      <c r="L54" s="54">
        <v>29381.74</v>
      </c>
      <c r="M54" s="319">
        <f>IF((L55=""),"",MAX(D56:L56))</f>
        <v>43460.580000000009</v>
      </c>
      <c r="N54" s="319">
        <f>IF(L55="","",MIN(D56:L56))</f>
        <v>33620.550000000003</v>
      </c>
      <c r="O54" s="319">
        <f>IF((L56=""),"",AVERAGE(D56:L56))</f>
        <v>39716.576666666668</v>
      </c>
      <c r="P54" s="319">
        <f>IF((L55=""),"",((M54-N54)/(M54+N54))*100)</f>
        <v>12.765809219454885</v>
      </c>
      <c r="Q54" s="322" t="str">
        <f>IF(L55="","",IF(P56&lt;20,(IF(O54&gt;33000,IF(O54&lt;44000,"Pass","Fail"),"Fail"))))</f>
        <v>Pass</v>
      </c>
      <c r="R54" s="319">
        <v>1335</v>
      </c>
      <c r="S54" s="158" t="s">
        <v>163</v>
      </c>
      <c r="T54" s="158"/>
      <c r="U54" s="284">
        <v>19000</v>
      </c>
      <c r="V54" s="284">
        <v>49000</v>
      </c>
      <c r="W54" s="284">
        <v>33000</v>
      </c>
      <c r="X54" s="284">
        <v>44000</v>
      </c>
      <c r="Y54" s="286">
        <v>20</v>
      </c>
      <c r="Z54" s="286">
        <v>20</v>
      </c>
    </row>
    <row r="55" spans="1:26" ht="15.75">
      <c r="A55"/>
      <c r="B55" s="320"/>
      <c r="C55" s="68" t="s">
        <v>88</v>
      </c>
      <c r="D55" s="54">
        <v>18074.03</v>
      </c>
      <c r="E55" s="54">
        <v>16042.98</v>
      </c>
      <c r="F55" s="54">
        <v>15790.69</v>
      </c>
      <c r="G55" s="54">
        <v>15554.38</v>
      </c>
      <c r="H55" s="54">
        <v>16911.53</v>
      </c>
      <c r="I55" s="54">
        <v>15739.95</v>
      </c>
      <c r="J55" s="54">
        <v>15607.54</v>
      </c>
      <c r="K55" s="54">
        <v>15327.61</v>
      </c>
      <c r="L55" s="54">
        <v>14894.88</v>
      </c>
      <c r="M55" s="320"/>
      <c r="N55" s="320"/>
      <c r="O55" s="320"/>
      <c r="P55" s="320"/>
      <c r="Q55" s="323"/>
      <c r="R55" s="320"/>
      <c r="S55" s="159"/>
      <c r="T55" s="159"/>
      <c r="U55" s="281"/>
      <c r="V55" s="281"/>
      <c r="W55" s="281"/>
      <c r="X55" s="281"/>
      <c r="Y55" s="282"/>
      <c r="Z55" s="282"/>
    </row>
    <row r="56" spans="1:26" ht="31.7" customHeight="1">
      <c r="A56"/>
      <c r="B56" s="321"/>
      <c r="C56" s="68" t="s">
        <v>122</v>
      </c>
      <c r="D56" s="68">
        <f t="shared" ref="D56:L56" si="14">IF(((D54="")*AND(D55="")),"",(D54-D55)*3)</f>
        <v>33620.550000000003</v>
      </c>
      <c r="E56" s="68">
        <f t="shared" si="14"/>
        <v>39307.14</v>
      </c>
      <c r="F56" s="68">
        <f t="shared" si="14"/>
        <v>40251.539999999994</v>
      </c>
      <c r="G56" s="68">
        <f t="shared" si="14"/>
        <v>40803.630000000005</v>
      </c>
      <c r="H56" s="68">
        <f t="shared" si="14"/>
        <v>37385.340000000011</v>
      </c>
      <c r="I56" s="68">
        <f t="shared" si="14"/>
        <v>40583.729999999996</v>
      </c>
      <c r="J56" s="68">
        <f t="shared" si="14"/>
        <v>40572.120000000003</v>
      </c>
      <c r="K56" s="68">
        <f t="shared" si="14"/>
        <v>41464.559999999998</v>
      </c>
      <c r="L56" s="68">
        <f t="shared" si="14"/>
        <v>43460.580000000009</v>
      </c>
      <c r="M56" s="321"/>
      <c r="N56" s="321"/>
      <c r="O56" s="321"/>
      <c r="P56" s="321"/>
      <c r="Q56" s="324"/>
      <c r="R56" s="321"/>
      <c r="S56" s="160"/>
      <c r="T56" s="160"/>
      <c r="U56" s="283"/>
      <c r="V56" s="283"/>
      <c r="W56" s="283"/>
      <c r="X56" s="283"/>
      <c r="Y56" s="282"/>
      <c r="Z56" s="282"/>
    </row>
    <row r="57" spans="1:26">
      <c r="A57" s="203">
        <v>43028</v>
      </c>
      <c r="B57" s="319" t="s">
        <v>123</v>
      </c>
      <c r="C57" s="68" t="s">
        <v>87</v>
      </c>
      <c r="D57" s="54">
        <v>29290</v>
      </c>
      <c r="E57" s="54">
        <v>29125.46</v>
      </c>
      <c r="F57" s="54">
        <v>29193.22</v>
      </c>
      <c r="G57" s="54">
        <v>29160.639999999999</v>
      </c>
      <c r="H57" s="54">
        <v>29307.57</v>
      </c>
      <c r="I57" s="54">
        <v>29284.13</v>
      </c>
      <c r="J57" s="54">
        <v>29163.97</v>
      </c>
      <c r="K57" s="54">
        <v>29118.9</v>
      </c>
      <c r="L57" s="54">
        <v>29368.04</v>
      </c>
      <c r="M57" s="319">
        <f>IF((L58=""),"",MAX(D59:L59))</f>
        <v>42966.57</v>
      </c>
      <c r="N57" s="319">
        <f>IF(L58="","",MIN(D59:L59))</f>
        <v>33050.009999999995</v>
      </c>
      <c r="O57" s="319">
        <f>IF((L59=""),"",AVERAGE(D59:L59))</f>
        <v>39201.636666666673</v>
      </c>
      <c r="P57" s="319">
        <f>IF((L58=""),"",((M57-N57)/(M57+N57))*100)</f>
        <v>13.04525933684468</v>
      </c>
      <c r="Q57" s="322" t="str">
        <f>IF(L58="","",IF(P59&lt;20,(IF(O57&gt;33000,IF(O57&lt;44000,"Pass","Fail"),"Fail"))))</f>
        <v>Pass</v>
      </c>
      <c r="R57" s="319">
        <v>1335</v>
      </c>
      <c r="S57" s="158" t="s">
        <v>164</v>
      </c>
      <c r="T57" s="158"/>
      <c r="U57" s="284">
        <v>19000</v>
      </c>
      <c r="V57" s="284">
        <v>49000</v>
      </c>
      <c r="W57" s="284">
        <v>33000</v>
      </c>
      <c r="X57" s="284">
        <v>44000</v>
      </c>
      <c r="Y57" s="286">
        <v>20</v>
      </c>
      <c r="Z57" s="286">
        <v>20</v>
      </c>
    </row>
    <row r="58" spans="1:26" ht="15.75">
      <c r="A58"/>
      <c r="B58" s="320"/>
      <c r="C58" s="68" t="s">
        <v>88</v>
      </c>
      <c r="D58" s="54">
        <v>18273.330000000002</v>
      </c>
      <c r="E58" s="54">
        <v>16283.65</v>
      </c>
      <c r="F58" s="54">
        <v>15870.93</v>
      </c>
      <c r="G58" s="54">
        <v>15656.52</v>
      </c>
      <c r="H58" s="54">
        <v>17035.830000000002</v>
      </c>
      <c r="I58" s="54">
        <v>15978.64</v>
      </c>
      <c r="J58" s="54">
        <v>15790.59</v>
      </c>
      <c r="K58" s="54">
        <v>15471.68</v>
      </c>
      <c r="L58" s="54">
        <v>15045.85</v>
      </c>
      <c r="M58" s="320"/>
      <c r="N58" s="320"/>
      <c r="O58" s="320"/>
      <c r="P58" s="320"/>
      <c r="Q58" s="323"/>
      <c r="R58" s="320"/>
      <c r="S58" s="159"/>
      <c r="T58" s="159"/>
      <c r="U58" s="281"/>
      <c r="V58" s="281"/>
      <c r="W58" s="281"/>
      <c r="X58" s="281"/>
      <c r="Y58" s="282"/>
      <c r="Z58" s="282"/>
    </row>
    <row r="59" spans="1:26" ht="28.9" customHeight="1">
      <c r="A59"/>
      <c r="B59" s="321"/>
      <c r="C59" s="68" t="s">
        <v>122</v>
      </c>
      <c r="D59" s="68">
        <f t="shared" ref="D59:L59" si="15">IF(((D57="")*AND(D58="")),"",(D57-D58)*3)</f>
        <v>33050.009999999995</v>
      </c>
      <c r="E59" s="68">
        <f t="shared" si="15"/>
        <v>38525.43</v>
      </c>
      <c r="F59" s="68">
        <f t="shared" si="15"/>
        <v>39966.870000000003</v>
      </c>
      <c r="G59" s="68">
        <f t="shared" si="15"/>
        <v>40512.36</v>
      </c>
      <c r="H59" s="68">
        <f t="shared" si="15"/>
        <v>36815.219999999994</v>
      </c>
      <c r="I59" s="68">
        <f t="shared" si="15"/>
        <v>39916.47</v>
      </c>
      <c r="J59" s="68">
        <f t="shared" si="15"/>
        <v>40120.14</v>
      </c>
      <c r="K59" s="68">
        <f t="shared" si="15"/>
        <v>40941.660000000003</v>
      </c>
      <c r="L59" s="68">
        <f t="shared" si="15"/>
        <v>42966.57</v>
      </c>
      <c r="M59" s="321"/>
      <c r="N59" s="321"/>
      <c r="O59" s="321"/>
      <c r="P59" s="321"/>
      <c r="Q59" s="324"/>
      <c r="R59" s="321"/>
      <c r="S59" s="160"/>
      <c r="T59" s="160"/>
      <c r="U59" s="283"/>
      <c r="V59" s="283"/>
      <c r="W59" s="283"/>
      <c r="X59" s="283"/>
      <c r="Y59" s="282"/>
      <c r="Z59" s="282"/>
    </row>
    <row r="60" spans="1:26" ht="13.35" customHeight="1">
      <c r="A60" s="201">
        <v>43032</v>
      </c>
      <c r="B60" s="319" t="s">
        <v>123</v>
      </c>
      <c r="C60" s="68" t="s">
        <v>87</v>
      </c>
      <c r="D60" s="54">
        <v>29393.3</v>
      </c>
      <c r="E60" s="54">
        <v>29176.32</v>
      </c>
      <c r="F60" s="54">
        <v>29193.73</v>
      </c>
      <c r="G60" s="54">
        <v>29178.17</v>
      </c>
      <c r="H60" s="54">
        <v>29394.6</v>
      </c>
      <c r="I60" s="54">
        <v>29354.63</v>
      </c>
      <c r="J60" s="54">
        <v>29189.74</v>
      </c>
      <c r="K60" s="54">
        <v>29207.24</v>
      </c>
      <c r="L60" s="54">
        <v>29390.63</v>
      </c>
      <c r="M60" s="319">
        <f>IF((L61=""),"",MAX(D62:L62))</f>
        <v>42838.41</v>
      </c>
      <c r="N60" s="319">
        <f>IF(L61="","",MIN(D62:L62))</f>
        <v>33195.479999999996</v>
      </c>
      <c r="O60" s="319">
        <f>IF((L62=""),"",AVERAGE(D62:L62))</f>
        <v>38409.72</v>
      </c>
      <c r="P60" s="319">
        <f>IF((L61=""),"",((M60-N60)/(M60+N60))*100)</f>
        <v>12.682410435662316</v>
      </c>
      <c r="Q60" s="322" t="str">
        <f>IF(L61="","",IF(P62&lt;20,(IF(O60&gt;33000,IF(O60&lt;44000,"Pass","Fail"),"Fail"))))</f>
        <v>Pass</v>
      </c>
      <c r="R60" s="319" t="s">
        <v>165</v>
      </c>
      <c r="S60" s="158" t="s">
        <v>166</v>
      </c>
      <c r="T60" s="158"/>
      <c r="U60" s="284">
        <v>19000</v>
      </c>
      <c r="V60" s="284">
        <v>49000</v>
      </c>
      <c r="W60" s="284">
        <v>33000</v>
      </c>
      <c r="X60" s="285">
        <v>44000</v>
      </c>
      <c r="Y60" s="286">
        <v>20</v>
      </c>
      <c r="Z60" s="286">
        <v>20</v>
      </c>
    </row>
    <row r="61" spans="1:26" ht="15.75">
      <c r="A61"/>
      <c r="B61" s="320"/>
      <c r="C61" s="68" t="s">
        <v>88</v>
      </c>
      <c r="D61" s="54">
        <v>18211.16</v>
      </c>
      <c r="E61" s="54">
        <v>18111.16</v>
      </c>
      <c r="F61" s="54">
        <v>15979.4</v>
      </c>
      <c r="G61" s="54">
        <v>15859.8</v>
      </c>
      <c r="H61" s="54">
        <v>17257.97</v>
      </c>
      <c r="I61" s="54">
        <v>16335.77</v>
      </c>
      <c r="J61" s="54">
        <v>16033.81</v>
      </c>
      <c r="K61" s="54">
        <v>15348.97</v>
      </c>
      <c r="L61" s="54">
        <v>15111.16</v>
      </c>
      <c r="M61" s="320"/>
      <c r="N61" s="320"/>
      <c r="O61" s="320"/>
      <c r="P61" s="320"/>
      <c r="Q61" s="323"/>
      <c r="R61" s="320"/>
      <c r="S61" s="159"/>
      <c r="T61" s="159"/>
      <c r="U61" s="281"/>
      <c r="V61" s="281"/>
      <c r="W61" s="281"/>
      <c r="X61" s="287"/>
      <c r="Y61" s="282"/>
      <c r="Z61" s="282"/>
    </row>
    <row r="62" spans="1:26" ht="27.75" customHeight="1">
      <c r="A62"/>
      <c r="B62" s="321"/>
      <c r="C62" s="68" t="s">
        <v>122</v>
      </c>
      <c r="D62" s="68">
        <f t="shared" ref="D62:L62" si="16">IF(((D60="")*AND(D61="")),"",(D60-D61)*3)</f>
        <v>33546.42</v>
      </c>
      <c r="E62" s="68">
        <f t="shared" si="16"/>
        <v>33195.479999999996</v>
      </c>
      <c r="F62" s="68">
        <f t="shared" si="16"/>
        <v>39642.99</v>
      </c>
      <c r="G62" s="68">
        <f t="shared" si="16"/>
        <v>39955.11</v>
      </c>
      <c r="H62" s="68">
        <f t="shared" si="16"/>
        <v>36409.889999999992</v>
      </c>
      <c r="I62" s="68">
        <f t="shared" si="16"/>
        <v>39056.58</v>
      </c>
      <c r="J62" s="68">
        <f t="shared" si="16"/>
        <v>39467.790000000008</v>
      </c>
      <c r="K62" s="68">
        <f t="shared" si="16"/>
        <v>41574.810000000005</v>
      </c>
      <c r="L62" s="68">
        <f t="shared" si="16"/>
        <v>42838.41</v>
      </c>
      <c r="M62" s="321"/>
      <c r="N62" s="321"/>
      <c r="O62" s="321"/>
      <c r="P62" s="321"/>
      <c r="Q62" s="324"/>
      <c r="R62" s="321"/>
      <c r="S62" s="160"/>
      <c r="T62" s="160"/>
      <c r="U62" s="283"/>
      <c r="V62" s="283"/>
      <c r="W62" s="283"/>
      <c r="X62" s="288"/>
      <c r="Y62" s="289"/>
      <c r="Z62" s="289"/>
    </row>
    <row r="63" spans="1:26">
      <c r="A63" s="201">
        <v>43035</v>
      </c>
      <c r="B63" s="319" t="s">
        <v>123</v>
      </c>
      <c r="C63" s="68" t="s">
        <v>87</v>
      </c>
      <c r="D63" s="54">
        <v>29273.72</v>
      </c>
      <c r="E63" s="54">
        <v>29097.47</v>
      </c>
      <c r="F63" s="54">
        <v>29146.71</v>
      </c>
      <c r="G63" s="54">
        <v>29115.32</v>
      </c>
      <c r="H63" s="54">
        <v>29400.11</v>
      </c>
      <c r="I63" s="54">
        <v>29381.360000000001</v>
      </c>
      <c r="J63" s="54">
        <v>29107.66</v>
      </c>
      <c r="K63" s="54">
        <v>29101.82</v>
      </c>
      <c r="L63" s="54">
        <v>29379.8</v>
      </c>
      <c r="M63" s="319">
        <f>IF((L64=""),"",MAX(D65:L65))</f>
        <v>50514.69</v>
      </c>
      <c r="N63" s="319">
        <f>IF(L64="","",MIN(D65:L65))</f>
        <v>33290.100000000006</v>
      </c>
      <c r="O63" s="319">
        <f>IF((L65=""),"",AVERAGE(D65:L65))</f>
        <v>39893.936666666676</v>
      </c>
      <c r="P63" s="319">
        <f>IF((L64=""),"",((M63-N63)/(M63+N63))*100)</f>
        <v>20.553228520708654</v>
      </c>
      <c r="Q63" s="322" t="str">
        <f>IF(L64="","",IF(P65&lt;20,(IF(O63&gt;33000,IF(O63&lt;44000,"Pass","Fail"),"Fail"))))</f>
        <v>Pass</v>
      </c>
      <c r="R63" s="319">
        <v>102</v>
      </c>
      <c r="S63" s="158"/>
      <c r="T63" s="158"/>
      <c r="U63" s="284">
        <v>19000</v>
      </c>
      <c r="V63" s="284">
        <v>49000</v>
      </c>
      <c r="W63" s="284">
        <v>33000</v>
      </c>
      <c r="X63" s="284">
        <v>44000</v>
      </c>
      <c r="Y63" s="286">
        <v>20</v>
      </c>
      <c r="Z63" s="286">
        <v>20</v>
      </c>
    </row>
    <row r="64" spans="1:26" ht="15.75">
      <c r="A64"/>
      <c r="B64" s="320"/>
      <c r="C64" s="68" t="s">
        <v>88</v>
      </c>
      <c r="D64" s="54">
        <v>18177.02</v>
      </c>
      <c r="E64" s="54">
        <v>16203.69</v>
      </c>
      <c r="F64" s="54">
        <v>16014.68</v>
      </c>
      <c r="G64" s="54">
        <v>15768.16</v>
      </c>
      <c r="H64" s="54">
        <v>17113.8</v>
      </c>
      <c r="I64" s="54">
        <v>16149.92</v>
      </c>
      <c r="J64" s="54">
        <v>15933.36</v>
      </c>
      <c r="K64" s="54">
        <v>15419.96</v>
      </c>
      <c r="L64" s="54">
        <v>12541.57</v>
      </c>
      <c r="M64" s="320"/>
      <c r="N64" s="320"/>
      <c r="O64" s="320"/>
      <c r="P64" s="320"/>
      <c r="Q64" s="323"/>
      <c r="R64" s="320"/>
      <c r="S64" s="159"/>
      <c r="T64" s="159"/>
      <c r="U64" s="281"/>
      <c r="V64" s="281"/>
      <c r="W64" s="281"/>
      <c r="X64" s="281"/>
      <c r="Y64" s="282"/>
      <c r="Z64" s="282"/>
    </row>
    <row r="65" spans="1:26" ht="29.45" customHeight="1">
      <c r="A65"/>
      <c r="B65" s="321"/>
      <c r="C65" s="68" t="s">
        <v>122</v>
      </c>
      <c r="D65" s="68">
        <f t="shared" ref="D65:L65" si="17">IF(((D63="")*AND(D64="")),"",(D63-D64)*3)</f>
        <v>33290.100000000006</v>
      </c>
      <c r="E65" s="68">
        <f t="shared" si="17"/>
        <v>38681.340000000004</v>
      </c>
      <c r="F65" s="68">
        <f t="shared" si="17"/>
        <v>39396.089999999997</v>
      </c>
      <c r="G65" s="68">
        <f t="shared" si="17"/>
        <v>40041.479999999996</v>
      </c>
      <c r="H65" s="68">
        <f t="shared" si="17"/>
        <v>36858.930000000008</v>
      </c>
      <c r="I65" s="68">
        <f t="shared" si="17"/>
        <v>39694.32</v>
      </c>
      <c r="J65" s="68">
        <f t="shared" si="17"/>
        <v>39522.899999999994</v>
      </c>
      <c r="K65" s="68">
        <f t="shared" si="17"/>
        <v>41045.58</v>
      </c>
      <c r="L65" s="68">
        <f t="shared" si="17"/>
        <v>50514.69</v>
      </c>
      <c r="M65" s="321"/>
      <c r="N65" s="321"/>
      <c r="O65" s="321"/>
      <c r="P65" s="321"/>
      <c r="Q65" s="324"/>
      <c r="R65" s="321"/>
      <c r="S65" s="160"/>
      <c r="T65" s="160"/>
      <c r="U65" s="283"/>
      <c r="V65" s="283"/>
      <c r="W65" s="283"/>
      <c r="X65" s="283"/>
      <c r="Y65" s="282"/>
      <c r="Z65" s="282"/>
    </row>
    <row r="66" spans="1:26">
      <c r="A66" s="201">
        <v>43038</v>
      </c>
      <c r="B66" s="319" t="s">
        <v>123</v>
      </c>
      <c r="C66" s="68" t="s">
        <v>87</v>
      </c>
      <c r="D66" s="54">
        <v>29375.69</v>
      </c>
      <c r="E66" s="54">
        <v>29286.51</v>
      </c>
      <c r="F66" s="54">
        <v>29279.13</v>
      </c>
      <c r="G66" s="54">
        <v>29262.02</v>
      </c>
      <c r="H66" s="54">
        <v>29451.53</v>
      </c>
      <c r="I66" s="54">
        <v>29368.34</v>
      </c>
      <c r="J66" s="54">
        <v>29275.15</v>
      </c>
      <c r="K66" s="54">
        <v>29273.99</v>
      </c>
      <c r="L66" s="54">
        <v>29489.87</v>
      </c>
      <c r="M66" s="319">
        <f>IF((L67=""),"",MAX(D68:L68))</f>
        <v>43785.09</v>
      </c>
      <c r="N66" s="319">
        <f>IF(L67="","",MIN(D68:L68))</f>
        <v>33162.149999999994</v>
      </c>
      <c r="O66" s="319">
        <f>IF((L68=""),"",AVERAGE(D68:L68))</f>
        <v>38818.646666666675</v>
      </c>
      <c r="P66" s="319">
        <f>IF((L67=""),"",((M66-N66)/(M66+N66))*100)</f>
        <v>13.805485420919586</v>
      </c>
      <c r="Q66" s="322" t="str">
        <f>IF(L67="","",IF(P68&lt;20,(IF(O66&gt;33000,IF(O66&lt;44000,"Pass","Fail"),"Fail"))))</f>
        <v>Pass</v>
      </c>
      <c r="R66" s="319">
        <v>102</v>
      </c>
      <c r="S66" s="158" t="s">
        <v>125</v>
      </c>
      <c r="T66" s="158"/>
      <c r="U66" s="284">
        <v>19000</v>
      </c>
      <c r="V66" s="284">
        <v>49000</v>
      </c>
      <c r="W66" s="284">
        <v>33000</v>
      </c>
      <c r="X66" s="285">
        <v>44000</v>
      </c>
      <c r="Y66" s="286">
        <v>20</v>
      </c>
      <c r="Z66" s="286">
        <v>20</v>
      </c>
    </row>
    <row r="67" spans="1:26" ht="15.75">
      <c r="A67"/>
      <c r="B67" s="320"/>
      <c r="C67" s="68" t="s">
        <v>88</v>
      </c>
      <c r="D67" s="54">
        <v>18321.64</v>
      </c>
      <c r="E67" s="54">
        <v>16374.79</v>
      </c>
      <c r="F67" s="54">
        <v>16226.05</v>
      </c>
      <c r="G67" s="54">
        <v>16097.71</v>
      </c>
      <c r="H67" s="54">
        <v>17426.11</v>
      </c>
      <c r="I67" s="54">
        <v>16455.82</v>
      </c>
      <c r="J67" s="54">
        <v>16234.64</v>
      </c>
      <c r="K67" s="54">
        <v>15574.69</v>
      </c>
      <c r="L67" s="54">
        <v>14894.84</v>
      </c>
      <c r="M67" s="320"/>
      <c r="N67" s="320"/>
      <c r="O67" s="320"/>
      <c r="P67" s="320"/>
      <c r="Q67" s="323"/>
      <c r="R67" s="320"/>
      <c r="S67" s="159"/>
      <c r="T67" s="159"/>
      <c r="U67" s="281"/>
      <c r="V67" s="281"/>
      <c r="W67" s="281"/>
      <c r="X67" s="287"/>
      <c r="Y67" s="282"/>
      <c r="Z67" s="282"/>
    </row>
    <row r="68" spans="1:26" ht="27.75" customHeight="1">
      <c r="A68"/>
      <c r="B68" s="321"/>
      <c r="C68" s="68" t="s">
        <v>122</v>
      </c>
      <c r="D68" s="68">
        <f t="shared" ref="D68:L68" si="18">IF(((D66="")*AND(D67="")),"",(D66-D67)*3)</f>
        <v>33162.149999999994</v>
      </c>
      <c r="E68" s="68">
        <f t="shared" si="18"/>
        <v>38735.159999999989</v>
      </c>
      <c r="F68" s="68">
        <f t="shared" si="18"/>
        <v>39159.240000000005</v>
      </c>
      <c r="G68" s="68">
        <f t="shared" si="18"/>
        <v>39492.930000000008</v>
      </c>
      <c r="H68" s="68">
        <f t="shared" si="18"/>
        <v>36076.259999999995</v>
      </c>
      <c r="I68" s="68">
        <f t="shared" si="18"/>
        <v>38737.56</v>
      </c>
      <c r="J68" s="68">
        <f t="shared" si="18"/>
        <v>39121.530000000006</v>
      </c>
      <c r="K68" s="68">
        <f t="shared" si="18"/>
        <v>41097.9</v>
      </c>
      <c r="L68" s="68">
        <f t="shared" si="18"/>
        <v>43785.09</v>
      </c>
      <c r="M68" s="321"/>
      <c r="N68" s="321"/>
      <c r="O68" s="321"/>
      <c r="P68" s="321"/>
      <c r="Q68" s="324"/>
      <c r="R68" s="321"/>
      <c r="S68" s="160"/>
      <c r="T68" s="160"/>
      <c r="U68" s="283"/>
      <c r="V68" s="283"/>
      <c r="W68" s="283"/>
      <c r="X68" s="288"/>
      <c r="Y68" s="289"/>
      <c r="Z68" s="289"/>
    </row>
    <row r="69" spans="1:26">
      <c r="A69" s="201">
        <v>42777</v>
      </c>
      <c r="B69" s="319" t="s">
        <v>123</v>
      </c>
      <c r="C69" s="68" t="s">
        <v>87</v>
      </c>
      <c r="D69" s="54">
        <v>29370.13</v>
      </c>
      <c r="E69" s="54">
        <v>29225.38</v>
      </c>
      <c r="F69" s="54">
        <v>29211.41</v>
      </c>
      <c r="G69" s="54">
        <v>29209.83</v>
      </c>
      <c r="H69" s="54">
        <v>29403.19</v>
      </c>
      <c r="I69" s="54">
        <v>29325.43</v>
      </c>
      <c r="J69" s="54">
        <v>29178.77</v>
      </c>
      <c r="K69" s="54">
        <v>29198.21</v>
      </c>
      <c r="L69" s="54">
        <v>29457.7</v>
      </c>
      <c r="M69" s="319">
        <f>IF((L70=""),"",MAX(D71:L71))</f>
        <v>44209.590000000004</v>
      </c>
      <c r="N69" s="319">
        <f>IF(L70="","",MIN(D71:L71))</f>
        <v>33627.899999999994</v>
      </c>
      <c r="O69" s="319">
        <f>IF((L71=""),"",AVERAGE(D71:L71))</f>
        <v>39297.473333333335</v>
      </c>
      <c r="P69" s="319">
        <f>IF((L70=""),"",((M69-N69)/(M69+N69))*100)</f>
        <v>13.594593042504338</v>
      </c>
      <c r="Q69" s="322" t="str">
        <f>IF(L70="","",IF(P71&lt;20,(IF(O69&gt;33000,IF(O69&lt;44000,"Pass","Fail"),"Fail"))))</f>
        <v>Pass</v>
      </c>
      <c r="R69" s="319">
        <v>1428</v>
      </c>
      <c r="S69" s="158" t="s">
        <v>167</v>
      </c>
      <c r="T69" s="158"/>
      <c r="U69" s="284">
        <v>19000</v>
      </c>
      <c r="V69" s="284">
        <v>49000</v>
      </c>
      <c r="W69" s="284">
        <v>33000</v>
      </c>
      <c r="X69" s="284">
        <v>44000</v>
      </c>
      <c r="Y69" s="286">
        <v>20</v>
      </c>
      <c r="Z69" s="286">
        <v>20</v>
      </c>
    </row>
    <row r="70" spans="1:26" ht="15.75">
      <c r="A70"/>
      <c r="B70" s="320"/>
      <c r="C70" s="68" t="s">
        <v>88</v>
      </c>
      <c r="D70" s="54">
        <v>18160.830000000002</v>
      </c>
      <c r="E70" s="54">
        <v>16230.46</v>
      </c>
      <c r="F70" s="54">
        <v>16046.6</v>
      </c>
      <c r="G70" s="54">
        <v>15903.53</v>
      </c>
      <c r="H70" s="54">
        <v>17204.36</v>
      </c>
      <c r="I70" s="54">
        <v>16017.98</v>
      </c>
      <c r="J70" s="54">
        <v>15934.46</v>
      </c>
      <c r="K70" s="54">
        <v>15468.24</v>
      </c>
      <c r="L70" s="54">
        <v>14721.17</v>
      </c>
      <c r="M70" s="320"/>
      <c r="N70" s="320"/>
      <c r="O70" s="320"/>
      <c r="P70" s="320"/>
      <c r="Q70" s="323"/>
      <c r="R70" s="320"/>
      <c r="S70" s="159"/>
      <c r="T70" s="159"/>
      <c r="U70" s="281"/>
      <c r="V70" s="281"/>
      <c r="W70" s="281"/>
      <c r="X70" s="281"/>
      <c r="Y70" s="282"/>
      <c r="Z70" s="282"/>
    </row>
    <row r="71" spans="1:26" ht="26.45" customHeight="1">
      <c r="A71"/>
      <c r="B71" s="321"/>
      <c r="C71" s="68" t="s">
        <v>122</v>
      </c>
      <c r="D71" s="68">
        <f t="shared" ref="D71:L71" si="19">IF(((D69="")*AND(D70="")),"",(D69-D70)*3)</f>
        <v>33627.899999999994</v>
      </c>
      <c r="E71" s="68">
        <f t="shared" si="19"/>
        <v>38984.760000000009</v>
      </c>
      <c r="F71" s="68">
        <f t="shared" si="19"/>
        <v>39494.43</v>
      </c>
      <c r="G71" s="68">
        <f t="shared" si="19"/>
        <v>39918.9</v>
      </c>
      <c r="H71" s="68">
        <f t="shared" si="19"/>
        <v>36596.489999999991</v>
      </c>
      <c r="I71" s="68">
        <f t="shared" si="19"/>
        <v>39922.350000000006</v>
      </c>
      <c r="J71" s="68">
        <f t="shared" si="19"/>
        <v>39732.930000000008</v>
      </c>
      <c r="K71" s="68">
        <f t="shared" si="19"/>
        <v>41189.909999999996</v>
      </c>
      <c r="L71" s="68">
        <f t="shared" si="19"/>
        <v>44209.590000000004</v>
      </c>
      <c r="M71" s="321"/>
      <c r="N71" s="321"/>
      <c r="O71" s="321"/>
      <c r="P71" s="321"/>
      <c r="Q71" s="324"/>
      <c r="R71" s="321"/>
      <c r="S71" s="160"/>
      <c r="T71" s="160"/>
      <c r="U71" s="283"/>
      <c r="V71" s="283"/>
      <c r="W71" s="283"/>
      <c r="X71" s="283"/>
      <c r="Y71" s="282"/>
      <c r="Z71" s="282"/>
    </row>
    <row r="72" spans="1:26">
      <c r="A72" s="201">
        <v>43045</v>
      </c>
      <c r="B72" s="319" t="s">
        <v>123</v>
      </c>
      <c r="C72" s="68" t="s">
        <v>87</v>
      </c>
      <c r="D72" s="54">
        <v>29389</v>
      </c>
      <c r="E72" s="54">
        <v>29265.32</v>
      </c>
      <c r="F72" s="54">
        <v>29351.81</v>
      </c>
      <c r="G72" s="54">
        <v>29224.86</v>
      </c>
      <c r="H72" s="54">
        <v>29488.06</v>
      </c>
      <c r="I72" s="54">
        <v>29381.48</v>
      </c>
      <c r="J72" s="54">
        <v>27030.13</v>
      </c>
      <c r="K72" s="54">
        <v>29249.88</v>
      </c>
      <c r="L72" s="54">
        <v>29476.22</v>
      </c>
      <c r="M72" s="319">
        <f>IF((L73=""),"",MAX(D74:L74))</f>
        <v>43264.950000000004</v>
      </c>
      <c r="N72" s="319">
        <f>IF(L73="","",MIN(D74:L74))</f>
        <v>34849.56</v>
      </c>
      <c r="O72" s="319">
        <f>IF((L74=""),"",AVERAGE(D74:L74))</f>
        <v>39327.853333333347</v>
      </c>
      <c r="P72" s="319">
        <f>IF((L73=""),"",((M72-N72)/(M72+N72))*100)</f>
        <v>10.77314573182371</v>
      </c>
      <c r="Q72" s="322" t="str">
        <f>IF(L73="","",IF(P74&lt;20,(IF(O72&gt;33000,IF(O72&lt;44000,"Pass","Fail"),"Fail"))))</f>
        <v>Pass</v>
      </c>
      <c r="R72" s="319">
        <v>102</v>
      </c>
      <c r="S72" s="158" t="s">
        <v>168</v>
      </c>
      <c r="T72" s="158"/>
      <c r="U72" s="284">
        <v>19000</v>
      </c>
      <c r="V72" s="284">
        <v>49000</v>
      </c>
      <c r="W72" s="284">
        <v>33000</v>
      </c>
      <c r="X72" s="284">
        <v>44000</v>
      </c>
      <c r="Y72" s="286">
        <v>20</v>
      </c>
      <c r="Z72" s="286">
        <v>20</v>
      </c>
    </row>
    <row r="73" spans="1:26" ht="15.75">
      <c r="A73"/>
      <c r="B73" s="320"/>
      <c r="C73" s="68" t="s">
        <v>88</v>
      </c>
      <c r="D73" s="54">
        <v>17772.48</v>
      </c>
      <c r="E73" s="54">
        <v>16097.31</v>
      </c>
      <c r="F73" s="54">
        <v>16085.08</v>
      </c>
      <c r="G73" s="54">
        <v>15796.86</v>
      </c>
      <c r="H73" s="54">
        <v>17160.25</v>
      </c>
      <c r="I73" s="54">
        <v>15184.39</v>
      </c>
      <c r="J73" s="54">
        <v>15174.39</v>
      </c>
      <c r="K73" s="54">
        <v>15547.87</v>
      </c>
      <c r="L73" s="54">
        <v>15054.57</v>
      </c>
      <c r="M73" s="320"/>
      <c r="N73" s="320"/>
      <c r="O73" s="320"/>
      <c r="P73" s="320"/>
      <c r="Q73" s="323"/>
      <c r="R73" s="320"/>
      <c r="S73" s="159"/>
      <c r="T73" s="159"/>
      <c r="U73" s="281"/>
      <c r="V73" s="281"/>
      <c r="W73" s="281"/>
      <c r="X73" s="281"/>
      <c r="Y73" s="282"/>
      <c r="Z73" s="282"/>
    </row>
    <row r="74" spans="1:26" ht="27.75" customHeight="1">
      <c r="A74"/>
      <c r="B74" s="321"/>
      <c r="C74" s="68" t="s">
        <v>122</v>
      </c>
      <c r="D74" s="68">
        <f t="shared" ref="D74:L74" si="20">IF(((D72="")*AND(D73="")),"",(D72-D73)*3)</f>
        <v>34849.56</v>
      </c>
      <c r="E74" s="68">
        <f t="shared" si="20"/>
        <v>39504.03</v>
      </c>
      <c r="F74" s="68">
        <f t="shared" si="20"/>
        <v>39800.19</v>
      </c>
      <c r="G74" s="68">
        <f t="shared" si="20"/>
        <v>40284</v>
      </c>
      <c r="H74" s="68">
        <f t="shared" si="20"/>
        <v>36983.430000000008</v>
      </c>
      <c r="I74" s="68">
        <f t="shared" si="20"/>
        <v>42591.270000000004</v>
      </c>
      <c r="J74" s="68">
        <f t="shared" si="20"/>
        <v>35567.22</v>
      </c>
      <c r="K74" s="68">
        <f t="shared" si="20"/>
        <v>41106.03</v>
      </c>
      <c r="L74" s="68">
        <f t="shared" si="20"/>
        <v>43264.950000000004</v>
      </c>
      <c r="M74" s="321"/>
      <c r="N74" s="321"/>
      <c r="O74" s="321"/>
      <c r="P74" s="321"/>
      <c r="Q74" s="324"/>
      <c r="R74" s="321"/>
      <c r="S74" s="160"/>
      <c r="T74" s="160"/>
      <c r="U74" s="283"/>
      <c r="V74" s="283"/>
      <c r="W74" s="283"/>
      <c r="X74" s="283"/>
      <c r="Y74" s="282"/>
      <c r="Z74" s="282"/>
    </row>
    <row r="75" spans="1:26">
      <c r="A75" s="201">
        <v>43048</v>
      </c>
      <c r="B75" s="319" t="s">
        <v>123</v>
      </c>
      <c r="C75" s="68" t="s">
        <v>87</v>
      </c>
      <c r="D75" s="54">
        <v>29335.59</v>
      </c>
      <c r="E75" s="54">
        <v>29218.89</v>
      </c>
      <c r="F75" s="54">
        <v>29239.34</v>
      </c>
      <c r="G75" s="54">
        <v>29218.69</v>
      </c>
      <c r="H75" s="54">
        <v>29397.64</v>
      </c>
      <c r="I75" s="54">
        <v>29296.83</v>
      </c>
      <c r="J75" s="54">
        <v>29203.78</v>
      </c>
      <c r="K75" s="54">
        <v>29173.73</v>
      </c>
      <c r="L75" s="54">
        <v>29476.91</v>
      </c>
      <c r="M75" s="319">
        <f>IF((L76=""),"",MAX(D77:L77))</f>
        <v>43780.800000000003</v>
      </c>
      <c r="N75" s="319">
        <f>IF(L76="","",MIN(D77:L77))</f>
        <v>33446.910000000003</v>
      </c>
      <c r="O75" s="319">
        <f>IF((L77=""),"",AVERAGE(D77:L77))</f>
        <v>39177.586666666662</v>
      </c>
      <c r="P75" s="319">
        <f>IF((L76=""),"",((M75-N75)/(M75+N75))*100)</f>
        <v>13.381064905329964</v>
      </c>
      <c r="Q75" s="322" t="str">
        <f>IF(L76="","",IF(P77&lt;20,(IF(O75&gt;33000,IF(O75&lt;44000,"Pass","Fail"),"Fail"))))</f>
        <v>Pass</v>
      </c>
      <c r="R75" s="319">
        <v>1159</v>
      </c>
      <c r="S75" s="158" t="s">
        <v>169</v>
      </c>
      <c r="T75" s="158"/>
      <c r="U75" s="284">
        <v>19000</v>
      </c>
      <c r="V75" s="284">
        <v>49000</v>
      </c>
      <c r="W75" s="284">
        <v>33000</v>
      </c>
      <c r="X75" s="285">
        <v>44000</v>
      </c>
      <c r="Y75" s="286">
        <v>20</v>
      </c>
      <c r="Z75" s="286">
        <v>20</v>
      </c>
    </row>
    <row r="76" spans="1:26" ht="15.75">
      <c r="A76"/>
      <c r="B76" s="320"/>
      <c r="C76" s="68" t="s">
        <v>88</v>
      </c>
      <c r="D76" s="54">
        <v>18186.62</v>
      </c>
      <c r="E76" s="54">
        <v>16308.71</v>
      </c>
      <c r="F76" s="54">
        <v>16096.63</v>
      </c>
      <c r="G76" s="54">
        <v>15880.48</v>
      </c>
      <c r="H76" s="54">
        <v>17138.93</v>
      </c>
      <c r="I76" s="54">
        <v>16057.04</v>
      </c>
      <c r="J76" s="54">
        <v>16010.49</v>
      </c>
      <c r="K76" s="54">
        <v>15466.43</v>
      </c>
      <c r="L76" s="54">
        <v>14883.31</v>
      </c>
      <c r="M76" s="320"/>
      <c r="N76" s="320"/>
      <c r="O76" s="320"/>
      <c r="P76" s="320"/>
      <c r="Q76" s="323"/>
      <c r="R76" s="320"/>
      <c r="S76" s="159"/>
      <c r="T76" s="159"/>
      <c r="U76" s="281"/>
      <c r="V76" s="281"/>
      <c r="W76" s="281"/>
      <c r="X76" s="287"/>
      <c r="Y76" s="282"/>
      <c r="Z76" s="282"/>
    </row>
    <row r="77" spans="1:26" ht="26.45" customHeight="1">
      <c r="A77"/>
      <c r="B77" s="321"/>
      <c r="C77" s="68" t="s">
        <v>122</v>
      </c>
      <c r="D77" s="68">
        <f t="shared" ref="D77:L77" si="21">IF(((D75="")*AND(D76="")),"",(D75-D76)*3)</f>
        <v>33446.910000000003</v>
      </c>
      <c r="E77" s="68">
        <f t="shared" si="21"/>
        <v>38730.54</v>
      </c>
      <c r="F77" s="68">
        <f t="shared" si="21"/>
        <v>39428.130000000005</v>
      </c>
      <c r="G77" s="68">
        <f t="shared" si="21"/>
        <v>40014.629999999997</v>
      </c>
      <c r="H77" s="68">
        <f t="shared" si="21"/>
        <v>36776.129999999997</v>
      </c>
      <c r="I77" s="68">
        <f t="shared" si="21"/>
        <v>39719.370000000003</v>
      </c>
      <c r="J77" s="68">
        <f t="shared" si="21"/>
        <v>39579.869999999995</v>
      </c>
      <c r="K77" s="68">
        <f t="shared" si="21"/>
        <v>41121.899999999994</v>
      </c>
      <c r="L77" s="68">
        <f t="shared" si="21"/>
        <v>43780.800000000003</v>
      </c>
      <c r="M77" s="321"/>
      <c r="N77" s="321"/>
      <c r="O77" s="321"/>
      <c r="P77" s="321"/>
      <c r="Q77" s="324"/>
      <c r="R77" s="321"/>
      <c r="S77" s="160"/>
      <c r="T77" s="160"/>
      <c r="U77" s="283"/>
      <c r="V77" s="283"/>
      <c r="W77" s="283"/>
      <c r="X77" s="288"/>
      <c r="Y77" s="289"/>
      <c r="Z77" s="289"/>
    </row>
    <row r="78" spans="1:26">
      <c r="A78" s="201">
        <v>43052</v>
      </c>
      <c r="B78" s="319" t="s">
        <v>123</v>
      </c>
      <c r="C78" s="68" t="s">
        <v>87</v>
      </c>
      <c r="D78" s="54">
        <v>29301.42</v>
      </c>
      <c r="E78" s="54">
        <v>29155.79</v>
      </c>
      <c r="F78" s="54">
        <v>29226.68</v>
      </c>
      <c r="G78" s="54">
        <v>29954.1</v>
      </c>
      <c r="H78" s="54">
        <v>29405.56</v>
      </c>
      <c r="I78" s="54">
        <v>29388.71</v>
      </c>
      <c r="J78" s="54">
        <v>29200.48</v>
      </c>
      <c r="K78" s="54">
        <v>29166.83</v>
      </c>
      <c r="L78" s="54">
        <v>29388.41</v>
      </c>
      <c r="M78" s="319">
        <f>IF((L79=""),"",MAX(D80:L80))</f>
        <v>44002.68</v>
      </c>
      <c r="N78" s="319">
        <f>IF(L79="","",MIN(D80:L80))</f>
        <v>36310.260000000009</v>
      </c>
      <c r="O78" s="319">
        <f>IF((L80=""),"",AVERAGE(D80:L80))</f>
        <v>40387.256666666668</v>
      </c>
      <c r="P78" s="319">
        <f>IF((L79=""),"",((M78-N78)/(M78+N78))*100)</f>
        <v>9.5780580314952868</v>
      </c>
      <c r="Q78" s="322" t="str">
        <f>IF(L79="","",IF(P80&lt;20,(IF(O78&gt;33000,IF(O78&lt;44000,"Pass","Fail"),"Fail"))))</f>
        <v>Pass</v>
      </c>
      <c r="R78" s="319">
        <v>1335</v>
      </c>
      <c r="S78" s="158" t="s">
        <v>169</v>
      </c>
      <c r="T78" s="158"/>
      <c r="U78" s="284">
        <v>19000</v>
      </c>
      <c r="V78" s="284">
        <v>49000</v>
      </c>
      <c r="W78" s="284">
        <v>33000</v>
      </c>
      <c r="X78" s="284">
        <v>44000</v>
      </c>
      <c r="Y78" s="286">
        <v>20</v>
      </c>
      <c r="Z78" s="286">
        <v>20</v>
      </c>
    </row>
    <row r="79" spans="1:26" ht="15.75">
      <c r="A79"/>
      <c r="B79" s="320"/>
      <c r="C79" s="68" t="s">
        <v>88</v>
      </c>
      <c r="D79" s="54">
        <v>15728.35</v>
      </c>
      <c r="E79" s="54">
        <v>16110.91</v>
      </c>
      <c r="F79" s="54">
        <v>15958.58</v>
      </c>
      <c r="G79" s="54">
        <v>15853.43</v>
      </c>
      <c r="H79" s="54">
        <v>17302.14</v>
      </c>
      <c r="I79" s="54">
        <v>16119.81</v>
      </c>
      <c r="J79" s="54">
        <v>15869.07</v>
      </c>
      <c r="K79" s="54">
        <v>15363.07</v>
      </c>
      <c r="L79" s="54">
        <v>14720.85</v>
      </c>
      <c r="M79" s="320"/>
      <c r="N79" s="320"/>
      <c r="O79" s="320"/>
      <c r="P79" s="320"/>
      <c r="Q79" s="323"/>
      <c r="R79" s="320"/>
      <c r="S79" s="159"/>
      <c r="T79" s="159"/>
      <c r="U79" s="281"/>
      <c r="V79" s="281"/>
      <c r="W79" s="281"/>
      <c r="X79" s="281"/>
      <c r="Y79" s="282"/>
      <c r="Z79" s="282"/>
    </row>
    <row r="80" spans="1:26" ht="27.2" customHeight="1">
      <c r="A80"/>
      <c r="B80" s="321"/>
      <c r="C80" s="68" t="s">
        <v>122</v>
      </c>
      <c r="D80" s="68">
        <f t="shared" ref="D80:L80" si="22">IF(((D78="")*AND(D79="")),"",(D78-D79)*3)</f>
        <v>40719.209999999992</v>
      </c>
      <c r="E80" s="68">
        <f t="shared" si="22"/>
        <v>39134.639999999999</v>
      </c>
      <c r="F80" s="68">
        <f t="shared" si="22"/>
        <v>39804.300000000003</v>
      </c>
      <c r="G80" s="68">
        <f t="shared" si="22"/>
        <v>42302.009999999995</v>
      </c>
      <c r="H80" s="68">
        <f t="shared" si="22"/>
        <v>36310.260000000009</v>
      </c>
      <c r="I80" s="68">
        <f t="shared" si="22"/>
        <v>39806.699999999997</v>
      </c>
      <c r="J80" s="68">
        <f t="shared" si="22"/>
        <v>39994.229999999996</v>
      </c>
      <c r="K80" s="68">
        <f t="shared" si="22"/>
        <v>41411.280000000006</v>
      </c>
      <c r="L80" s="68">
        <f t="shared" si="22"/>
        <v>44002.68</v>
      </c>
      <c r="M80" s="321"/>
      <c r="N80" s="321"/>
      <c r="O80" s="321"/>
      <c r="P80" s="321"/>
      <c r="Q80" s="324"/>
      <c r="R80" s="321"/>
      <c r="S80" s="160"/>
      <c r="T80" s="160"/>
      <c r="U80" s="283"/>
      <c r="V80" s="283"/>
      <c r="W80" s="283"/>
      <c r="X80" s="283"/>
      <c r="Y80" s="282"/>
      <c r="Z80" s="282"/>
    </row>
    <row r="81" spans="1:26">
      <c r="A81" s="201">
        <v>43055</v>
      </c>
      <c r="B81" s="319" t="s">
        <v>123</v>
      </c>
      <c r="C81" s="68" t="s">
        <v>87</v>
      </c>
      <c r="D81" s="54">
        <v>29294.080000000002</v>
      </c>
      <c r="E81" s="54">
        <v>29135.84</v>
      </c>
      <c r="F81" s="54">
        <v>29170.04</v>
      </c>
      <c r="G81" s="54">
        <v>29135.35</v>
      </c>
      <c r="H81" s="54">
        <v>29337.05</v>
      </c>
      <c r="I81" s="54">
        <v>29323.45</v>
      </c>
      <c r="J81" s="54">
        <v>29064.44</v>
      </c>
      <c r="K81" s="54">
        <v>29172.04</v>
      </c>
      <c r="L81" s="54">
        <v>29360.14</v>
      </c>
      <c r="M81" s="319">
        <f>IF((L82=""),"",MAX(D83:L83))</f>
        <v>42376.38</v>
      </c>
      <c r="N81" s="319">
        <f>IF(L82="","",MIN(D83:L83))</f>
        <v>34414.530000000006</v>
      </c>
      <c r="O81" s="319">
        <f>IF((L83=""),"",AVERAGE(D83:L83))</f>
        <v>39130.99</v>
      </c>
      <c r="P81" s="319">
        <f>IF((L82=""),"",((M81-N81)/(M81+N81))*100)</f>
        <v>10.368219363463711</v>
      </c>
      <c r="Q81" s="322" t="str">
        <f>IF(L82="","",IF(P83&lt;20,(IF(O81&gt;33000,IF(O81&lt;44000,"Pass","Fail"),"Fail"))))</f>
        <v>Pass</v>
      </c>
      <c r="R81" s="319">
        <v>121</v>
      </c>
      <c r="S81" s="158"/>
      <c r="T81" s="158"/>
      <c r="U81" s="284">
        <v>19000</v>
      </c>
      <c r="V81" s="284">
        <v>49000</v>
      </c>
      <c r="W81" s="284">
        <v>33000</v>
      </c>
      <c r="X81" s="285">
        <v>44000</v>
      </c>
      <c r="Y81" s="286">
        <v>20</v>
      </c>
      <c r="Z81" s="286">
        <v>20</v>
      </c>
    </row>
    <row r="82" spans="1:26" ht="15.75">
      <c r="A82"/>
      <c r="B82" s="320"/>
      <c r="C82" s="68" t="s">
        <v>88</v>
      </c>
      <c r="D82" s="54">
        <v>17822.57</v>
      </c>
      <c r="E82" s="54">
        <v>16057.49</v>
      </c>
      <c r="F82" s="54">
        <v>16016.43</v>
      </c>
      <c r="G82" s="54">
        <v>15776.71</v>
      </c>
      <c r="H82" s="54">
        <v>17208.45</v>
      </c>
      <c r="I82" s="54">
        <v>15957.69</v>
      </c>
      <c r="J82" s="54">
        <v>15960.75</v>
      </c>
      <c r="K82" s="54">
        <v>15564.69</v>
      </c>
      <c r="L82" s="54">
        <v>15234.68</v>
      </c>
      <c r="M82" s="320"/>
      <c r="N82" s="320"/>
      <c r="O82" s="320"/>
      <c r="P82" s="320"/>
      <c r="Q82" s="323"/>
      <c r="R82" s="320"/>
      <c r="S82" s="159"/>
      <c r="T82" s="159"/>
      <c r="U82" s="281"/>
      <c r="V82" s="281"/>
      <c r="W82" s="281"/>
      <c r="X82" s="287"/>
      <c r="Y82" s="282"/>
      <c r="Z82" s="282"/>
    </row>
    <row r="83" spans="1:26" ht="27.2" customHeight="1">
      <c r="A83"/>
      <c r="B83" s="321"/>
      <c r="C83" s="68" t="s">
        <v>122</v>
      </c>
      <c r="D83" s="68">
        <f t="shared" ref="D83:L83" si="23">IF(((D81="")*AND(D82="")),"",(D81-D82)*3)</f>
        <v>34414.530000000006</v>
      </c>
      <c r="E83" s="68">
        <f t="shared" si="23"/>
        <v>39235.050000000003</v>
      </c>
      <c r="F83" s="68">
        <f t="shared" si="23"/>
        <v>39460.83</v>
      </c>
      <c r="G83" s="68">
        <f t="shared" si="23"/>
        <v>40075.919999999998</v>
      </c>
      <c r="H83" s="68">
        <f t="shared" si="23"/>
        <v>36385.799999999996</v>
      </c>
      <c r="I83" s="68">
        <f t="shared" si="23"/>
        <v>40097.279999999999</v>
      </c>
      <c r="J83" s="68">
        <f t="shared" si="23"/>
        <v>39311.069999999992</v>
      </c>
      <c r="K83" s="68">
        <f t="shared" si="23"/>
        <v>40822.050000000003</v>
      </c>
      <c r="L83" s="68">
        <f t="shared" si="23"/>
        <v>42376.38</v>
      </c>
      <c r="M83" s="321"/>
      <c r="N83" s="321"/>
      <c r="O83" s="321"/>
      <c r="P83" s="321"/>
      <c r="Q83" s="324"/>
      <c r="R83" s="321"/>
      <c r="S83" s="160"/>
      <c r="T83" s="160"/>
      <c r="U83" s="283"/>
      <c r="V83" s="283"/>
      <c r="W83" s="283"/>
      <c r="X83" s="288"/>
      <c r="Y83" s="289"/>
      <c r="Z83" s="289"/>
    </row>
    <row r="84" spans="1:26">
      <c r="A84" s="201">
        <v>43060</v>
      </c>
      <c r="B84" s="319" t="s">
        <v>123</v>
      </c>
      <c r="C84" s="68" t="s">
        <v>87</v>
      </c>
      <c r="D84" s="54">
        <v>29452.27</v>
      </c>
      <c r="E84" s="54">
        <v>29271.09</v>
      </c>
      <c r="F84" s="54">
        <v>29302.97</v>
      </c>
      <c r="G84" s="54">
        <v>29268.28</v>
      </c>
      <c r="H84" s="54">
        <v>29491.37</v>
      </c>
      <c r="I84" s="54">
        <v>29423.23</v>
      </c>
      <c r="J84" s="54">
        <v>29266.51</v>
      </c>
      <c r="K84" s="54">
        <v>29275.73</v>
      </c>
      <c r="L84" s="54">
        <v>29513.91</v>
      </c>
      <c r="M84" s="319">
        <f>IF((L85=""),"",MAX(D86:L86))</f>
        <v>42878.55</v>
      </c>
      <c r="N84" s="319">
        <f>IF(L85="","",MIN(D86:L86))</f>
        <v>32485.470000000005</v>
      </c>
      <c r="O84" s="319">
        <f>IF((L86=""),"",AVERAGE(D86:L86))</f>
        <v>38642.636666666665</v>
      </c>
      <c r="P84" s="319">
        <f>IF((L85=""),"",((M84-N84)/(M84+N84))*100)</f>
        <v>13.790506398145954</v>
      </c>
      <c r="Q84" s="322" t="str">
        <f>IF(L85="","",IF(P86&lt;20,(IF(O84&gt;33000,IF(O84&lt;44000,"Pass","Fail"),"Fail"))))</f>
        <v>Pass</v>
      </c>
      <c r="R84" s="319">
        <v>121</v>
      </c>
      <c r="S84" s="158"/>
      <c r="T84" s="158"/>
      <c r="U84" s="284">
        <v>19000</v>
      </c>
      <c r="V84" s="284">
        <v>49000</v>
      </c>
      <c r="W84" s="284">
        <v>33000</v>
      </c>
      <c r="X84" s="284">
        <v>44000</v>
      </c>
      <c r="Y84" s="286">
        <v>20</v>
      </c>
      <c r="Z84" s="286">
        <v>20</v>
      </c>
    </row>
    <row r="85" spans="1:26" ht="15.75">
      <c r="A85"/>
      <c r="B85" s="320"/>
      <c r="C85" s="68" t="s">
        <v>88</v>
      </c>
      <c r="D85" s="54">
        <v>18623.78</v>
      </c>
      <c r="E85" s="54">
        <v>16485.62</v>
      </c>
      <c r="F85" s="54">
        <v>16197.44</v>
      </c>
      <c r="G85" s="54">
        <v>15962.46</v>
      </c>
      <c r="H85" s="54">
        <v>17396.669999999998</v>
      </c>
      <c r="I85" s="54">
        <v>16620.72</v>
      </c>
      <c r="J85" s="54">
        <v>16252.58</v>
      </c>
      <c r="K85" s="54">
        <v>15577.12</v>
      </c>
      <c r="L85" s="54">
        <v>15221.06</v>
      </c>
      <c r="M85" s="320"/>
      <c r="N85" s="320"/>
      <c r="O85" s="320"/>
      <c r="P85" s="320"/>
      <c r="Q85" s="323"/>
      <c r="R85" s="320"/>
      <c r="S85" s="159"/>
      <c r="T85" s="159"/>
      <c r="U85" s="281"/>
      <c r="V85" s="281"/>
      <c r="W85" s="281"/>
      <c r="X85" s="281"/>
      <c r="Y85" s="282"/>
      <c r="Z85" s="282"/>
    </row>
    <row r="86" spans="1:26" ht="25.5" customHeight="1">
      <c r="A86"/>
      <c r="B86" s="321"/>
      <c r="C86" s="68" t="s">
        <v>122</v>
      </c>
      <c r="D86" s="68">
        <f t="shared" ref="D86:L86" si="24">IF(((D84="")*AND(D85="")),"",(D84-D85)*3)</f>
        <v>32485.470000000005</v>
      </c>
      <c r="E86" s="68">
        <f t="shared" si="24"/>
        <v>38356.410000000003</v>
      </c>
      <c r="F86" s="68">
        <f t="shared" si="24"/>
        <v>39316.590000000004</v>
      </c>
      <c r="G86" s="68">
        <f t="shared" si="24"/>
        <v>39917.46</v>
      </c>
      <c r="H86" s="68">
        <f t="shared" si="24"/>
        <v>36284.100000000006</v>
      </c>
      <c r="I86" s="68">
        <f t="shared" si="24"/>
        <v>38407.53</v>
      </c>
      <c r="J86" s="68">
        <f t="shared" si="24"/>
        <v>39041.789999999994</v>
      </c>
      <c r="K86" s="68">
        <f t="shared" si="24"/>
        <v>41095.829999999994</v>
      </c>
      <c r="L86" s="68">
        <f t="shared" si="24"/>
        <v>42878.55</v>
      </c>
      <c r="M86" s="321"/>
      <c r="N86" s="321"/>
      <c r="O86" s="321"/>
      <c r="P86" s="321"/>
      <c r="Q86" s="324"/>
      <c r="R86" s="321"/>
      <c r="S86" s="160"/>
      <c r="T86" s="160"/>
      <c r="U86" s="283"/>
      <c r="V86" s="283"/>
      <c r="W86" s="283"/>
      <c r="X86" s="283"/>
      <c r="Y86" s="282"/>
      <c r="Z86" s="282"/>
    </row>
    <row r="87" spans="1:26">
      <c r="A87" s="201">
        <v>43063</v>
      </c>
      <c r="B87" s="319" t="s">
        <v>123</v>
      </c>
      <c r="C87" s="68" t="s">
        <v>87</v>
      </c>
      <c r="D87" s="54">
        <v>29418.080000000002</v>
      </c>
      <c r="E87" s="54">
        <v>29227.16</v>
      </c>
      <c r="F87" s="54">
        <v>29238.2</v>
      </c>
      <c r="G87" s="54">
        <v>29218.65</v>
      </c>
      <c r="H87" s="54">
        <v>29588.799999999999</v>
      </c>
      <c r="I87" s="54">
        <v>29450.7</v>
      </c>
      <c r="J87" s="54">
        <v>29214</v>
      </c>
      <c r="K87" s="54">
        <v>29217.7</v>
      </c>
      <c r="L87" s="54">
        <v>29523.87</v>
      </c>
      <c r="M87" s="319">
        <f>IF((L88=""),"",MAX(D89:L89))</f>
        <v>43652.639999999999</v>
      </c>
      <c r="N87" s="319">
        <f>IF(L88="","",MIN(D89:L89))</f>
        <v>33418.080000000002</v>
      </c>
      <c r="O87" s="319">
        <f>IF((L89=""),"",AVERAGE(D89:L89))</f>
        <v>40085.54</v>
      </c>
      <c r="P87" s="319">
        <f>IF((L88=""),"",((M87-N87)/(M87+N87))*100)</f>
        <v>13.279439974091325</v>
      </c>
      <c r="Q87" s="322" t="str">
        <f>IF(L88="","",IF(P89&lt;20,(IF(O87&gt;33000,IF(O87&lt;44000,"Pass","Fail"),"Fail"))))</f>
        <v>Pass</v>
      </c>
      <c r="R87" s="319" t="s">
        <v>126</v>
      </c>
      <c r="S87" s="158" t="s">
        <v>170</v>
      </c>
      <c r="T87" s="158"/>
      <c r="U87" s="284">
        <v>19000</v>
      </c>
      <c r="V87" s="284">
        <v>49000</v>
      </c>
      <c r="W87" s="284">
        <v>33000</v>
      </c>
      <c r="X87" s="284">
        <v>44000</v>
      </c>
      <c r="Y87" s="286">
        <v>20</v>
      </c>
      <c r="Z87" s="286">
        <v>20</v>
      </c>
    </row>
    <row r="88" spans="1:26" ht="15.75">
      <c r="A88"/>
      <c r="B88" s="320"/>
      <c r="C88" s="68" t="s">
        <v>88</v>
      </c>
      <c r="D88" s="54">
        <v>18278.72</v>
      </c>
      <c r="E88" s="54">
        <v>15961.44</v>
      </c>
      <c r="F88" s="54">
        <v>15521.53</v>
      </c>
      <c r="G88" s="54">
        <v>15353.82</v>
      </c>
      <c r="H88" s="54">
        <v>17192.009999999998</v>
      </c>
      <c r="I88" s="54">
        <v>15922.13</v>
      </c>
      <c r="J88" s="54">
        <v>15481.24</v>
      </c>
      <c r="K88" s="54">
        <v>15156.66</v>
      </c>
      <c r="L88" s="54">
        <v>14972.99</v>
      </c>
      <c r="M88" s="320"/>
      <c r="N88" s="320"/>
      <c r="O88" s="320"/>
      <c r="P88" s="320"/>
      <c r="Q88" s="323"/>
      <c r="R88" s="320"/>
      <c r="S88" s="159"/>
      <c r="T88" s="159"/>
      <c r="U88" s="281"/>
      <c r="V88" s="281"/>
      <c r="W88" s="281"/>
      <c r="X88" s="281"/>
      <c r="Y88" s="282"/>
      <c r="Z88" s="282"/>
    </row>
    <row r="89" spans="1:26" ht="27.75" customHeight="1">
      <c r="A89"/>
      <c r="B89" s="321"/>
      <c r="C89" s="68" t="s">
        <v>122</v>
      </c>
      <c r="D89" s="68">
        <f t="shared" ref="D89:L89" si="25">IF(((D87="")*AND(D88="")),"",(D87-D88)*3)</f>
        <v>33418.080000000002</v>
      </c>
      <c r="E89" s="68">
        <f t="shared" si="25"/>
        <v>39797.159999999996</v>
      </c>
      <c r="F89" s="68">
        <f t="shared" si="25"/>
        <v>41150.01</v>
      </c>
      <c r="G89" s="68">
        <f t="shared" si="25"/>
        <v>41594.490000000005</v>
      </c>
      <c r="H89" s="68">
        <f t="shared" si="25"/>
        <v>37190.370000000003</v>
      </c>
      <c r="I89" s="68">
        <f t="shared" si="25"/>
        <v>40585.710000000006</v>
      </c>
      <c r="J89" s="68">
        <f t="shared" si="25"/>
        <v>41198.28</v>
      </c>
      <c r="K89" s="68">
        <f t="shared" si="25"/>
        <v>42183.12</v>
      </c>
      <c r="L89" s="68">
        <f t="shared" si="25"/>
        <v>43652.639999999999</v>
      </c>
      <c r="M89" s="321"/>
      <c r="N89" s="321"/>
      <c r="O89" s="321"/>
      <c r="P89" s="321"/>
      <c r="Q89" s="324"/>
      <c r="R89" s="321"/>
      <c r="S89" s="160"/>
      <c r="T89" s="160"/>
      <c r="U89" s="283"/>
      <c r="V89" s="283"/>
      <c r="W89" s="283"/>
      <c r="X89" s="283"/>
      <c r="Y89" s="282"/>
      <c r="Z89" s="282"/>
    </row>
    <row r="90" spans="1:26">
      <c r="A90" s="201">
        <v>43069</v>
      </c>
      <c r="B90" s="319" t="s">
        <v>123</v>
      </c>
      <c r="C90" s="68" t="s">
        <v>87</v>
      </c>
      <c r="D90" s="54">
        <v>29440.55</v>
      </c>
      <c r="E90" s="54">
        <v>29287.4</v>
      </c>
      <c r="F90" s="54">
        <v>29337.3</v>
      </c>
      <c r="G90" s="54">
        <v>29287.32</v>
      </c>
      <c r="H90" s="54">
        <v>29494.95</v>
      </c>
      <c r="I90" s="54">
        <v>29435.48</v>
      </c>
      <c r="J90" s="54">
        <v>29265.37</v>
      </c>
      <c r="K90" s="54">
        <v>29298.39</v>
      </c>
      <c r="L90" s="54">
        <v>29517.89</v>
      </c>
      <c r="M90" s="319">
        <f>IF((L91=""),"",MAX(D92:L92))</f>
        <v>44046.149999999994</v>
      </c>
      <c r="N90" s="319">
        <f>IF(L91="","",MIN(D92:L92))</f>
        <v>33585.719999999994</v>
      </c>
      <c r="O90" s="319">
        <f>IF((L92=""),"",AVERAGE(D92:L92))</f>
        <v>39763.33666666667</v>
      </c>
      <c r="P90" s="319">
        <f>IF((L91=""),"",((M90-N90)/(M90+N90))*100)</f>
        <v>13.474401685802494</v>
      </c>
      <c r="Q90" s="322" t="str">
        <f>IF(L91="","",IF(P92&lt;20,(IF(O90&gt;33000,IF(O90&lt;44000,"Pass","Fail"),"Fail"))))</f>
        <v>Pass</v>
      </c>
      <c r="R90" s="319">
        <v>1159</v>
      </c>
      <c r="S90" s="158" t="s">
        <v>127</v>
      </c>
      <c r="T90" s="158"/>
      <c r="U90" s="284">
        <v>19000</v>
      </c>
      <c r="V90" s="284">
        <v>49000</v>
      </c>
      <c r="W90" s="284">
        <v>33000</v>
      </c>
      <c r="X90" s="285">
        <v>44000</v>
      </c>
      <c r="Y90" s="286">
        <v>20</v>
      </c>
      <c r="Z90" s="286">
        <v>20</v>
      </c>
    </row>
    <row r="91" spans="1:26" ht="15.75">
      <c r="A91"/>
      <c r="B91" s="320"/>
      <c r="C91" s="68" t="s">
        <v>88</v>
      </c>
      <c r="D91" s="54">
        <v>18245.310000000001</v>
      </c>
      <c r="E91" s="54">
        <v>16092.78</v>
      </c>
      <c r="F91" s="54">
        <v>15808.07</v>
      </c>
      <c r="G91" s="54">
        <v>15746.37</v>
      </c>
      <c r="H91" s="54">
        <v>17326.27</v>
      </c>
      <c r="I91" s="54">
        <v>16019.23</v>
      </c>
      <c r="J91" s="54">
        <v>15704.23</v>
      </c>
      <c r="K91" s="54">
        <v>15296.54</v>
      </c>
      <c r="L91" s="54">
        <v>14835.84</v>
      </c>
      <c r="M91" s="320"/>
      <c r="N91" s="320"/>
      <c r="O91" s="320"/>
      <c r="P91" s="320"/>
      <c r="Q91" s="323"/>
      <c r="R91" s="320"/>
      <c r="S91" s="159"/>
      <c r="T91" s="159"/>
      <c r="U91" s="281"/>
      <c r="V91" s="281"/>
      <c r="W91" s="281"/>
      <c r="X91" s="287"/>
      <c r="Y91" s="282"/>
      <c r="Z91" s="282"/>
    </row>
    <row r="92" spans="1:26" ht="26.45" customHeight="1">
      <c r="A92"/>
      <c r="B92" s="321"/>
      <c r="C92" s="68" t="s">
        <v>122</v>
      </c>
      <c r="D92" s="68">
        <f t="shared" ref="D92:L92" si="26">IF(((D90="")*AND(D91="")),"",(D90-D91)*3)</f>
        <v>33585.719999999994</v>
      </c>
      <c r="E92" s="68">
        <f t="shared" si="26"/>
        <v>39583.86</v>
      </c>
      <c r="F92" s="68">
        <f t="shared" si="26"/>
        <v>40587.69</v>
      </c>
      <c r="G92" s="68">
        <f t="shared" si="26"/>
        <v>40622.85</v>
      </c>
      <c r="H92" s="68">
        <f t="shared" si="26"/>
        <v>36506.04</v>
      </c>
      <c r="I92" s="68">
        <f t="shared" si="26"/>
        <v>40248.75</v>
      </c>
      <c r="J92" s="68">
        <f t="shared" si="26"/>
        <v>40683.42</v>
      </c>
      <c r="K92" s="68">
        <f t="shared" si="26"/>
        <v>42005.549999999996</v>
      </c>
      <c r="L92" s="68">
        <f t="shared" si="26"/>
        <v>44046.149999999994</v>
      </c>
      <c r="M92" s="321"/>
      <c r="N92" s="321"/>
      <c r="O92" s="321"/>
      <c r="P92" s="321"/>
      <c r="Q92" s="324"/>
      <c r="R92" s="321"/>
      <c r="S92" s="160"/>
      <c r="T92" s="160"/>
      <c r="U92" s="283"/>
      <c r="V92" s="283"/>
      <c r="W92" s="283"/>
      <c r="X92" s="288"/>
      <c r="Y92" s="289"/>
      <c r="Z92" s="289"/>
    </row>
    <row r="93" spans="1:26">
      <c r="A93" s="201">
        <v>43073</v>
      </c>
      <c r="B93" s="319" t="s">
        <v>123</v>
      </c>
      <c r="C93" s="68" t="s">
        <v>87</v>
      </c>
      <c r="D93" s="54">
        <v>29359.200000000001</v>
      </c>
      <c r="E93" s="54">
        <v>29203.26</v>
      </c>
      <c r="F93" s="54">
        <v>29253.99</v>
      </c>
      <c r="G93" s="54">
        <v>29197.74</v>
      </c>
      <c r="H93" s="54">
        <v>29383.1</v>
      </c>
      <c r="I93" s="54">
        <v>29331.93</v>
      </c>
      <c r="J93" s="54">
        <v>29199.01</v>
      </c>
      <c r="K93" s="54">
        <v>29229.01</v>
      </c>
      <c r="L93" s="54">
        <v>29489.84</v>
      </c>
      <c r="M93" s="319">
        <f>IF((L94=""),"",MAX(D95:L95))</f>
        <v>44649.39</v>
      </c>
      <c r="N93" s="319">
        <f>IF(L94="","",MIN(D95:L95))</f>
        <v>32920.050000000003</v>
      </c>
      <c r="O93" s="319">
        <f>IF((L95=""),"",AVERAGE(D95:L95))</f>
        <v>40209.826666666668</v>
      </c>
      <c r="P93" s="319">
        <f>IF((L94=""),"",((M93-N93)/(M93+N93))*100)</f>
        <v>15.121083767009273</v>
      </c>
      <c r="Q93" s="322" t="str">
        <f>IF(L94="","",IF(P95&lt;20,(IF(O93&gt;33000,IF(O93&lt;44000,"Pass","Fail"),"Fail"))))</f>
        <v>Pass</v>
      </c>
      <c r="R93" s="319">
        <v>1428</v>
      </c>
      <c r="S93" s="158"/>
      <c r="T93" s="158"/>
      <c r="U93" s="284">
        <v>19000</v>
      </c>
      <c r="V93" s="284">
        <v>49000</v>
      </c>
      <c r="W93" s="284">
        <v>33000</v>
      </c>
      <c r="X93" s="284">
        <v>44000</v>
      </c>
      <c r="Y93" s="286">
        <v>20</v>
      </c>
      <c r="Z93" s="286">
        <v>20</v>
      </c>
    </row>
    <row r="94" spans="1:26" ht="15.75">
      <c r="A94"/>
      <c r="B94" s="320"/>
      <c r="C94" s="68" t="s">
        <v>88</v>
      </c>
      <c r="D94" s="54">
        <v>18385.849999999999</v>
      </c>
      <c r="E94" s="54">
        <v>15945.3</v>
      </c>
      <c r="F94" s="54">
        <v>15497.46</v>
      </c>
      <c r="G94" s="54">
        <v>15288.1</v>
      </c>
      <c r="H94" s="54">
        <v>17159.47</v>
      </c>
      <c r="I94" s="54">
        <v>15703.19</v>
      </c>
      <c r="J94" s="54">
        <v>15351.4</v>
      </c>
      <c r="K94" s="54">
        <v>15080.12</v>
      </c>
      <c r="L94" s="54">
        <v>14606.71</v>
      </c>
      <c r="M94" s="320"/>
      <c r="N94" s="320"/>
      <c r="O94" s="320"/>
      <c r="P94" s="320"/>
      <c r="Q94" s="323"/>
      <c r="R94" s="320"/>
      <c r="S94" s="159"/>
      <c r="T94" s="159"/>
      <c r="U94" s="281"/>
      <c r="V94" s="281"/>
      <c r="W94" s="281"/>
      <c r="X94" s="281"/>
      <c r="Y94" s="282"/>
      <c r="Z94" s="282"/>
    </row>
    <row r="95" spans="1:26" ht="26.45" customHeight="1">
      <c r="A95"/>
      <c r="B95" s="321"/>
      <c r="C95" s="68" t="s">
        <v>122</v>
      </c>
      <c r="D95" s="68">
        <f t="shared" ref="D95:L95" si="27">IF(((D93="")*AND(D94="")),"",(D93-D94)*3)</f>
        <v>32920.050000000003</v>
      </c>
      <c r="E95" s="68">
        <f t="shared" si="27"/>
        <v>39773.879999999997</v>
      </c>
      <c r="F95" s="68">
        <f t="shared" si="27"/>
        <v>41269.590000000011</v>
      </c>
      <c r="G95" s="68">
        <f t="shared" si="27"/>
        <v>41728.920000000006</v>
      </c>
      <c r="H95" s="68">
        <f t="shared" si="27"/>
        <v>36670.889999999992</v>
      </c>
      <c r="I95" s="68">
        <f t="shared" si="27"/>
        <v>40886.22</v>
      </c>
      <c r="J95" s="68">
        <f t="shared" si="27"/>
        <v>41542.829999999994</v>
      </c>
      <c r="K95" s="68">
        <f t="shared" si="27"/>
        <v>42446.669999999991</v>
      </c>
      <c r="L95" s="68">
        <f t="shared" si="27"/>
        <v>44649.39</v>
      </c>
      <c r="M95" s="321"/>
      <c r="N95" s="321"/>
      <c r="O95" s="321"/>
      <c r="P95" s="321"/>
      <c r="Q95" s="324"/>
      <c r="R95" s="321"/>
      <c r="S95" s="160"/>
      <c r="T95" s="160"/>
      <c r="U95" s="283"/>
      <c r="V95" s="283"/>
      <c r="W95" s="283"/>
      <c r="X95" s="283"/>
      <c r="Y95" s="282"/>
      <c r="Z95" s="282"/>
    </row>
    <row r="96" spans="1:26">
      <c r="A96" s="201">
        <v>43077</v>
      </c>
      <c r="B96" s="319" t="s">
        <v>123</v>
      </c>
      <c r="C96" s="68" t="s">
        <v>87</v>
      </c>
      <c r="D96" s="54">
        <v>29375</v>
      </c>
      <c r="E96" s="54">
        <v>29207.7</v>
      </c>
      <c r="F96" s="54">
        <v>29231.26</v>
      </c>
      <c r="G96" s="54">
        <v>29216.44</v>
      </c>
      <c r="H96" s="54">
        <v>29448.400000000001</v>
      </c>
      <c r="I96" s="54">
        <v>29384.74</v>
      </c>
      <c r="J96" s="54">
        <v>29200.86</v>
      </c>
      <c r="K96" s="54">
        <v>29213.52</v>
      </c>
      <c r="L96" s="54">
        <v>29482.7</v>
      </c>
      <c r="M96" s="319">
        <f>IF((L97=""),"",MAX(D98:L98))</f>
        <v>43387.020000000004</v>
      </c>
      <c r="N96" s="319">
        <f>IF(L97="","",MIN(D98:L98))</f>
        <v>33858.839999999997</v>
      </c>
      <c r="O96" s="319">
        <f>IF((L98=""),"",AVERAGE(D98:L98))</f>
        <v>39851.08666666667</v>
      </c>
      <c r="P96" s="319">
        <f>IF((L97=""),"",((M96-N96)/(M96+N96))*100)</f>
        <v>12.334874645709178</v>
      </c>
      <c r="Q96" s="322" t="str">
        <f>IF(L97="","",IF(P98&lt;20,(IF(O96&gt;33000,IF(O96&lt;44000,"Pass","Fail"),"Fail"))))</f>
        <v>Pass</v>
      </c>
      <c r="R96" s="319">
        <v>102</v>
      </c>
      <c r="S96" s="158"/>
      <c r="T96" s="158"/>
      <c r="U96" s="284">
        <v>19000</v>
      </c>
      <c r="V96" s="284">
        <v>49000</v>
      </c>
      <c r="W96" s="284">
        <v>33000</v>
      </c>
      <c r="X96" s="285">
        <v>44000</v>
      </c>
      <c r="Y96" s="286">
        <v>20</v>
      </c>
      <c r="Z96" s="286">
        <v>20</v>
      </c>
    </row>
    <row r="97" spans="1:26" ht="15.75">
      <c r="A97"/>
      <c r="B97" s="320"/>
      <c r="C97" s="68" t="s">
        <v>88</v>
      </c>
      <c r="D97" s="54">
        <v>18088.72</v>
      </c>
      <c r="E97" s="54">
        <v>15957.77</v>
      </c>
      <c r="F97" s="54">
        <v>15578.61</v>
      </c>
      <c r="G97" s="54">
        <v>15485.88</v>
      </c>
      <c r="H97" s="54">
        <v>17078.099999999999</v>
      </c>
      <c r="I97" s="54">
        <v>16132.83</v>
      </c>
      <c r="J97" s="54">
        <v>15561.54</v>
      </c>
      <c r="K97" s="54">
        <v>15303.55</v>
      </c>
      <c r="L97" s="54">
        <v>15020.36</v>
      </c>
      <c r="M97" s="320"/>
      <c r="N97" s="320"/>
      <c r="O97" s="320"/>
      <c r="P97" s="320"/>
      <c r="Q97" s="323"/>
      <c r="R97" s="320"/>
      <c r="S97" s="159"/>
      <c r="T97" s="159"/>
      <c r="U97" s="281"/>
      <c r="V97" s="281"/>
      <c r="W97" s="281"/>
      <c r="X97" s="287"/>
      <c r="Y97" s="282"/>
      <c r="Z97" s="282"/>
    </row>
    <row r="98" spans="1:26" ht="26.65" customHeight="1">
      <c r="A98"/>
      <c r="B98" s="321"/>
      <c r="C98" s="68" t="s">
        <v>122</v>
      </c>
      <c r="D98" s="68">
        <f t="shared" ref="D98:L98" si="28">IF(((D96="")*AND(D97="")),"",(D96-D97)*3)</f>
        <v>33858.839999999997</v>
      </c>
      <c r="E98" s="68">
        <f t="shared" si="28"/>
        <v>39749.79</v>
      </c>
      <c r="F98" s="68">
        <f t="shared" si="28"/>
        <v>40957.949999999997</v>
      </c>
      <c r="G98" s="68">
        <f t="shared" si="28"/>
        <v>41191.68</v>
      </c>
      <c r="H98" s="68">
        <f t="shared" si="28"/>
        <v>37110.900000000009</v>
      </c>
      <c r="I98" s="68">
        <f t="shared" si="28"/>
        <v>39755.730000000003</v>
      </c>
      <c r="J98" s="68">
        <f t="shared" si="28"/>
        <v>40917.96</v>
      </c>
      <c r="K98" s="68">
        <f t="shared" si="28"/>
        <v>41729.910000000003</v>
      </c>
      <c r="L98" s="68">
        <f t="shared" si="28"/>
        <v>43387.020000000004</v>
      </c>
      <c r="M98" s="321"/>
      <c r="N98" s="321"/>
      <c r="O98" s="321"/>
      <c r="P98" s="321"/>
      <c r="Q98" s="324"/>
      <c r="R98" s="321"/>
      <c r="S98" s="160"/>
      <c r="T98" s="160"/>
      <c r="U98" s="283"/>
      <c r="V98" s="283"/>
      <c r="W98" s="283"/>
      <c r="X98" s="288"/>
      <c r="Y98" s="289"/>
      <c r="Z98" s="289"/>
    </row>
    <row r="99" spans="1:26">
      <c r="A99" s="201">
        <v>43080</v>
      </c>
      <c r="B99" s="319" t="s">
        <v>123</v>
      </c>
      <c r="C99" s="68" t="s">
        <v>87</v>
      </c>
      <c r="D99" s="54">
        <v>29394.79</v>
      </c>
      <c r="E99" s="54">
        <v>29191.85</v>
      </c>
      <c r="F99" s="54">
        <v>29230.63</v>
      </c>
      <c r="G99" s="54">
        <v>29173.81</v>
      </c>
      <c r="H99" s="54">
        <v>29386.66</v>
      </c>
      <c r="I99" s="54">
        <v>29311.97</v>
      </c>
      <c r="J99" s="54">
        <v>29171.89</v>
      </c>
      <c r="K99" s="54">
        <v>29160.05</v>
      </c>
      <c r="L99" s="54">
        <v>29405.26</v>
      </c>
      <c r="M99" s="319">
        <f>IF((L100=""),"",MAX(D101:L101))</f>
        <v>43695.899999999994</v>
      </c>
      <c r="N99" s="319">
        <f>IF(L100="","",MIN(D101:L101))</f>
        <v>33368.639999999999</v>
      </c>
      <c r="O99" s="319">
        <f>IF((L101=""),"",AVERAGE(D101:L101))</f>
        <v>39411.64</v>
      </c>
      <c r="P99" s="319">
        <f>IF((L100=""),"",((M99-N99)/(M99+N99))*100)</f>
        <v>13.400793672420539</v>
      </c>
      <c r="Q99" s="322" t="str">
        <f>IF(L100="","",IF(P101&lt;20,(IF(O99&gt;33000,IF(O99&lt;44000,"Pass","Fail"),"Fail"))))</f>
        <v>Pass</v>
      </c>
      <c r="R99" s="319">
        <v>1335</v>
      </c>
      <c r="S99" s="158" t="s">
        <v>171</v>
      </c>
      <c r="T99" s="158"/>
      <c r="U99" s="284">
        <v>19000</v>
      </c>
      <c r="V99" s="284">
        <v>49000</v>
      </c>
      <c r="W99" s="284">
        <v>33000</v>
      </c>
      <c r="X99" s="285">
        <v>44000</v>
      </c>
      <c r="Y99" s="286">
        <v>20</v>
      </c>
      <c r="Z99" s="286">
        <v>20</v>
      </c>
    </row>
    <row r="100" spans="1:26" ht="15.75">
      <c r="A100"/>
      <c r="B100" s="320"/>
      <c r="C100" s="68" t="s">
        <v>88</v>
      </c>
      <c r="D100" s="54">
        <v>18271.91</v>
      </c>
      <c r="E100" s="54">
        <v>16254.5</v>
      </c>
      <c r="F100" s="54">
        <v>15910.34</v>
      </c>
      <c r="G100" s="54">
        <v>15691.64</v>
      </c>
      <c r="H100" s="54">
        <v>17084.28</v>
      </c>
      <c r="I100" s="54">
        <v>15950.97</v>
      </c>
      <c r="J100" s="54">
        <v>15796.81</v>
      </c>
      <c r="K100" s="54">
        <v>15391.58</v>
      </c>
      <c r="L100" s="54">
        <v>14839.96</v>
      </c>
      <c r="M100" s="320"/>
      <c r="N100" s="320"/>
      <c r="O100" s="320"/>
      <c r="P100" s="320"/>
      <c r="Q100" s="323"/>
      <c r="R100" s="320"/>
      <c r="S100" s="159"/>
      <c r="T100" s="159"/>
      <c r="U100" s="281"/>
      <c r="V100" s="281"/>
      <c r="W100" s="281"/>
      <c r="X100" s="287"/>
      <c r="Y100" s="282"/>
      <c r="Z100" s="282"/>
    </row>
    <row r="101" spans="1:26" ht="26.65" customHeight="1">
      <c r="A101"/>
      <c r="B101" s="321"/>
      <c r="C101" s="68" t="s">
        <v>122</v>
      </c>
      <c r="D101" s="68">
        <f t="shared" ref="D101:L101" si="29">IF(((D99="")*AND(D100="")),"",(D99-D100)*3)</f>
        <v>33368.639999999999</v>
      </c>
      <c r="E101" s="68">
        <f t="shared" si="29"/>
        <v>38812.049999999996</v>
      </c>
      <c r="F101" s="68">
        <f t="shared" si="29"/>
        <v>39960.870000000003</v>
      </c>
      <c r="G101" s="68">
        <f t="shared" si="29"/>
        <v>40446.510000000009</v>
      </c>
      <c r="H101" s="68">
        <f t="shared" si="29"/>
        <v>36907.14</v>
      </c>
      <c r="I101" s="68">
        <f t="shared" si="29"/>
        <v>40083.000000000007</v>
      </c>
      <c r="J101" s="68">
        <f t="shared" si="29"/>
        <v>40125.24</v>
      </c>
      <c r="K101" s="68">
        <f t="shared" si="29"/>
        <v>41305.409999999996</v>
      </c>
      <c r="L101" s="68">
        <f t="shared" si="29"/>
        <v>43695.899999999994</v>
      </c>
      <c r="M101" s="321"/>
      <c r="N101" s="321"/>
      <c r="O101" s="321"/>
      <c r="P101" s="321"/>
      <c r="Q101" s="324"/>
      <c r="R101" s="321"/>
      <c r="S101" s="160"/>
      <c r="T101" s="160"/>
      <c r="U101" s="283"/>
      <c r="V101" s="283"/>
      <c r="W101" s="283"/>
      <c r="X101" s="288"/>
      <c r="Y101" s="289"/>
      <c r="Z101" s="289"/>
    </row>
    <row r="102" spans="1:26">
      <c r="A102" s="201">
        <v>43084</v>
      </c>
      <c r="B102" s="319" t="s">
        <v>123</v>
      </c>
      <c r="C102" s="68" t="s">
        <v>87</v>
      </c>
      <c r="D102" s="54">
        <v>29352.06</v>
      </c>
      <c r="E102" s="54">
        <v>29236.33</v>
      </c>
      <c r="F102" s="54">
        <v>29184.66</v>
      </c>
      <c r="G102" s="54">
        <v>29154.55</v>
      </c>
      <c r="H102" s="54">
        <v>29352.32</v>
      </c>
      <c r="I102" s="54">
        <v>29339.47</v>
      </c>
      <c r="J102" s="54">
        <v>29130.74</v>
      </c>
      <c r="K102" s="54">
        <v>29187.81</v>
      </c>
      <c r="L102" s="54">
        <v>29449.96</v>
      </c>
      <c r="M102" s="319">
        <f>IF((L103=""),"",MAX(D104:L104))</f>
        <v>41993.31</v>
      </c>
      <c r="N102" s="319">
        <f>IF(L103="","",MIN(D104:L104))</f>
        <v>32434.650000000009</v>
      </c>
      <c r="O102" s="319">
        <f>IF((L104=""),"",AVERAGE(D104:L104))</f>
        <v>38579.49</v>
      </c>
      <c r="P102" s="319">
        <f>IF((L103=""),"",((M102-N102)/(M102+N102))*100)</f>
        <v>12.842834870121376</v>
      </c>
      <c r="Q102" s="322" t="str">
        <f>IF(L103="","",IF(P104&lt;20,(IF(O102&gt;33000,IF(O102&lt;44000,"Pass","Fail"),"Fail"))))</f>
        <v>Pass</v>
      </c>
      <c r="R102" s="319">
        <v>1335</v>
      </c>
      <c r="S102" s="158"/>
      <c r="T102" s="158"/>
      <c r="U102" s="284">
        <v>19000</v>
      </c>
      <c r="V102" s="284">
        <v>49000</v>
      </c>
      <c r="W102" s="284">
        <v>33000</v>
      </c>
      <c r="X102" s="285">
        <v>44000</v>
      </c>
      <c r="Y102" s="286">
        <v>20</v>
      </c>
      <c r="Z102" s="286">
        <v>20</v>
      </c>
    </row>
    <row r="103" spans="1:26" ht="15.75">
      <c r="A103"/>
      <c r="B103" s="320"/>
      <c r="C103" s="68" t="s">
        <v>88</v>
      </c>
      <c r="D103" s="54">
        <v>18540.509999999998</v>
      </c>
      <c r="E103" s="54">
        <v>16330.67</v>
      </c>
      <c r="F103" s="54">
        <v>15885.1</v>
      </c>
      <c r="G103" s="54">
        <v>15856.94</v>
      </c>
      <c r="H103" s="54">
        <v>17628.71</v>
      </c>
      <c r="I103" s="54">
        <v>16481.87</v>
      </c>
      <c r="J103" s="54">
        <v>15878.14</v>
      </c>
      <c r="K103" s="54">
        <v>15595.3</v>
      </c>
      <c r="L103" s="54">
        <v>15452.19</v>
      </c>
      <c r="M103" s="320"/>
      <c r="N103" s="320"/>
      <c r="O103" s="320"/>
      <c r="P103" s="320"/>
      <c r="Q103" s="323"/>
      <c r="R103" s="320"/>
      <c r="S103" s="159"/>
      <c r="T103" s="159"/>
      <c r="U103" s="281"/>
      <c r="V103" s="281"/>
      <c r="W103" s="281"/>
      <c r="X103" s="287"/>
      <c r="Y103" s="282"/>
      <c r="Z103" s="282"/>
    </row>
    <row r="104" spans="1:26" ht="26.65" customHeight="1">
      <c r="A104"/>
      <c r="B104" s="321"/>
      <c r="C104" s="68" t="s">
        <v>122</v>
      </c>
      <c r="D104" s="68">
        <f t="shared" ref="D104:L104" si="30">IF(((D102="")*AND(D103="")),"",(D102-D103)*3)</f>
        <v>32434.650000000009</v>
      </c>
      <c r="E104" s="68">
        <f t="shared" si="30"/>
        <v>38716.980000000003</v>
      </c>
      <c r="F104" s="68">
        <f t="shared" si="30"/>
        <v>39898.68</v>
      </c>
      <c r="G104" s="68">
        <f t="shared" si="30"/>
        <v>39892.829999999994</v>
      </c>
      <c r="H104" s="68">
        <f t="shared" si="30"/>
        <v>35170.83</v>
      </c>
      <c r="I104" s="68">
        <f t="shared" si="30"/>
        <v>38572.800000000003</v>
      </c>
      <c r="J104" s="68">
        <f t="shared" si="30"/>
        <v>39757.800000000003</v>
      </c>
      <c r="K104" s="68">
        <f t="shared" si="30"/>
        <v>40777.530000000006</v>
      </c>
      <c r="L104" s="68">
        <f t="shared" si="30"/>
        <v>41993.31</v>
      </c>
      <c r="M104" s="321"/>
      <c r="N104" s="321"/>
      <c r="O104" s="321"/>
      <c r="P104" s="321"/>
      <c r="Q104" s="324"/>
      <c r="R104" s="321"/>
      <c r="S104" s="160"/>
      <c r="T104" s="160"/>
      <c r="U104" s="283"/>
      <c r="V104" s="283"/>
      <c r="W104" s="283"/>
      <c r="X104" s="288"/>
      <c r="Y104" s="289"/>
      <c r="Z104" s="289"/>
    </row>
    <row r="105" spans="1:26">
      <c r="A105" s="201">
        <v>43088</v>
      </c>
      <c r="B105" s="319" t="s">
        <v>123</v>
      </c>
      <c r="C105" s="68" t="s">
        <v>87</v>
      </c>
      <c r="D105" s="54">
        <v>29327.42</v>
      </c>
      <c r="E105" s="54">
        <v>29128.85</v>
      </c>
      <c r="F105" s="54">
        <v>29113.75</v>
      </c>
      <c r="G105" s="54">
        <v>29130.89</v>
      </c>
      <c r="H105" s="54">
        <v>29383.19</v>
      </c>
      <c r="I105" s="54">
        <v>29267.63</v>
      </c>
      <c r="J105" s="54">
        <v>29117.95</v>
      </c>
      <c r="K105" s="54">
        <v>29134.799999999999</v>
      </c>
      <c r="L105" s="54">
        <v>29382.85</v>
      </c>
      <c r="M105" s="319">
        <f>IF((L106=""),"",MAX(D107:L107))</f>
        <v>42560.28</v>
      </c>
      <c r="N105" s="319">
        <f>IF(L106="","",MIN(D107:L107))</f>
        <v>33356.30999999999</v>
      </c>
      <c r="O105" s="319">
        <f>IF((L107=""),"",AVERAGE(D107:L107))</f>
        <v>39288.160000000003</v>
      </c>
      <c r="P105" s="319">
        <f>IF((L106=""),"",((M105-N105)/(M105+N105))*100)</f>
        <v>12.123792704598573</v>
      </c>
      <c r="Q105" s="322" t="str">
        <f>IF(L106="","",IF(P107&lt;20,(IF(O105&gt;33000,IF(O105&lt;44000,"Pass","Fail"),"Fail"))))</f>
        <v>Pass</v>
      </c>
      <c r="R105" s="319">
        <v>1335</v>
      </c>
      <c r="S105" s="158"/>
      <c r="T105" s="158"/>
      <c r="U105" s="284">
        <v>19000</v>
      </c>
      <c r="V105" s="284">
        <v>49000</v>
      </c>
      <c r="W105" s="284">
        <v>33000</v>
      </c>
      <c r="X105" s="285">
        <v>44000</v>
      </c>
      <c r="Y105" s="286">
        <v>20</v>
      </c>
      <c r="Z105" s="286">
        <v>20</v>
      </c>
    </row>
    <row r="106" spans="1:26" ht="15.75">
      <c r="A106"/>
      <c r="B106" s="320"/>
      <c r="C106" s="68" t="s">
        <v>88</v>
      </c>
      <c r="D106" s="54">
        <v>18208.650000000001</v>
      </c>
      <c r="E106" s="54">
        <v>16124.38</v>
      </c>
      <c r="F106" s="54">
        <v>15704.96</v>
      </c>
      <c r="G106" s="54">
        <v>15527.27</v>
      </c>
      <c r="H106" s="54">
        <v>17046.87</v>
      </c>
      <c r="I106" s="54">
        <v>16192.84</v>
      </c>
      <c r="J106" s="54">
        <v>15765.02</v>
      </c>
      <c r="K106" s="54">
        <v>15356.77</v>
      </c>
      <c r="L106" s="54">
        <v>15196.09</v>
      </c>
      <c r="M106" s="320"/>
      <c r="N106" s="320"/>
      <c r="O106" s="320"/>
      <c r="P106" s="320"/>
      <c r="Q106" s="323"/>
      <c r="R106" s="320"/>
      <c r="S106" s="159"/>
      <c r="T106" s="159"/>
      <c r="U106" s="281"/>
      <c r="V106" s="281"/>
      <c r="W106" s="281"/>
      <c r="X106" s="287"/>
      <c r="Y106" s="282"/>
      <c r="Z106" s="282"/>
    </row>
    <row r="107" spans="1:26" ht="26.65" customHeight="1">
      <c r="A107"/>
      <c r="B107" s="321"/>
      <c r="C107" s="68" t="s">
        <v>122</v>
      </c>
      <c r="D107" s="68">
        <f t="shared" ref="D107:L107" si="31">IF(((D105="")*AND(D106="")),"",(D105-D106)*3)</f>
        <v>33356.30999999999</v>
      </c>
      <c r="E107" s="68">
        <f t="shared" si="31"/>
        <v>39013.409999999996</v>
      </c>
      <c r="F107" s="68">
        <f t="shared" si="31"/>
        <v>40226.370000000003</v>
      </c>
      <c r="G107" s="68">
        <f t="shared" si="31"/>
        <v>40810.86</v>
      </c>
      <c r="H107" s="68">
        <f t="shared" si="31"/>
        <v>37008.959999999999</v>
      </c>
      <c r="I107" s="68">
        <f t="shared" si="31"/>
        <v>39224.370000000003</v>
      </c>
      <c r="J107" s="68">
        <f t="shared" si="31"/>
        <v>40058.79</v>
      </c>
      <c r="K107" s="68">
        <f t="shared" si="31"/>
        <v>41334.089999999997</v>
      </c>
      <c r="L107" s="68">
        <f t="shared" si="31"/>
        <v>42560.28</v>
      </c>
      <c r="M107" s="321"/>
      <c r="N107" s="321"/>
      <c r="O107" s="321"/>
      <c r="P107" s="321"/>
      <c r="Q107" s="324"/>
      <c r="R107" s="321"/>
      <c r="S107" s="160"/>
      <c r="T107" s="160"/>
      <c r="U107" s="283"/>
      <c r="V107" s="283"/>
      <c r="W107" s="283"/>
      <c r="X107" s="288"/>
      <c r="Y107" s="289"/>
      <c r="Z107" s="289"/>
    </row>
    <row r="108" spans="1:26">
      <c r="A108" s="201">
        <v>43091</v>
      </c>
      <c r="B108" s="319" t="s">
        <v>123</v>
      </c>
      <c r="C108" s="68" t="s">
        <v>87</v>
      </c>
      <c r="D108" s="54">
        <v>29372.31</v>
      </c>
      <c r="E108" s="54">
        <v>29180.02</v>
      </c>
      <c r="F108" s="54">
        <v>29235.81</v>
      </c>
      <c r="G108" s="54">
        <v>29179.02</v>
      </c>
      <c r="H108" s="54">
        <v>29431.69</v>
      </c>
      <c r="I108" s="54">
        <v>29285.49</v>
      </c>
      <c r="J108" s="54">
        <v>29177.61</v>
      </c>
      <c r="K108" s="54">
        <v>29214.82</v>
      </c>
      <c r="L108" s="54">
        <v>29433.39</v>
      </c>
      <c r="M108" s="319">
        <f>IF((L109=""),"",MAX(D110:L110))</f>
        <v>41521.079999999994</v>
      </c>
      <c r="N108" s="319">
        <f>IF(L109="","",MIN(D110:L110))</f>
        <v>32808.270000000004</v>
      </c>
      <c r="O108" s="319">
        <f>IF((L110=""),"",AVERAGE(D110:L110))</f>
        <v>38271.373333333337</v>
      </c>
      <c r="P108" s="319">
        <f>IF((L109=""),"",((M108-N108)/(M108+N108))*100)</f>
        <v>11.721897204805355</v>
      </c>
      <c r="Q108" s="322" t="str">
        <f>IF(L109="","",IF(P110&lt;20,(IF(O108&gt;33000,IF(O108&lt;44000,"Pass","Fail"),"Fail"))))</f>
        <v>Pass</v>
      </c>
      <c r="R108" s="319"/>
      <c r="S108" s="158"/>
      <c r="T108" s="158"/>
      <c r="U108" s="284">
        <v>19000</v>
      </c>
      <c r="V108" s="284">
        <v>49000</v>
      </c>
      <c r="W108" s="284">
        <v>33000</v>
      </c>
      <c r="X108" s="285">
        <v>44000</v>
      </c>
      <c r="Y108" s="286">
        <v>20</v>
      </c>
      <c r="Z108" s="286">
        <v>20</v>
      </c>
    </row>
    <row r="109" spans="1:26" ht="15.75">
      <c r="A109"/>
      <c r="B109" s="320"/>
      <c r="C109" s="68" t="s">
        <v>88</v>
      </c>
      <c r="D109" s="54">
        <v>18436.22</v>
      </c>
      <c r="E109" s="54">
        <v>16570.080000000002</v>
      </c>
      <c r="F109" s="54">
        <v>16259.72</v>
      </c>
      <c r="G109" s="54">
        <v>16006.7</v>
      </c>
      <c r="H109" s="54">
        <v>17283.060000000001</v>
      </c>
      <c r="I109" s="54">
        <v>16527.46</v>
      </c>
      <c r="J109" s="54">
        <v>16153.62</v>
      </c>
      <c r="K109" s="54">
        <v>15866.15</v>
      </c>
      <c r="L109" s="54">
        <v>15593.03</v>
      </c>
      <c r="M109" s="320"/>
      <c r="N109" s="320"/>
      <c r="O109" s="320"/>
      <c r="P109" s="320"/>
      <c r="Q109" s="323"/>
      <c r="R109" s="320"/>
      <c r="S109" s="159"/>
      <c r="T109" s="159"/>
      <c r="U109" s="281"/>
      <c r="V109" s="281"/>
      <c r="W109" s="281"/>
      <c r="X109" s="287"/>
      <c r="Y109" s="282"/>
      <c r="Z109" s="282"/>
    </row>
    <row r="110" spans="1:26" ht="26.65" customHeight="1">
      <c r="A110"/>
      <c r="B110" s="321"/>
      <c r="C110" s="68" t="s">
        <v>122</v>
      </c>
      <c r="D110" s="68">
        <f t="shared" ref="D110:L110" si="32">IF(((D108="")*AND(D109="")),"",(D108-D109)*3)</f>
        <v>32808.270000000004</v>
      </c>
      <c r="E110" s="68">
        <f t="shared" si="32"/>
        <v>37829.819999999992</v>
      </c>
      <c r="F110" s="68">
        <f t="shared" si="32"/>
        <v>38928.270000000004</v>
      </c>
      <c r="G110" s="68">
        <f t="shared" si="32"/>
        <v>39516.959999999999</v>
      </c>
      <c r="H110" s="68">
        <f t="shared" si="32"/>
        <v>36445.889999999992</v>
      </c>
      <c r="I110" s="68">
        <f t="shared" si="32"/>
        <v>38274.090000000011</v>
      </c>
      <c r="J110" s="68">
        <f t="shared" si="32"/>
        <v>39071.97</v>
      </c>
      <c r="K110" s="68">
        <f t="shared" si="32"/>
        <v>40046.01</v>
      </c>
      <c r="L110" s="68">
        <f t="shared" si="32"/>
        <v>41521.079999999994</v>
      </c>
      <c r="M110" s="321"/>
      <c r="N110" s="321"/>
      <c r="O110" s="321"/>
      <c r="P110" s="321"/>
      <c r="Q110" s="324"/>
      <c r="R110" s="321"/>
      <c r="S110" s="160"/>
      <c r="T110" s="160"/>
      <c r="U110" s="283"/>
      <c r="V110" s="283"/>
      <c r="W110" s="283"/>
      <c r="X110" s="288"/>
      <c r="Y110" s="289"/>
      <c r="Z110" s="289"/>
    </row>
    <row r="111" spans="1:26">
      <c r="A111" s="201">
        <v>43095</v>
      </c>
      <c r="B111" s="319" t="s">
        <v>123</v>
      </c>
      <c r="C111" s="68" t="s">
        <v>87</v>
      </c>
      <c r="D111" s="54">
        <v>29279.78</v>
      </c>
      <c r="E111" s="54">
        <v>29042.13</v>
      </c>
      <c r="F111" s="54">
        <v>29167.200000000001</v>
      </c>
      <c r="G111" s="54">
        <v>29148.76</v>
      </c>
      <c r="H111" s="54">
        <v>29331.99</v>
      </c>
      <c r="I111" s="54">
        <v>29253.37</v>
      </c>
      <c r="J111" s="54">
        <v>29095</v>
      </c>
      <c r="K111" s="54">
        <v>29072.01</v>
      </c>
      <c r="L111" s="54">
        <v>29327.17</v>
      </c>
      <c r="M111" s="319">
        <f>IF((L112=""),"",MAX(D113:L113))</f>
        <v>40908.78</v>
      </c>
      <c r="N111" s="319">
        <f>IF(L112="","",MIN(D113:L113))</f>
        <v>31741.29</v>
      </c>
      <c r="O111" s="319">
        <f>IF((L113=""),"",AVERAGE(D113:L113))</f>
        <v>37107.78666666666</v>
      </c>
      <c r="P111" s="319">
        <f>IF((L112=""),"",((M111-N111)/(M111+N111))*100)</f>
        <v>12.618693966846827</v>
      </c>
      <c r="Q111" s="322" t="str">
        <f>IF(L112="","",IF(P113&lt;20,(IF(O111&gt;33000,IF(O111&lt;44000,"Pass","Fail"),"Fail"))))</f>
        <v>Pass</v>
      </c>
      <c r="R111" s="319"/>
      <c r="S111" s="158"/>
      <c r="T111" s="158"/>
      <c r="U111" s="284">
        <v>19000</v>
      </c>
      <c r="V111" s="284">
        <v>49000</v>
      </c>
      <c r="W111" s="284">
        <v>33000</v>
      </c>
      <c r="X111" s="285">
        <v>44000</v>
      </c>
      <c r="Y111" s="286">
        <v>20</v>
      </c>
      <c r="Z111" s="286">
        <v>20</v>
      </c>
    </row>
    <row r="112" spans="1:26" ht="15.75">
      <c r="A112"/>
      <c r="B112" s="320"/>
      <c r="C112" s="68" t="s">
        <v>88</v>
      </c>
      <c r="D112" s="54">
        <v>18699.349999999999</v>
      </c>
      <c r="E112" s="54">
        <v>16653.66</v>
      </c>
      <c r="F112" s="54">
        <v>16465.78</v>
      </c>
      <c r="G112" s="54">
        <v>16466.830000000002</v>
      </c>
      <c r="H112" s="54">
        <v>18085.84</v>
      </c>
      <c r="I112" s="54">
        <v>16884.32</v>
      </c>
      <c r="J112" s="54">
        <v>16466.759999999998</v>
      </c>
      <c r="K112" s="54">
        <v>15980.6</v>
      </c>
      <c r="L112" s="54">
        <v>15690.91</v>
      </c>
      <c r="M112" s="320"/>
      <c r="N112" s="320"/>
      <c r="O112" s="320"/>
      <c r="P112" s="320"/>
      <c r="Q112" s="323"/>
      <c r="R112" s="320"/>
      <c r="S112" s="159"/>
      <c r="T112" s="159"/>
      <c r="U112" s="281"/>
      <c r="V112" s="281"/>
      <c r="W112" s="281"/>
      <c r="X112" s="287"/>
      <c r="Y112" s="282"/>
      <c r="Z112" s="282"/>
    </row>
    <row r="113" spans="1:26" ht="26.65" customHeight="1">
      <c r="A113"/>
      <c r="B113" s="321"/>
      <c r="C113" s="68" t="s">
        <v>122</v>
      </c>
      <c r="D113" s="68">
        <f t="shared" ref="D113:L113" si="33">IF(((D111="")*AND(D112="")),"",(D111-D112)*3)</f>
        <v>31741.29</v>
      </c>
      <c r="E113" s="68">
        <f t="shared" si="33"/>
        <v>37165.410000000003</v>
      </c>
      <c r="F113" s="68">
        <f t="shared" si="33"/>
        <v>38104.260000000009</v>
      </c>
      <c r="G113" s="68">
        <f t="shared" si="33"/>
        <v>38045.789999999994</v>
      </c>
      <c r="H113" s="68">
        <f t="shared" si="33"/>
        <v>33738.450000000004</v>
      </c>
      <c r="I113" s="68">
        <f t="shared" si="33"/>
        <v>37107.149999999994</v>
      </c>
      <c r="J113" s="68">
        <f t="shared" si="33"/>
        <v>37884.720000000001</v>
      </c>
      <c r="K113" s="68">
        <f t="shared" si="33"/>
        <v>39274.229999999996</v>
      </c>
      <c r="L113" s="68">
        <f t="shared" si="33"/>
        <v>40908.78</v>
      </c>
      <c r="M113" s="321"/>
      <c r="N113" s="321"/>
      <c r="O113" s="321"/>
      <c r="P113" s="321"/>
      <c r="Q113" s="324"/>
      <c r="R113" s="321"/>
      <c r="S113" s="160"/>
      <c r="T113" s="160"/>
      <c r="U113" s="283"/>
      <c r="V113" s="283"/>
      <c r="W113" s="283"/>
      <c r="X113" s="288"/>
      <c r="Y113" s="289"/>
      <c r="Z113" s="289"/>
    </row>
    <row r="114" spans="1:26">
      <c r="A114" s="201">
        <v>43098</v>
      </c>
      <c r="B114" s="319" t="s">
        <v>123</v>
      </c>
      <c r="C114" s="68" t="s">
        <v>87</v>
      </c>
      <c r="D114" s="54">
        <v>29228.22</v>
      </c>
      <c r="E114" s="54">
        <v>29017.11</v>
      </c>
      <c r="F114" s="54">
        <v>29082.1</v>
      </c>
      <c r="G114" s="54">
        <v>29048.74</v>
      </c>
      <c r="H114" s="54">
        <v>29239.53</v>
      </c>
      <c r="I114" s="54">
        <v>29227.4</v>
      </c>
      <c r="J114" s="54">
        <v>29047.53</v>
      </c>
      <c r="K114" s="54">
        <v>29042.92</v>
      </c>
      <c r="L114" s="54">
        <v>29274.06</v>
      </c>
      <c r="M114" s="319">
        <f>IF((L115=""),"",MAX(D116:L116))</f>
        <v>43053.750000000007</v>
      </c>
      <c r="N114" s="319">
        <f>IF(L115="","",MIN(D116:L116))</f>
        <v>33151.229999999996</v>
      </c>
      <c r="O114" s="319">
        <f>IF((L116=""),"",AVERAGE(D116:L116))</f>
        <v>39021.05333333333</v>
      </c>
      <c r="P114" s="319">
        <f>IF((L115=""),"",((M114-N114)/(M114+N114))*100)</f>
        <v>12.994583818537855</v>
      </c>
      <c r="Q114" s="322" t="str">
        <f>IF(L115="","",IF(P116&lt;20,(IF(O114&gt;33000,IF(O114&lt;44000,"Pass","Fail"),"Fail"))))</f>
        <v>Pass</v>
      </c>
      <c r="R114" s="319"/>
      <c r="S114" s="158"/>
      <c r="T114" s="158"/>
      <c r="U114" s="284">
        <v>19000</v>
      </c>
      <c r="V114" s="284">
        <v>49000</v>
      </c>
      <c r="W114" s="284">
        <v>33000</v>
      </c>
      <c r="X114" s="285">
        <v>44000</v>
      </c>
      <c r="Y114" s="286">
        <v>20</v>
      </c>
      <c r="Z114" s="286">
        <v>20</v>
      </c>
    </row>
    <row r="115" spans="1:26" ht="15.75">
      <c r="A115"/>
      <c r="B115" s="320"/>
      <c r="C115" s="68" t="s">
        <v>88</v>
      </c>
      <c r="D115" s="54">
        <v>18177.810000000001</v>
      </c>
      <c r="E115" s="54">
        <v>16319.5</v>
      </c>
      <c r="F115" s="54">
        <v>15688.22</v>
      </c>
      <c r="G115" s="54">
        <v>15660.21</v>
      </c>
      <c r="H115" s="54">
        <v>16780.02</v>
      </c>
      <c r="I115" s="54">
        <v>16172.54</v>
      </c>
      <c r="J115" s="54">
        <v>15901.08</v>
      </c>
      <c r="K115" s="54">
        <v>15522.26</v>
      </c>
      <c r="L115" s="54">
        <v>14922.81</v>
      </c>
      <c r="M115" s="320"/>
      <c r="N115" s="320"/>
      <c r="O115" s="320"/>
      <c r="P115" s="320"/>
      <c r="Q115" s="323"/>
      <c r="R115" s="320"/>
      <c r="S115" s="159"/>
      <c r="T115" s="159"/>
      <c r="U115" s="281"/>
      <c r="V115" s="281"/>
      <c r="W115" s="281"/>
      <c r="X115" s="287"/>
      <c r="Y115" s="282"/>
      <c r="Z115" s="282"/>
    </row>
    <row r="116" spans="1:26" ht="26.65" customHeight="1">
      <c r="A116"/>
      <c r="B116" s="321"/>
      <c r="C116" s="68" t="s">
        <v>122</v>
      </c>
      <c r="D116" s="68">
        <f t="shared" ref="D116:L116" si="34">IF(((D114="")*AND(D115="")),"",(D114-D115)*3)</f>
        <v>33151.229999999996</v>
      </c>
      <c r="E116" s="68">
        <f t="shared" si="34"/>
        <v>38092.83</v>
      </c>
      <c r="F116" s="68">
        <f t="shared" si="34"/>
        <v>40181.64</v>
      </c>
      <c r="G116" s="68">
        <f t="shared" si="34"/>
        <v>40165.590000000011</v>
      </c>
      <c r="H116" s="68">
        <f t="shared" si="34"/>
        <v>37378.53</v>
      </c>
      <c r="I116" s="68">
        <f t="shared" si="34"/>
        <v>39164.58</v>
      </c>
      <c r="J116" s="68">
        <f t="shared" si="34"/>
        <v>39439.35</v>
      </c>
      <c r="K116" s="68">
        <f t="shared" si="34"/>
        <v>40561.979999999996</v>
      </c>
      <c r="L116" s="68">
        <f t="shared" si="34"/>
        <v>43053.750000000007</v>
      </c>
      <c r="M116" s="321"/>
      <c r="N116" s="321"/>
      <c r="O116" s="321"/>
      <c r="P116" s="321"/>
      <c r="Q116" s="324"/>
      <c r="R116" s="321"/>
      <c r="S116" s="160"/>
      <c r="T116" s="160"/>
      <c r="U116" s="283"/>
      <c r="V116" s="283"/>
      <c r="W116" s="283"/>
      <c r="X116" s="288"/>
      <c r="Y116" s="289"/>
      <c r="Z116" s="289"/>
    </row>
    <row r="117" spans="1:26">
      <c r="A117" s="201">
        <v>42736</v>
      </c>
      <c r="B117" s="319" t="s">
        <v>123</v>
      </c>
      <c r="C117" s="68" t="s">
        <v>87</v>
      </c>
      <c r="D117" s="54">
        <v>29289.64</v>
      </c>
      <c r="E117" s="54">
        <v>29103.02</v>
      </c>
      <c r="F117" s="54">
        <v>29141.03</v>
      </c>
      <c r="G117" s="54">
        <v>29077.21</v>
      </c>
      <c r="H117" s="54">
        <v>29281.31</v>
      </c>
      <c r="I117" s="54">
        <v>29232.98</v>
      </c>
      <c r="J117" s="54">
        <v>29080.560000000001</v>
      </c>
      <c r="K117" s="54">
        <v>29092.21</v>
      </c>
      <c r="L117" s="54">
        <v>29360.15</v>
      </c>
      <c r="M117" s="319">
        <f>IF((L118=""),"",MAX(D119:L119))</f>
        <v>41693.070000000007</v>
      </c>
      <c r="N117" s="319">
        <f>IF(L118="","",MIN(D119:L119))</f>
        <v>31999.649999999998</v>
      </c>
      <c r="O117" s="319">
        <f>IF((L119=""),"",AVERAGE(D119:L119))</f>
        <v>37869.18</v>
      </c>
      <c r="P117" s="319">
        <f>IF((L118=""),"",((M117-N117)/(M117+N117))*100)</f>
        <v>13.153836634066444</v>
      </c>
      <c r="Q117" s="322" t="str">
        <f>IF(L118="","",IF(P119&lt;20,(IF(O117&gt;33000,IF(O117&lt;44000,"Pass","Fail"),"Fail"))))</f>
        <v>Pass</v>
      </c>
      <c r="R117" s="319">
        <v>1428</v>
      </c>
      <c r="S117" s="158"/>
      <c r="T117" s="158"/>
      <c r="U117" s="284">
        <v>19000</v>
      </c>
      <c r="V117" s="284">
        <v>49000</v>
      </c>
      <c r="W117" s="284">
        <v>33000</v>
      </c>
      <c r="X117" s="285">
        <v>44000</v>
      </c>
      <c r="Y117" s="286">
        <v>20</v>
      </c>
      <c r="Z117" s="286">
        <v>20</v>
      </c>
    </row>
    <row r="118" spans="1:26" ht="15.75">
      <c r="A118"/>
      <c r="B118" s="320"/>
      <c r="C118" s="68" t="s">
        <v>88</v>
      </c>
      <c r="D118" s="54">
        <v>18623.09</v>
      </c>
      <c r="E118" s="54">
        <v>16615.650000000001</v>
      </c>
      <c r="F118" s="54">
        <v>16259.89</v>
      </c>
      <c r="G118" s="54">
        <v>16033.06</v>
      </c>
      <c r="H118" s="54">
        <v>17472</v>
      </c>
      <c r="I118" s="54">
        <v>16540.43</v>
      </c>
      <c r="J118" s="54">
        <v>16215.7</v>
      </c>
      <c r="K118" s="54">
        <v>15828.29</v>
      </c>
      <c r="L118" s="54">
        <v>15462.46</v>
      </c>
      <c r="M118" s="320"/>
      <c r="N118" s="320"/>
      <c r="O118" s="320"/>
      <c r="P118" s="320"/>
      <c r="Q118" s="323"/>
      <c r="R118" s="320"/>
      <c r="S118" s="159"/>
      <c r="T118" s="159"/>
      <c r="U118" s="281"/>
      <c r="V118" s="281"/>
      <c r="W118" s="281"/>
      <c r="X118" s="287"/>
      <c r="Y118" s="282"/>
      <c r="Z118" s="282"/>
    </row>
    <row r="119" spans="1:26" ht="26.65" customHeight="1">
      <c r="A119"/>
      <c r="B119" s="321"/>
      <c r="C119" s="68" t="s">
        <v>122</v>
      </c>
      <c r="D119" s="68">
        <f t="shared" ref="D119:L119" si="35">IF(((D117="")*AND(D118="")),"",(D117-D118)*3)</f>
        <v>31999.649999999998</v>
      </c>
      <c r="E119" s="68">
        <f t="shared" si="35"/>
        <v>37462.11</v>
      </c>
      <c r="F119" s="68">
        <f t="shared" si="35"/>
        <v>38643.42</v>
      </c>
      <c r="G119" s="68">
        <f t="shared" si="35"/>
        <v>39132.449999999997</v>
      </c>
      <c r="H119" s="68">
        <f t="shared" si="35"/>
        <v>35427.930000000008</v>
      </c>
      <c r="I119" s="68">
        <f t="shared" si="35"/>
        <v>38077.649999999994</v>
      </c>
      <c r="J119" s="68">
        <f t="shared" si="35"/>
        <v>38594.58</v>
      </c>
      <c r="K119" s="68">
        <f t="shared" si="35"/>
        <v>39791.759999999995</v>
      </c>
      <c r="L119" s="68">
        <f t="shared" si="35"/>
        <v>41693.070000000007</v>
      </c>
      <c r="M119" s="321"/>
      <c r="N119" s="321"/>
      <c r="O119" s="321"/>
      <c r="P119" s="321"/>
      <c r="Q119" s="324"/>
      <c r="R119" s="321"/>
      <c r="S119" s="160"/>
      <c r="T119" s="160"/>
      <c r="U119" s="283"/>
      <c r="V119" s="283"/>
      <c r="W119" s="283"/>
      <c r="X119" s="288"/>
      <c r="Y119" s="289"/>
      <c r="Z119" s="289"/>
    </row>
    <row r="120" spans="1:26">
      <c r="A120" s="201">
        <v>42739</v>
      </c>
      <c r="B120" s="319" t="s">
        <v>123</v>
      </c>
      <c r="C120" s="68" t="s">
        <v>87</v>
      </c>
      <c r="D120" s="54">
        <v>29411.16</v>
      </c>
      <c r="E120" s="54">
        <v>29274.49</v>
      </c>
      <c r="F120" s="54">
        <v>29334.15</v>
      </c>
      <c r="G120" s="54">
        <v>29292.1</v>
      </c>
      <c r="H120" s="54">
        <v>29496</v>
      </c>
      <c r="I120" s="54">
        <v>29439.16</v>
      </c>
      <c r="J120" s="54">
        <v>29292.13</v>
      </c>
      <c r="K120" s="54">
        <v>29275.97</v>
      </c>
      <c r="L120" s="54">
        <v>29470.240000000002</v>
      </c>
      <c r="M120" s="319">
        <f>IF((L121=""),"",MAX(D122:L122))</f>
        <v>41379.450000000004</v>
      </c>
      <c r="N120" s="319">
        <f>IF(L121="","",MIN(D122:L122))</f>
        <v>32885.820000000007</v>
      </c>
      <c r="O120" s="319">
        <f>IF((L122=""),"",AVERAGE(D122:L122))</f>
        <v>36620.753333333334</v>
      </c>
      <c r="P120" s="319">
        <f>IF((L121=""),"",((M120-N120)/(M120+N120))*100)</f>
        <v>11.436880253717511</v>
      </c>
      <c r="Q120" s="322" t="str">
        <f>IF(L121="","",IF(P122&lt;20,(IF(O120&gt;33000,IF(O120&lt;44000,"Pass","Fail"),"Fail"))))</f>
        <v>Pass</v>
      </c>
      <c r="R120" s="319">
        <v>1335</v>
      </c>
      <c r="S120" s="158"/>
      <c r="T120" s="158"/>
      <c r="U120" s="284">
        <v>19000</v>
      </c>
      <c r="V120" s="284">
        <v>49000</v>
      </c>
      <c r="W120" s="284">
        <v>33000</v>
      </c>
      <c r="X120" s="285">
        <v>44000</v>
      </c>
      <c r="Y120" s="286">
        <v>20</v>
      </c>
      <c r="Z120" s="286">
        <v>20</v>
      </c>
    </row>
    <row r="121" spans="1:26" ht="15.75">
      <c r="A121"/>
      <c r="B121" s="320"/>
      <c r="C121" s="68" t="s">
        <v>88</v>
      </c>
      <c r="D121" s="54">
        <v>18320.169999999998</v>
      </c>
      <c r="E121" s="54">
        <v>18312.55</v>
      </c>
      <c r="F121" s="54">
        <v>16255.88</v>
      </c>
      <c r="G121" s="54">
        <v>15980.15</v>
      </c>
      <c r="H121" s="54">
        <v>17264.43</v>
      </c>
      <c r="I121" s="54">
        <v>18320.169999999998</v>
      </c>
      <c r="J121" s="54">
        <v>18312.55</v>
      </c>
      <c r="K121" s="54">
        <v>15980.15</v>
      </c>
      <c r="L121" s="54">
        <v>15677.09</v>
      </c>
      <c r="M121" s="320"/>
      <c r="N121" s="320"/>
      <c r="O121" s="320"/>
      <c r="P121" s="320"/>
      <c r="Q121" s="323"/>
      <c r="R121" s="320"/>
      <c r="S121" s="159"/>
      <c r="T121" s="159"/>
      <c r="U121" s="281"/>
      <c r="V121" s="281"/>
      <c r="W121" s="281"/>
      <c r="X121" s="287"/>
      <c r="Y121" s="282"/>
      <c r="Z121" s="282"/>
    </row>
    <row r="122" spans="1:26" ht="26.65" customHeight="1">
      <c r="A122"/>
      <c r="B122" s="321"/>
      <c r="C122" s="68" t="s">
        <v>122</v>
      </c>
      <c r="D122" s="68">
        <f t="shared" ref="D122:L122" si="36">IF(((D120="")*AND(D121="")),"",(D120-D121)*3)</f>
        <v>33272.97</v>
      </c>
      <c r="E122" s="68">
        <f t="shared" si="36"/>
        <v>32885.820000000007</v>
      </c>
      <c r="F122" s="68">
        <f t="shared" si="36"/>
        <v>39234.810000000005</v>
      </c>
      <c r="G122" s="68">
        <f t="shared" si="36"/>
        <v>39935.85</v>
      </c>
      <c r="H122" s="68">
        <f t="shared" si="36"/>
        <v>36694.71</v>
      </c>
      <c r="I122" s="68">
        <f t="shared" si="36"/>
        <v>33356.97</v>
      </c>
      <c r="J122" s="68">
        <f t="shared" si="36"/>
        <v>32938.740000000005</v>
      </c>
      <c r="K122" s="68">
        <f t="shared" si="36"/>
        <v>39887.460000000006</v>
      </c>
      <c r="L122" s="68">
        <f t="shared" si="36"/>
        <v>41379.450000000004</v>
      </c>
      <c r="M122" s="321"/>
      <c r="N122" s="321"/>
      <c r="O122" s="321"/>
      <c r="P122" s="321"/>
      <c r="Q122" s="324"/>
      <c r="R122" s="321"/>
      <c r="S122" s="160"/>
      <c r="T122" s="160"/>
      <c r="U122" s="283"/>
      <c r="V122" s="283"/>
      <c r="W122" s="283"/>
      <c r="X122" s="288"/>
      <c r="Y122" s="289"/>
      <c r="Z122" s="289"/>
    </row>
    <row r="123" spans="1:26">
      <c r="A123" s="201">
        <v>42743</v>
      </c>
      <c r="B123" s="319" t="s">
        <v>123</v>
      </c>
      <c r="C123" s="68" t="s">
        <v>87</v>
      </c>
      <c r="D123" s="54">
        <v>29290.959999999999</v>
      </c>
      <c r="E123" s="54">
        <v>29154.54</v>
      </c>
      <c r="F123" s="54">
        <v>29209.59</v>
      </c>
      <c r="G123" s="54">
        <v>29169.98</v>
      </c>
      <c r="H123" s="54">
        <v>29387.34</v>
      </c>
      <c r="I123" s="54">
        <v>29279.71</v>
      </c>
      <c r="J123" s="54">
        <v>29145.5</v>
      </c>
      <c r="K123" s="54">
        <v>29162.880000000001</v>
      </c>
      <c r="L123" s="54">
        <v>29400.04</v>
      </c>
      <c r="M123" s="319">
        <f>IF((L124=""),"",MAX(D125:L125))</f>
        <v>41731.26</v>
      </c>
      <c r="N123" s="319">
        <f>IF(L124="","",MIN(D125:L125))</f>
        <v>32992.229999999996</v>
      </c>
      <c r="O123" s="319">
        <f>IF((L125=""),"",AVERAGE(D125:L125))</f>
        <v>38268.886666666665</v>
      </c>
      <c r="P123" s="319">
        <f>IF((L124=""),"",((M123-N123)/(M123+N123))*100)</f>
        <v>11.695157707435785</v>
      </c>
      <c r="Q123" s="322" t="str">
        <f>IF(L124="","",IF(P125&lt;20,(IF(O123&gt;33000,IF(O123&lt;44000,"Pass","Fail"),"Fail"))))</f>
        <v>Pass</v>
      </c>
      <c r="R123" s="319"/>
      <c r="S123" s="158"/>
      <c r="T123" s="158"/>
      <c r="U123" s="284">
        <v>19000</v>
      </c>
      <c r="V123" s="284">
        <v>49000</v>
      </c>
      <c r="W123" s="284">
        <v>33000</v>
      </c>
      <c r="X123" s="285">
        <v>44000</v>
      </c>
      <c r="Y123" s="286">
        <v>20</v>
      </c>
      <c r="Z123" s="286">
        <v>20</v>
      </c>
    </row>
    <row r="124" spans="1:26" ht="15.75">
      <c r="A124"/>
      <c r="B124" s="320"/>
      <c r="C124" s="68" t="s">
        <v>88</v>
      </c>
      <c r="D124" s="54">
        <v>18293.55</v>
      </c>
      <c r="E124" s="54">
        <v>16443.84</v>
      </c>
      <c r="F124" s="54">
        <v>16245.72</v>
      </c>
      <c r="G124" s="54">
        <v>16144.93</v>
      </c>
      <c r="H124" s="54">
        <v>17439.02</v>
      </c>
      <c r="I124" s="54">
        <v>16337.78</v>
      </c>
      <c r="J124" s="54">
        <v>16122.15</v>
      </c>
      <c r="K124" s="54">
        <v>15877.27</v>
      </c>
      <c r="L124" s="54">
        <v>15489.62</v>
      </c>
      <c r="M124" s="320"/>
      <c r="N124" s="320"/>
      <c r="O124" s="320"/>
      <c r="P124" s="320"/>
      <c r="Q124" s="323"/>
      <c r="R124" s="320"/>
      <c r="S124" s="159"/>
      <c r="T124" s="159"/>
      <c r="U124" s="281"/>
      <c r="V124" s="281"/>
      <c r="W124" s="281"/>
      <c r="X124" s="287"/>
      <c r="Y124" s="282"/>
      <c r="Z124" s="282"/>
    </row>
    <row r="125" spans="1:26" ht="26.65" customHeight="1">
      <c r="A125"/>
      <c r="B125" s="321"/>
      <c r="C125" s="68" t="s">
        <v>122</v>
      </c>
      <c r="D125" s="68">
        <f t="shared" ref="D125:L125" si="37">IF(((D123="")*AND(D124="")),"",(D123-D124)*3)</f>
        <v>32992.229999999996</v>
      </c>
      <c r="E125" s="68">
        <f t="shared" si="37"/>
        <v>38132.100000000006</v>
      </c>
      <c r="F125" s="68">
        <f t="shared" si="37"/>
        <v>38891.61</v>
      </c>
      <c r="G125" s="68">
        <f t="shared" si="37"/>
        <v>39075.149999999994</v>
      </c>
      <c r="H125" s="68">
        <f t="shared" si="37"/>
        <v>35844.959999999999</v>
      </c>
      <c r="I125" s="68">
        <f t="shared" si="37"/>
        <v>38825.789999999994</v>
      </c>
      <c r="J125" s="68">
        <f t="shared" si="37"/>
        <v>39070.050000000003</v>
      </c>
      <c r="K125" s="68">
        <f t="shared" si="37"/>
        <v>39856.83</v>
      </c>
      <c r="L125" s="68">
        <f t="shared" si="37"/>
        <v>41731.26</v>
      </c>
      <c r="M125" s="321"/>
      <c r="N125" s="321"/>
      <c r="O125" s="321"/>
      <c r="P125" s="321"/>
      <c r="Q125" s="324"/>
      <c r="R125" s="321"/>
      <c r="S125" s="160"/>
      <c r="T125" s="160"/>
      <c r="U125" s="283"/>
      <c r="V125" s="283"/>
      <c r="W125" s="283"/>
      <c r="X125" s="288"/>
      <c r="Y125" s="289"/>
      <c r="Z125" s="289"/>
    </row>
    <row r="126" spans="1:26">
      <c r="A126" s="201">
        <v>43111</v>
      </c>
      <c r="B126" s="319" t="s">
        <v>123</v>
      </c>
      <c r="C126" s="68" t="s">
        <v>87</v>
      </c>
      <c r="D126" s="54">
        <v>29303.19</v>
      </c>
      <c r="E126" s="54">
        <v>29107.89</v>
      </c>
      <c r="F126" s="54">
        <v>29103.69</v>
      </c>
      <c r="G126" s="54">
        <v>29118.79</v>
      </c>
      <c r="H126" s="54">
        <v>29389.16</v>
      </c>
      <c r="I126" s="54">
        <v>29258.29</v>
      </c>
      <c r="J126" s="54">
        <v>29096.44</v>
      </c>
      <c r="K126" s="54">
        <v>29110.06</v>
      </c>
      <c r="L126" s="54">
        <v>29349.45</v>
      </c>
      <c r="M126" s="319">
        <f>IF((L127=""),"",MAX(D128:L128))</f>
        <v>41832.15</v>
      </c>
      <c r="N126" s="319">
        <f>IF(L127="","",MIN(D128:L128))</f>
        <v>32480.46</v>
      </c>
      <c r="O126" s="319">
        <f>IF((L128=""),"",AVERAGE(D128:L128))</f>
        <v>38425.279999999999</v>
      </c>
      <c r="P126" s="319">
        <f>IF((L127=""),"",((M126-N126)/(M126+N126))*100)</f>
        <v>12.584257234404769</v>
      </c>
      <c r="Q126" s="322" t="str">
        <f>IF(L127="","",IF(P128&lt;20,(IF(O126&gt;33000,IF(O126&lt;44000,"Pass","Fail"),"Fail"))))</f>
        <v>Pass</v>
      </c>
      <c r="R126" s="319">
        <v>1159</v>
      </c>
      <c r="S126" s="158" t="s">
        <v>172</v>
      </c>
      <c r="T126" s="158"/>
      <c r="U126" s="284">
        <v>19000</v>
      </c>
      <c r="V126" s="284">
        <v>49000</v>
      </c>
      <c r="W126" s="284">
        <v>33000</v>
      </c>
      <c r="X126" s="285">
        <v>44000</v>
      </c>
      <c r="Y126" s="286">
        <v>20</v>
      </c>
      <c r="Z126" s="286">
        <v>20</v>
      </c>
    </row>
    <row r="127" spans="1:26" ht="15.75">
      <c r="A127"/>
      <c r="B127" s="320"/>
      <c r="C127" s="68" t="s">
        <v>88</v>
      </c>
      <c r="D127" s="54">
        <v>18476.37</v>
      </c>
      <c r="E127" s="54">
        <v>16392.8</v>
      </c>
      <c r="F127" s="54">
        <v>16108.27</v>
      </c>
      <c r="G127" s="54">
        <v>15920.14</v>
      </c>
      <c r="H127" s="54">
        <v>17285.689999999999</v>
      </c>
      <c r="I127" s="54">
        <v>16224.47</v>
      </c>
      <c r="J127" s="54">
        <v>15979.11</v>
      </c>
      <c r="K127" s="54">
        <v>15768.87</v>
      </c>
      <c r="L127" s="54">
        <v>15405.4</v>
      </c>
      <c r="M127" s="320"/>
      <c r="N127" s="320"/>
      <c r="O127" s="320"/>
      <c r="P127" s="320"/>
      <c r="Q127" s="323"/>
      <c r="R127" s="320"/>
      <c r="S127" s="159"/>
      <c r="T127" s="159"/>
      <c r="U127" s="281"/>
      <c r="V127" s="281"/>
      <c r="W127" s="281"/>
      <c r="X127" s="287"/>
      <c r="Y127" s="282"/>
      <c r="Z127" s="282"/>
    </row>
    <row r="128" spans="1:26" ht="26.65" customHeight="1">
      <c r="A128"/>
      <c r="B128" s="321"/>
      <c r="C128" s="68" t="s">
        <v>122</v>
      </c>
      <c r="D128" s="68">
        <f t="shared" ref="D128:L128" si="38">IF(((D126="")*AND(D127="")),"",(D126-D127)*3)</f>
        <v>32480.46</v>
      </c>
      <c r="E128" s="68">
        <f t="shared" si="38"/>
        <v>38145.270000000004</v>
      </c>
      <c r="F128" s="68">
        <f t="shared" si="38"/>
        <v>38986.259999999995</v>
      </c>
      <c r="G128" s="68">
        <f t="shared" si="38"/>
        <v>39595.950000000004</v>
      </c>
      <c r="H128" s="68">
        <f t="shared" si="38"/>
        <v>36310.410000000003</v>
      </c>
      <c r="I128" s="68">
        <f t="shared" si="38"/>
        <v>39101.460000000006</v>
      </c>
      <c r="J128" s="68">
        <f t="shared" si="38"/>
        <v>39351.989999999991</v>
      </c>
      <c r="K128" s="68">
        <f t="shared" si="38"/>
        <v>40023.57</v>
      </c>
      <c r="L128" s="68">
        <f t="shared" si="38"/>
        <v>41832.15</v>
      </c>
      <c r="M128" s="321"/>
      <c r="N128" s="321"/>
      <c r="O128" s="321"/>
      <c r="P128" s="321"/>
      <c r="Q128" s="324"/>
      <c r="R128" s="321"/>
      <c r="S128" s="160"/>
      <c r="T128" s="160"/>
      <c r="U128" s="283"/>
      <c r="V128" s="283"/>
      <c r="W128" s="283"/>
      <c r="X128" s="288"/>
      <c r="Y128" s="289"/>
      <c r="Z128" s="289"/>
    </row>
    <row r="129" spans="1:26">
      <c r="A129" s="201">
        <v>43118</v>
      </c>
      <c r="B129" s="319" t="s">
        <v>123</v>
      </c>
      <c r="C129" s="68" t="s">
        <v>87</v>
      </c>
      <c r="D129" s="54">
        <v>29237.87</v>
      </c>
      <c r="E129" s="54">
        <v>29057.53</v>
      </c>
      <c r="F129" s="54">
        <v>29075.83</v>
      </c>
      <c r="G129" s="54">
        <v>29028.48</v>
      </c>
      <c r="H129" s="54">
        <v>29235.83</v>
      </c>
      <c r="I129" s="54">
        <v>29199.360000000001</v>
      </c>
      <c r="J129" s="54">
        <v>29003.439999999999</v>
      </c>
      <c r="K129" s="54">
        <v>29020.53</v>
      </c>
      <c r="L129" s="54">
        <v>29307.23</v>
      </c>
      <c r="M129" s="319">
        <f>IF((L130=""),"",MAX(D131:L131))</f>
        <v>42621.09</v>
      </c>
      <c r="N129" s="319">
        <f>IF(L130="","",MIN(D131:L131))</f>
        <v>33489.299999999996</v>
      </c>
      <c r="O129" s="319">
        <f>IF((L131=""),"",AVERAGE(D131:L131))</f>
        <v>39055.126666666671</v>
      </c>
      <c r="P129" s="319">
        <f>IF((L130=""),"",((M129-N129)/(M129+N129))*100)</f>
        <v>11.998085938069694</v>
      </c>
      <c r="Q129" s="322" t="str">
        <f>IF(L130="","",IF(P131&lt;20,(IF(O129&gt;33000,IF(O129&lt;44000,"Pass","Fail"),"Fail"))))</f>
        <v>Pass</v>
      </c>
      <c r="R129" s="319">
        <v>121</v>
      </c>
      <c r="S129" s="158"/>
      <c r="T129" s="158"/>
      <c r="U129" s="284">
        <v>19000</v>
      </c>
      <c r="V129" s="284">
        <v>49000</v>
      </c>
      <c r="W129" s="284">
        <v>33000</v>
      </c>
      <c r="X129" s="285">
        <v>44000</v>
      </c>
      <c r="Y129" s="286">
        <v>20</v>
      </c>
      <c r="Z129" s="286">
        <v>20</v>
      </c>
    </row>
    <row r="130" spans="1:26" ht="15.75">
      <c r="A130"/>
      <c r="B130" s="320"/>
      <c r="C130" s="68" t="s">
        <v>88</v>
      </c>
      <c r="D130" s="54">
        <v>18074.77</v>
      </c>
      <c r="E130" s="54">
        <v>16120.11</v>
      </c>
      <c r="F130" s="54">
        <v>15954.36</v>
      </c>
      <c r="G130" s="54">
        <v>15631.76</v>
      </c>
      <c r="H130" s="54">
        <v>16899.23</v>
      </c>
      <c r="I130" s="54">
        <v>15988.37</v>
      </c>
      <c r="J130" s="54">
        <v>15745.55</v>
      </c>
      <c r="K130" s="54">
        <v>15486.37</v>
      </c>
      <c r="L130" s="54">
        <v>15100.2</v>
      </c>
      <c r="M130" s="320"/>
      <c r="N130" s="320"/>
      <c r="O130" s="320"/>
      <c r="P130" s="320"/>
      <c r="Q130" s="323"/>
      <c r="R130" s="320"/>
      <c r="S130" s="159"/>
      <c r="T130" s="159"/>
      <c r="U130" s="281"/>
      <c r="V130" s="281"/>
      <c r="W130" s="281"/>
      <c r="X130" s="287"/>
      <c r="Y130" s="282"/>
      <c r="Z130" s="282"/>
    </row>
    <row r="131" spans="1:26" ht="26.65" customHeight="1">
      <c r="A131"/>
      <c r="B131" s="321"/>
      <c r="C131" s="68" t="s">
        <v>122</v>
      </c>
      <c r="D131" s="68">
        <f t="shared" ref="D131:L131" si="39">IF(((D129="")*AND(D130="")),"",(D129-D130)*3)</f>
        <v>33489.299999999996</v>
      </c>
      <c r="E131" s="68">
        <f t="shared" si="39"/>
        <v>38812.259999999995</v>
      </c>
      <c r="F131" s="68">
        <f t="shared" si="39"/>
        <v>39364.410000000003</v>
      </c>
      <c r="G131" s="68">
        <f t="shared" si="39"/>
        <v>40190.159999999996</v>
      </c>
      <c r="H131" s="68">
        <f t="shared" si="39"/>
        <v>37009.800000000003</v>
      </c>
      <c r="I131" s="68">
        <f t="shared" si="39"/>
        <v>39632.97</v>
      </c>
      <c r="J131" s="68">
        <f t="shared" si="39"/>
        <v>39773.67</v>
      </c>
      <c r="K131" s="68">
        <f t="shared" si="39"/>
        <v>40602.479999999996</v>
      </c>
      <c r="L131" s="68">
        <f t="shared" si="39"/>
        <v>42621.09</v>
      </c>
      <c r="M131" s="321"/>
      <c r="N131" s="321"/>
      <c r="O131" s="321"/>
      <c r="P131" s="321"/>
      <c r="Q131" s="324"/>
      <c r="R131" s="321"/>
      <c r="S131" s="160"/>
      <c r="T131" s="160"/>
      <c r="U131" s="283"/>
      <c r="V131" s="283"/>
      <c r="W131" s="283"/>
      <c r="X131" s="288"/>
      <c r="Y131" s="289"/>
      <c r="Z131" s="289"/>
    </row>
    <row r="132" spans="1:26">
      <c r="A132" s="201">
        <v>43122</v>
      </c>
      <c r="B132" s="319" t="s">
        <v>123</v>
      </c>
      <c r="C132" s="68" t="s">
        <v>87</v>
      </c>
      <c r="D132" s="54">
        <v>29248.87</v>
      </c>
      <c r="E132" s="54">
        <v>29067.14</v>
      </c>
      <c r="F132" s="54">
        <v>29094.91</v>
      </c>
      <c r="G132" s="54">
        <v>29084.49</v>
      </c>
      <c r="H132" s="54">
        <v>29284.9</v>
      </c>
      <c r="I132" s="54">
        <v>29216.89</v>
      </c>
      <c r="J132" s="54">
        <v>29084.09</v>
      </c>
      <c r="K132" s="54">
        <v>29003.21</v>
      </c>
      <c r="L132" s="54">
        <v>29245.97</v>
      </c>
      <c r="M132" s="319">
        <f>IF((L133=""),"",MAX(D134:L134))</f>
        <v>43505.850000000006</v>
      </c>
      <c r="N132" s="319">
        <f>IF(L133="","",MIN(D134:L134))</f>
        <v>28034.31</v>
      </c>
      <c r="O132" s="319">
        <f>IF((L134=""),"",AVERAGE(D134:L134))</f>
        <v>35633.203333333331</v>
      </c>
      <c r="P132" s="319">
        <f>IF((L133=""),"",((M132-N132)/(M132+N132))*100)</f>
        <v>21.626370419076508</v>
      </c>
      <c r="Q132" s="322" t="str">
        <f>IF(L133="","",IF(P134&lt;20,(IF(O132&gt;33000,IF(O132&lt;44000,"Pass","Fail"),"Fail"))))</f>
        <v>Pass</v>
      </c>
      <c r="R132" s="319">
        <v>1428</v>
      </c>
      <c r="S132" s="158"/>
      <c r="T132" s="158"/>
      <c r="U132" s="284">
        <v>19000</v>
      </c>
      <c r="V132" s="284">
        <v>49000</v>
      </c>
      <c r="W132" s="284">
        <v>33000</v>
      </c>
      <c r="X132" s="285">
        <v>44000</v>
      </c>
      <c r="Y132" s="286">
        <v>20</v>
      </c>
      <c r="Z132" s="286">
        <v>20</v>
      </c>
    </row>
    <row r="133" spans="1:26" ht="15.75">
      <c r="A133"/>
      <c r="B133" s="320"/>
      <c r="C133" s="68" t="s">
        <v>88</v>
      </c>
      <c r="D133" s="54">
        <v>19904.099999999999</v>
      </c>
      <c r="E133" s="54">
        <v>17726.21</v>
      </c>
      <c r="F133" s="54">
        <v>14592.96</v>
      </c>
      <c r="G133" s="54">
        <v>16656.14</v>
      </c>
      <c r="H133" s="54">
        <v>18174.240000000002</v>
      </c>
      <c r="I133" s="54">
        <v>17856.080000000002</v>
      </c>
      <c r="J133" s="54">
        <v>17082.939999999999</v>
      </c>
      <c r="K133" s="54">
        <v>16655.189999999999</v>
      </c>
      <c r="L133" s="54">
        <v>16783</v>
      </c>
      <c r="M133" s="320"/>
      <c r="N133" s="320"/>
      <c r="O133" s="320"/>
      <c r="P133" s="320"/>
      <c r="Q133" s="323"/>
      <c r="R133" s="320"/>
      <c r="S133" s="159"/>
      <c r="T133" s="159"/>
      <c r="U133" s="281"/>
      <c r="V133" s="281"/>
      <c r="W133" s="281"/>
      <c r="X133" s="287"/>
      <c r="Y133" s="282"/>
      <c r="Z133" s="282"/>
    </row>
    <row r="134" spans="1:26" ht="26.65" customHeight="1">
      <c r="A134"/>
      <c r="B134" s="321"/>
      <c r="C134" s="68" t="s">
        <v>122</v>
      </c>
      <c r="D134" s="68">
        <f t="shared" ref="D134:L134" si="40">IF(((D132="")*AND(D133="")),"",(D132-D133)*3)</f>
        <v>28034.31</v>
      </c>
      <c r="E134" s="68">
        <f t="shared" si="40"/>
        <v>34022.79</v>
      </c>
      <c r="F134" s="68">
        <f t="shared" si="40"/>
        <v>43505.850000000006</v>
      </c>
      <c r="G134" s="68">
        <f t="shared" si="40"/>
        <v>37285.050000000003</v>
      </c>
      <c r="H134" s="68">
        <f t="shared" si="40"/>
        <v>33331.979999999996</v>
      </c>
      <c r="I134" s="68">
        <f t="shared" si="40"/>
        <v>34082.429999999993</v>
      </c>
      <c r="J134" s="68">
        <f t="shared" si="40"/>
        <v>36003.450000000004</v>
      </c>
      <c r="K134" s="68">
        <f t="shared" si="40"/>
        <v>37044.06</v>
      </c>
      <c r="L134" s="68">
        <f t="shared" si="40"/>
        <v>37388.910000000003</v>
      </c>
      <c r="M134" s="321"/>
      <c r="N134" s="321"/>
      <c r="O134" s="321"/>
      <c r="P134" s="321"/>
      <c r="Q134" s="324"/>
      <c r="R134" s="321"/>
      <c r="S134" s="160"/>
      <c r="T134" s="160"/>
      <c r="U134" s="283"/>
      <c r="V134" s="283"/>
      <c r="W134" s="283"/>
      <c r="X134" s="288"/>
      <c r="Y134" s="289"/>
      <c r="Z134" s="289"/>
    </row>
    <row r="135" spans="1:26">
      <c r="A135" s="201">
        <v>43125</v>
      </c>
      <c r="B135" s="319" t="s">
        <v>123</v>
      </c>
      <c r="C135" s="68" t="s">
        <v>87</v>
      </c>
      <c r="D135" s="54">
        <v>29204.97</v>
      </c>
      <c r="E135" s="54">
        <v>29015.119999999999</v>
      </c>
      <c r="F135" s="54">
        <v>29031.82</v>
      </c>
      <c r="G135" s="54">
        <v>28991.49</v>
      </c>
      <c r="H135" s="54">
        <v>29226.73</v>
      </c>
      <c r="I135" s="54">
        <v>29178.65</v>
      </c>
      <c r="J135" s="54">
        <v>28997.89</v>
      </c>
      <c r="K135" s="54">
        <v>28996.55</v>
      </c>
      <c r="L135" s="54">
        <v>29224.37</v>
      </c>
      <c r="M135" s="319">
        <f>IF((L136=""),"",MAX(D137:L137))</f>
        <v>43051.319999999992</v>
      </c>
      <c r="N135" s="319">
        <f>IF(L136="","",MIN(D137:L137))</f>
        <v>33243.780000000006</v>
      </c>
      <c r="O135" s="319">
        <f>IF((L137=""),"",AVERAGE(D137:L137))</f>
        <v>39034.773333333338</v>
      </c>
      <c r="P135" s="319">
        <f>IF((L136=""),"",((M135-N135)/(M135+N135))*100)</f>
        <v>12.854744275844695</v>
      </c>
      <c r="Q135" s="322" t="str">
        <f>IF(L136="","",IF(P137&lt;20,(IF(O135&gt;33000,IF(O135&lt;44000,"Pass","Fail"),"Fail"))))</f>
        <v>Pass</v>
      </c>
      <c r="R135" s="319">
        <v>1428</v>
      </c>
      <c r="S135" s="158"/>
      <c r="T135" s="158"/>
      <c r="U135" s="284">
        <v>19000</v>
      </c>
      <c r="V135" s="284">
        <v>49000</v>
      </c>
      <c r="W135" s="284">
        <v>33000</v>
      </c>
      <c r="X135" s="285">
        <v>44000</v>
      </c>
      <c r="Y135" s="286">
        <v>20</v>
      </c>
      <c r="Z135" s="286">
        <v>20</v>
      </c>
    </row>
    <row r="136" spans="1:26" ht="15.75">
      <c r="A136"/>
      <c r="B136" s="320"/>
      <c r="C136" s="68" t="s">
        <v>88</v>
      </c>
      <c r="D136" s="54">
        <v>18123.71</v>
      </c>
      <c r="E136" s="54">
        <v>16161.55</v>
      </c>
      <c r="F136" s="54">
        <v>15894.2</v>
      </c>
      <c r="G136" s="54">
        <v>15569.95</v>
      </c>
      <c r="H136" s="54">
        <v>16945.990000000002</v>
      </c>
      <c r="I136" s="54">
        <v>16022.52</v>
      </c>
      <c r="J136" s="54">
        <v>15764.26</v>
      </c>
      <c r="K136" s="54">
        <v>15407.16</v>
      </c>
      <c r="L136" s="54">
        <v>14873.93</v>
      </c>
      <c r="M136" s="320"/>
      <c r="N136" s="320"/>
      <c r="O136" s="320"/>
      <c r="P136" s="320"/>
      <c r="Q136" s="323"/>
      <c r="R136" s="320"/>
      <c r="S136" s="159"/>
      <c r="T136" s="159"/>
      <c r="U136" s="281"/>
      <c r="V136" s="281"/>
      <c r="W136" s="281"/>
      <c r="X136" s="287"/>
      <c r="Y136" s="282"/>
      <c r="Z136" s="282"/>
    </row>
    <row r="137" spans="1:26" ht="26.65" customHeight="1">
      <c r="A137"/>
      <c r="B137" s="321"/>
      <c r="C137" s="68" t="s">
        <v>122</v>
      </c>
      <c r="D137" s="68">
        <f t="shared" ref="D137:L137" si="41">IF(((D135="")*AND(D136="")),"",(D135-D136)*3)</f>
        <v>33243.780000000006</v>
      </c>
      <c r="E137" s="68">
        <f t="shared" si="41"/>
        <v>38560.71</v>
      </c>
      <c r="F137" s="68">
        <f t="shared" si="41"/>
        <v>39412.86</v>
      </c>
      <c r="G137" s="68">
        <f t="shared" si="41"/>
        <v>40264.620000000003</v>
      </c>
      <c r="H137" s="68">
        <f t="shared" si="41"/>
        <v>36842.219999999994</v>
      </c>
      <c r="I137" s="68">
        <f t="shared" si="41"/>
        <v>39468.39</v>
      </c>
      <c r="J137" s="68">
        <f t="shared" si="41"/>
        <v>39700.89</v>
      </c>
      <c r="K137" s="68">
        <f t="shared" si="41"/>
        <v>40768.17</v>
      </c>
      <c r="L137" s="68">
        <f t="shared" si="41"/>
        <v>43051.319999999992</v>
      </c>
      <c r="M137" s="321"/>
      <c r="N137" s="321"/>
      <c r="O137" s="321"/>
      <c r="P137" s="321"/>
      <c r="Q137" s="324"/>
      <c r="R137" s="321"/>
      <c r="S137" s="160"/>
      <c r="T137" s="160"/>
      <c r="U137" s="283"/>
      <c r="V137" s="283"/>
      <c r="W137" s="283"/>
      <c r="X137" s="288"/>
      <c r="Y137" s="289"/>
      <c r="Z137" s="289"/>
    </row>
    <row r="138" spans="1:26">
      <c r="A138" s="201">
        <v>43128</v>
      </c>
      <c r="B138" s="319" t="s">
        <v>123</v>
      </c>
      <c r="C138" s="68" t="s">
        <v>87</v>
      </c>
      <c r="D138" s="54">
        <v>29194.68</v>
      </c>
      <c r="E138" s="54">
        <v>29029.53</v>
      </c>
      <c r="F138" s="54">
        <v>29092.26</v>
      </c>
      <c r="G138" s="54">
        <v>29123.759999999998</v>
      </c>
      <c r="H138" s="54">
        <v>29285.83</v>
      </c>
      <c r="I138" s="54">
        <v>29267.759999999998</v>
      </c>
      <c r="J138" s="54">
        <v>29058.04</v>
      </c>
      <c r="K138" s="54">
        <v>29053.27</v>
      </c>
      <c r="L138" s="54">
        <v>29256.71</v>
      </c>
      <c r="M138" s="319">
        <f>IF((L139=""),"",MAX(D140:L140))</f>
        <v>36323.399999999994</v>
      </c>
      <c r="N138" s="319">
        <f>IF(L139="","",MIN(D140:L140))</f>
        <v>28628.490000000005</v>
      </c>
      <c r="O138" s="319">
        <f>IF((L140=""),"",AVERAGE(D140:L140))</f>
        <v>33003.966666666667</v>
      </c>
      <c r="P138" s="319">
        <f>IF((L139=""),"",((M138-N138)/(M138+N138))*100)</f>
        <v>11.847091747445669</v>
      </c>
      <c r="Q138" s="322" t="str">
        <f>IF(L139="","",IF(P140&lt;20,(IF(O138&gt;33000,IF(O138&lt;44000,"Pass","Fail"),"Fail"))))</f>
        <v>Pass</v>
      </c>
      <c r="R138" s="319">
        <v>1519</v>
      </c>
      <c r="S138" s="158"/>
      <c r="T138" s="158"/>
      <c r="U138" s="284">
        <v>19000</v>
      </c>
      <c r="V138" s="284">
        <v>49000</v>
      </c>
      <c r="W138" s="284">
        <v>33000</v>
      </c>
      <c r="X138" s="285">
        <v>44000</v>
      </c>
      <c r="Y138" s="286">
        <v>20</v>
      </c>
      <c r="Z138" s="286">
        <v>20</v>
      </c>
    </row>
    <row r="139" spans="1:26" ht="15.75">
      <c r="A139"/>
      <c r="B139" s="320"/>
      <c r="C139" s="68" t="s">
        <v>88</v>
      </c>
      <c r="D139" s="54">
        <v>19651.849999999999</v>
      </c>
      <c r="E139" s="54">
        <v>18152.560000000001</v>
      </c>
      <c r="F139" s="54">
        <v>17976.87</v>
      </c>
      <c r="G139" s="54">
        <v>17823.53</v>
      </c>
      <c r="H139" s="54">
        <v>18870.37</v>
      </c>
      <c r="I139" s="54">
        <v>18116.13</v>
      </c>
      <c r="J139" s="54">
        <v>17941.150000000001</v>
      </c>
      <c r="K139" s="54">
        <v>17668.57</v>
      </c>
      <c r="L139" s="54">
        <v>17148.91</v>
      </c>
      <c r="M139" s="320"/>
      <c r="N139" s="320"/>
      <c r="O139" s="320"/>
      <c r="P139" s="320"/>
      <c r="Q139" s="323"/>
      <c r="R139" s="320"/>
      <c r="S139" s="159"/>
      <c r="T139" s="159"/>
      <c r="U139" s="281"/>
      <c r="V139" s="281"/>
      <c r="W139" s="281"/>
      <c r="X139" s="287"/>
      <c r="Y139" s="282"/>
      <c r="Z139" s="282"/>
    </row>
    <row r="140" spans="1:26" ht="26.65" customHeight="1">
      <c r="A140"/>
      <c r="B140" s="321"/>
      <c r="C140" s="68" t="s">
        <v>122</v>
      </c>
      <c r="D140" s="68">
        <f t="shared" ref="D140:L140" si="42">IF(((D138="")*AND(D139="")),"",(D138-D139)*3)</f>
        <v>28628.490000000005</v>
      </c>
      <c r="E140" s="68">
        <f t="shared" si="42"/>
        <v>32630.909999999993</v>
      </c>
      <c r="F140" s="68">
        <f t="shared" si="42"/>
        <v>33346.17</v>
      </c>
      <c r="G140" s="68">
        <f t="shared" si="42"/>
        <v>33900.69</v>
      </c>
      <c r="H140" s="68">
        <f t="shared" si="42"/>
        <v>31246.380000000008</v>
      </c>
      <c r="I140" s="68">
        <f t="shared" si="42"/>
        <v>33454.889999999992</v>
      </c>
      <c r="J140" s="68">
        <f t="shared" si="42"/>
        <v>33350.67</v>
      </c>
      <c r="K140" s="68">
        <f t="shared" si="42"/>
        <v>34154.100000000006</v>
      </c>
      <c r="L140" s="68">
        <f t="shared" si="42"/>
        <v>36323.399999999994</v>
      </c>
      <c r="M140" s="321"/>
      <c r="N140" s="321"/>
      <c r="O140" s="321"/>
      <c r="P140" s="321"/>
      <c r="Q140" s="324"/>
      <c r="R140" s="321"/>
      <c r="S140" s="160"/>
      <c r="T140" s="160"/>
      <c r="U140" s="283"/>
      <c r="V140" s="283"/>
      <c r="W140" s="283"/>
      <c r="X140" s="288"/>
      <c r="Y140" s="289"/>
      <c r="Z140" s="289"/>
    </row>
    <row r="141" spans="1:26">
      <c r="A141" s="201">
        <v>43131</v>
      </c>
      <c r="B141" s="319" t="s">
        <v>123</v>
      </c>
      <c r="C141" s="68" t="s">
        <v>87</v>
      </c>
      <c r="D141" s="54">
        <v>29387.58</v>
      </c>
      <c r="E141" s="54">
        <v>29246.66</v>
      </c>
      <c r="F141" s="54">
        <v>29307.65</v>
      </c>
      <c r="G141" s="54">
        <v>29242.73</v>
      </c>
      <c r="H141" s="54">
        <v>29541.25</v>
      </c>
      <c r="I141" s="54">
        <v>29397.71</v>
      </c>
      <c r="J141" s="54">
        <v>29249.66</v>
      </c>
      <c r="K141" s="54">
        <v>29241.64</v>
      </c>
      <c r="L141" s="54">
        <v>29464.53</v>
      </c>
      <c r="M141" s="319">
        <f>IF((L142=""),"",MAX(D143:L143))</f>
        <v>43135.95</v>
      </c>
      <c r="N141" s="319">
        <f>IF(L142="","",MIN(D143:L143))</f>
        <v>33306.990000000005</v>
      </c>
      <c r="O141" s="319">
        <f>IF((L143=""),"",AVERAGE(D143:L143))</f>
        <v>39146.939999999995</v>
      </c>
      <c r="P141" s="319">
        <f>IF((L142=""),"",((M141-N141)/(M141+N141))*100)</f>
        <v>12.857904209335736</v>
      </c>
      <c r="Q141" s="322" t="str">
        <f>IF(L142="","",IF(P143&lt;20,(IF(O141&gt;33000,IF(O141&lt;44000,"Pass","Fail"),"Fail"))))</f>
        <v>Pass</v>
      </c>
      <c r="R141" s="319">
        <v>1335</v>
      </c>
      <c r="S141" s="158" t="s">
        <v>173</v>
      </c>
      <c r="T141" s="158"/>
      <c r="U141" s="284">
        <v>19000</v>
      </c>
      <c r="V141" s="284">
        <v>49000</v>
      </c>
      <c r="W141" s="284">
        <v>33000</v>
      </c>
      <c r="X141" s="285">
        <v>44000</v>
      </c>
      <c r="Y141" s="286">
        <v>20</v>
      </c>
      <c r="Z141" s="286">
        <v>20</v>
      </c>
    </row>
    <row r="142" spans="1:26" ht="15.75">
      <c r="A142"/>
      <c r="B142" s="320"/>
      <c r="C142" s="68" t="s">
        <v>88</v>
      </c>
      <c r="D142" s="54">
        <v>18285.25</v>
      </c>
      <c r="E142" s="54">
        <v>16338.86</v>
      </c>
      <c r="F142" s="54">
        <v>16057.26</v>
      </c>
      <c r="G142" s="54">
        <v>15814.18</v>
      </c>
      <c r="H142" s="54">
        <v>17284.580000000002</v>
      </c>
      <c r="I142" s="54">
        <v>16189.75</v>
      </c>
      <c r="J142" s="54">
        <v>15949.46</v>
      </c>
      <c r="K142" s="54">
        <v>15633.37</v>
      </c>
      <c r="L142" s="54">
        <v>15085.88</v>
      </c>
      <c r="M142" s="320"/>
      <c r="N142" s="320"/>
      <c r="O142" s="320"/>
      <c r="P142" s="320"/>
      <c r="Q142" s="323"/>
      <c r="R142" s="320"/>
      <c r="S142" s="159"/>
      <c r="T142" s="159"/>
      <c r="U142" s="281"/>
      <c r="V142" s="281"/>
      <c r="W142" s="281"/>
      <c r="X142" s="287"/>
      <c r="Y142" s="282"/>
      <c r="Z142" s="282"/>
    </row>
    <row r="143" spans="1:26" ht="26.65" customHeight="1">
      <c r="A143"/>
      <c r="B143" s="321"/>
      <c r="C143" s="68" t="s">
        <v>122</v>
      </c>
      <c r="D143" s="68">
        <f t="shared" ref="D143:L143" si="43">IF(((D141="")*AND(D142="")),"",(D141-D142)*3)</f>
        <v>33306.990000000005</v>
      </c>
      <c r="E143" s="68">
        <f t="shared" si="43"/>
        <v>38723.399999999994</v>
      </c>
      <c r="F143" s="68">
        <f t="shared" si="43"/>
        <v>39751.170000000006</v>
      </c>
      <c r="G143" s="68">
        <f t="shared" si="43"/>
        <v>40285.649999999994</v>
      </c>
      <c r="H143" s="68">
        <f t="shared" si="43"/>
        <v>36770.009999999995</v>
      </c>
      <c r="I143" s="68">
        <f t="shared" si="43"/>
        <v>39623.879999999997</v>
      </c>
      <c r="J143" s="68">
        <f t="shared" si="43"/>
        <v>39900.600000000006</v>
      </c>
      <c r="K143" s="68">
        <f t="shared" si="43"/>
        <v>40824.81</v>
      </c>
      <c r="L143" s="68">
        <f t="shared" si="43"/>
        <v>43135.95</v>
      </c>
      <c r="M143" s="321"/>
      <c r="N143" s="321"/>
      <c r="O143" s="321"/>
      <c r="P143" s="321"/>
      <c r="Q143" s="324"/>
      <c r="R143" s="321"/>
      <c r="S143" s="160"/>
      <c r="T143" s="160"/>
      <c r="U143" s="283"/>
      <c r="V143" s="283"/>
      <c r="W143" s="283"/>
      <c r="X143" s="288"/>
      <c r="Y143" s="289"/>
      <c r="Z143" s="289"/>
    </row>
    <row r="144" spans="1:26">
      <c r="A144" s="201">
        <v>43134</v>
      </c>
      <c r="B144" s="319" t="s">
        <v>123</v>
      </c>
      <c r="C144" s="68" t="s">
        <v>87</v>
      </c>
      <c r="D144" s="54">
        <v>29308.47</v>
      </c>
      <c r="E144" s="54">
        <v>29245.41</v>
      </c>
      <c r="F144" s="54">
        <v>29289.74</v>
      </c>
      <c r="G144" s="54">
        <v>29209.26</v>
      </c>
      <c r="H144" s="54">
        <v>29467.06</v>
      </c>
      <c r="I144" s="54">
        <v>29369.13</v>
      </c>
      <c r="J144" s="54">
        <v>29223.19</v>
      </c>
      <c r="K144" s="54">
        <v>29230.79</v>
      </c>
      <c r="L144" s="54">
        <v>29454.93</v>
      </c>
      <c r="M144" s="319">
        <f>IF((L145=""),"",MAX(D146:L146))</f>
        <v>42167.31</v>
      </c>
      <c r="N144" s="319">
        <f>IF(L145="","",MIN(D146:L146))</f>
        <v>32835.270000000004</v>
      </c>
      <c r="O144" s="319">
        <f>IF((L146=""),"",AVERAGE(D146:L146))</f>
        <v>38739.286666666667</v>
      </c>
      <c r="P144" s="319">
        <f>IF((L145=""),"",((M144-N144)/(M144+N144))*100)</f>
        <v>12.442291985155702</v>
      </c>
      <c r="Q144" s="322" t="str">
        <f>IF(L145="","",IF(P146&lt;20,(IF(O144&gt;33000,IF(O144&lt;44000,"Pass","Fail"),"Fail"))))</f>
        <v>Pass</v>
      </c>
      <c r="R144" s="319">
        <v>1335</v>
      </c>
      <c r="S144" s="158"/>
      <c r="T144" s="158"/>
      <c r="U144" s="284">
        <v>19000</v>
      </c>
      <c r="V144" s="284">
        <v>49000</v>
      </c>
      <c r="W144" s="284">
        <v>33000</v>
      </c>
      <c r="X144" s="285">
        <v>44000</v>
      </c>
      <c r="Y144" s="286">
        <v>20</v>
      </c>
      <c r="Z144" s="286">
        <v>20</v>
      </c>
    </row>
    <row r="145" spans="1:26" ht="15.75">
      <c r="A145"/>
      <c r="B145" s="320"/>
      <c r="C145" s="68" t="s">
        <v>88</v>
      </c>
      <c r="D145" s="54">
        <v>18363.38</v>
      </c>
      <c r="E145" s="54">
        <v>16355.38</v>
      </c>
      <c r="F145" s="54">
        <v>16036.84</v>
      </c>
      <c r="G145" s="54">
        <v>15889.32</v>
      </c>
      <c r="H145" s="54">
        <v>17560.54</v>
      </c>
      <c r="I145" s="54">
        <v>16361.4</v>
      </c>
      <c r="J145" s="54">
        <v>15973.57</v>
      </c>
      <c r="K145" s="54">
        <v>15640.53</v>
      </c>
      <c r="L145" s="54">
        <v>15399.16</v>
      </c>
      <c r="M145" s="320"/>
      <c r="N145" s="320"/>
      <c r="O145" s="320"/>
      <c r="P145" s="320"/>
      <c r="Q145" s="323"/>
      <c r="R145" s="320"/>
      <c r="S145" s="159"/>
      <c r="T145" s="159"/>
      <c r="U145" s="281"/>
      <c r="V145" s="281"/>
      <c r="W145" s="281"/>
      <c r="X145" s="287"/>
      <c r="Y145" s="282"/>
      <c r="Z145" s="282"/>
    </row>
    <row r="146" spans="1:26" ht="26.65" customHeight="1">
      <c r="A146"/>
      <c r="B146" s="321"/>
      <c r="C146" s="68" t="s">
        <v>122</v>
      </c>
      <c r="D146" s="68">
        <f t="shared" ref="D146:L146" si="44">IF(((D144="")*AND(D145="")),"",(D144-D145)*3)</f>
        <v>32835.270000000004</v>
      </c>
      <c r="E146" s="68">
        <f t="shared" si="44"/>
        <v>38670.090000000004</v>
      </c>
      <c r="F146" s="68">
        <f t="shared" si="44"/>
        <v>39758.700000000004</v>
      </c>
      <c r="G146" s="68">
        <f t="shared" si="44"/>
        <v>39959.819999999992</v>
      </c>
      <c r="H146" s="68">
        <f t="shared" si="44"/>
        <v>35719.56</v>
      </c>
      <c r="I146" s="68">
        <f t="shared" si="44"/>
        <v>39023.19</v>
      </c>
      <c r="J146" s="68">
        <f t="shared" si="44"/>
        <v>39748.86</v>
      </c>
      <c r="K146" s="68">
        <f t="shared" si="44"/>
        <v>40770.78</v>
      </c>
      <c r="L146" s="68">
        <f t="shared" si="44"/>
        <v>42167.31</v>
      </c>
      <c r="M146" s="321"/>
      <c r="N146" s="321"/>
      <c r="O146" s="321"/>
      <c r="P146" s="321"/>
      <c r="Q146" s="324"/>
      <c r="R146" s="321"/>
      <c r="S146" s="160"/>
      <c r="T146" s="160"/>
      <c r="U146" s="283"/>
      <c r="V146" s="283"/>
      <c r="W146" s="283"/>
      <c r="X146" s="288"/>
      <c r="Y146" s="289"/>
      <c r="Z146" s="289"/>
    </row>
    <row r="147" spans="1:26">
      <c r="A147" s="201">
        <v>43137</v>
      </c>
      <c r="B147" s="319" t="s">
        <v>123</v>
      </c>
      <c r="C147" s="68" t="s">
        <v>87</v>
      </c>
      <c r="D147" s="54">
        <v>29328.35</v>
      </c>
      <c r="E147" s="54">
        <v>29165.66</v>
      </c>
      <c r="F147" s="54">
        <v>29196.69</v>
      </c>
      <c r="G147" s="54">
        <v>29257.68</v>
      </c>
      <c r="H147" s="54">
        <v>29410.29</v>
      </c>
      <c r="I147" s="54">
        <v>29381.31</v>
      </c>
      <c r="J147" s="54">
        <v>29160.55</v>
      </c>
      <c r="K147" s="54">
        <v>29160.16</v>
      </c>
      <c r="L147" s="54">
        <v>29408.3</v>
      </c>
      <c r="M147" s="319">
        <f>IF((L148=""),"",MAX(D149:L149))</f>
        <v>42359.49</v>
      </c>
      <c r="N147" s="319">
        <f>IF(L148="","",MIN(D149:L149))</f>
        <v>32621.30999999999</v>
      </c>
      <c r="O147" s="319">
        <f>IF((L149=""),"",AVERAGE(D149:L149))</f>
        <v>38893.376666666663</v>
      </c>
      <c r="P147" s="319">
        <f>IF((L148=""),"",((M147-N147)/(M147+N147))*100)</f>
        <v>12.987564816593061</v>
      </c>
      <c r="Q147" s="322" t="str">
        <f>IF(L148="","",IF(P149&lt;20,(IF(O147&gt;33000,IF(O147&lt;44000,"Pass","Fail"),"Fail"))))</f>
        <v>Pass</v>
      </c>
      <c r="R147" s="319">
        <v>102</v>
      </c>
      <c r="S147" s="158"/>
      <c r="T147" s="158"/>
      <c r="U147" s="284">
        <v>19000</v>
      </c>
      <c r="V147" s="284">
        <v>49000</v>
      </c>
      <c r="W147" s="284">
        <v>33000</v>
      </c>
      <c r="X147" s="285">
        <v>44000</v>
      </c>
      <c r="Y147" s="286">
        <v>20</v>
      </c>
      <c r="Z147" s="286">
        <v>20</v>
      </c>
    </row>
    <row r="148" spans="1:26" ht="15.75">
      <c r="A148"/>
      <c r="B148" s="320"/>
      <c r="C148" s="68" t="s">
        <v>88</v>
      </c>
      <c r="D148" s="54">
        <v>18454.580000000002</v>
      </c>
      <c r="E148" s="54">
        <v>16251.28</v>
      </c>
      <c r="F148" s="54">
        <v>15939.22</v>
      </c>
      <c r="G148" s="54">
        <v>15707.17</v>
      </c>
      <c r="H148" s="54">
        <v>17255.79</v>
      </c>
      <c r="I148" s="54">
        <v>16413.96</v>
      </c>
      <c r="J148" s="54">
        <v>15946.12</v>
      </c>
      <c r="K148" s="54">
        <v>15532.27</v>
      </c>
      <c r="L148" s="54">
        <v>15288.47</v>
      </c>
      <c r="M148" s="320"/>
      <c r="N148" s="320"/>
      <c r="O148" s="320"/>
      <c r="P148" s="320"/>
      <c r="Q148" s="323"/>
      <c r="R148" s="320"/>
      <c r="S148" s="159"/>
      <c r="T148" s="159"/>
      <c r="U148" s="281"/>
      <c r="V148" s="281"/>
      <c r="W148" s="281"/>
      <c r="X148" s="287"/>
      <c r="Y148" s="282"/>
      <c r="Z148" s="282"/>
    </row>
    <row r="149" spans="1:26" ht="26.65" customHeight="1">
      <c r="A149"/>
      <c r="B149" s="321"/>
      <c r="C149" s="68" t="s">
        <v>122</v>
      </c>
      <c r="D149" s="68">
        <f t="shared" ref="D149:L149" si="45">IF(((D147="")*AND(D148="")),"",(D147-D148)*3)</f>
        <v>32621.30999999999</v>
      </c>
      <c r="E149" s="68">
        <f t="shared" si="45"/>
        <v>38743.14</v>
      </c>
      <c r="F149" s="68">
        <f t="shared" si="45"/>
        <v>39772.409999999996</v>
      </c>
      <c r="G149" s="68">
        <f t="shared" si="45"/>
        <v>40651.53</v>
      </c>
      <c r="H149" s="68">
        <f t="shared" si="45"/>
        <v>36463.5</v>
      </c>
      <c r="I149" s="68">
        <f t="shared" si="45"/>
        <v>38902.050000000003</v>
      </c>
      <c r="J149" s="68">
        <f t="shared" si="45"/>
        <v>39643.289999999994</v>
      </c>
      <c r="K149" s="68">
        <f t="shared" si="45"/>
        <v>40883.67</v>
      </c>
      <c r="L149" s="68">
        <f t="shared" si="45"/>
        <v>42359.49</v>
      </c>
      <c r="M149" s="321"/>
      <c r="N149" s="321"/>
      <c r="O149" s="321"/>
      <c r="P149" s="321"/>
      <c r="Q149" s="324"/>
      <c r="R149" s="321"/>
      <c r="S149" s="160"/>
      <c r="T149" s="160"/>
      <c r="U149" s="283"/>
      <c r="V149" s="283"/>
      <c r="W149" s="283"/>
      <c r="X149" s="288"/>
      <c r="Y149" s="289"/>
      <c r="Z149" s="289"/>
    </row>
    <row r="150" spans="1:26">
      <c r="A150" s="201">
        <v>43140</v>
      </c>
      <c r="B150" s="319" t="s">
        <v>123</v>
      </c>
      <c r="C150" s="68" t="s">
        <v>87</v>
      </c>
      <c r="D150" s="54">
        <v>29291.16</v>
      </c>
      <c r="E150" s="54">
        <v>29142.37</v>
      </c>
      <c r="F150" s="54">
        <v>29194.68</v>
      </c>
      <c r="G150" s="54">
        <v>29115.37</v>
      </c>
      <c r="H150" s="54">
        <v>29353.37</v>
      </c>
      <c r="I150" s="54">
        <v>29290.95</v>
      </c>
      <c r="J150" s="54">
        <v>29121.07</v>
      </c>
      <c r="K150" s="54">
        <v>29132.01</v>
      </c>
      <c r="L150" s="54">
        <v>29372.78</v>
      </c>
      <c r="M150" s="319">
        <f>IF((L151=""),"",MAX(D152:L152))</f>
        <v>42970.38</v>
      </c>
      <c r="N150" s="319">
        <f>IF(L151="","",MIN(D152:L152))</f>
        <v>33298.44</v>
      </c>
      <c r="O150" s="319">
        <f>IF((L152=""),"",AVERAGE(D152:L152))</f>
        <v>39217.96</v>
      </c>
      <c r="P150" s="319">
        <f>IF((L151=""),"",((M150-N150)/(M150+N150))*100)</f>
        <v>12.681381460995455</v>
      </c>
      <c r="Q150" s="322" t="str">
        <f>IF(L151="","",IF(P152&lt;20,(IF(O150&gt;33000,IF(O150&lt;44000,"Pass","Fail"),"Fail"))))</f>
        <v>Pass</v>
      </c>
      <c r="R150" s="319"/>
      <c r="S150" s="158"/>
      <c r="T150" s="158"/>
      <c r="U150" s="284">
        <v>19000</v>
      </c>
      <c r="V150" s="284">
        <v>49000</v>
      </c>
      <c r="W150" s="284">
        <v>33000</v>
      </c>
      <c r="X150" s="285">
        <v>44000</v>
      </c>
      <c r="Y150" s="286">
        <v>20</v>
      </c>
      <c r="Z150" s="286">
        <v>20</v>
      </c>
    </row>
    <row r="151" spans="1:26" ht="15.75">
      <c r="A151"/>
      <c r="B151" s="320"/>
      <c r="C151" s="68" t="s">
        <v>88</v>
      </c>
      <c r="D151" s="54">
        <v>18191.68</v>
      </c>
      <c r="E151" s="54">
        <v>16121.53</v>
      </c>
      <c r="F151" s="54">
        <v>15843.56</v>
      </c>
      <c r="G151" s="54">
        <v>15671.27</v>
      </c>
      <c r="H151" s="54">
        <v>17195.05</v>
      </c>
      <c r="I151" s="54">
        <v>16152.44</v>
      </c>
      <c r="J151" s="54">
        <v>15751.84</v>
      </c>
      <c r="K151" s="54">
        <v>15383.19</v>
      </c>
      <c r="L151" s="54">
        <v>15049.32</v>
      </c>
      <c r="M151" s="320"/>
      <c r="N151" s="320"/>
      <c r="O151" s="320"/>
      <c r="P151" s="320"/>
      <c r="Q151" s="323"/>
      <c r="R151" s="320"/>
      <c r="S151" s="159"/>
      <c r="T151" s="159"/>
      <c r="U151" s="281"/>
      <c r="V151" s="281"/>
      <c r="W151" s="281"/>
      <c r="X151" s="287"/>
      <c r="Y151" s="282"/>
      <c r="Z151" s="282"/>
    </row>
    <row r="152" spans="1:26" ht="26.65" customHeight="1">
      <c r="A152"/>
      <c r="B152" s="321"/>
      <c r="C152" s="68" t="s">
        <v>122</v>
      </c>
      <c r="D152" s="68">
        <f t="shared" ref="D152:L152" si="46">IF(((D150="")*AND(D151="")),"",(D150-D151)*3)</f>
        <v>33298.44</v>
      </c>
      <c r="E152" s="68">
        <f t="shared" si="46"/>
        <v>39062.519999999997</v>
      </c>
      <c r="F152" s="68">
        <f t="shared" si="46"/>
        <v>40053.360000000001</v>
      </c>
      <c r="G152" s="68">
        <f t="shared" si="46"/>
        <v>40332.299999999996</v>
      </c>
      <c r="H152" s="68">
        <f t="shared" si="46"/>
        <v>36474.959999999999</v>
      </c>
      <c r="I152" s="68">
        <f t="shared" si="46"/>
        <v>39415.53</v>
      </c>
      <c r="J152" s="68">
        <f t="shared" si="46"/>
        <v>40107.69</v>
      </c>
      <c r="K152" s="68">
        <f t="shared" si="46"/>
        <v>41246.459999999992</v>
      </c>
      <c r="L152" s="68">
        <f t="shared" si="46"/>
        <v>42970.38</v>
      </c>
      <c r="M152" s="321"/>
      <c r="N152" s="321"/>
      <c r="O152" s="321"/>
      <c r="P152" s="321"/>
      <c r="Q152" s="324"/>
      <c r="R152" s="321"/>
      <c r="S152" s="160"/>
      <c r="T152" s="160"/>
      <c r="U152" s="283"/>
      <c r="V152" s="283"/>
      <c r="W152" s="283"/>
      <c r="X152" s="288"/>
      <c r="Y152" s="289"/>
      <c r="Z152" s="289"/>
    </row>
    <row r="153" spans="1:26">
      <c r="A153" s="201">
        <v>43143</v>
      </c>
      <c r="B153" s="319" t="s">
        <v>123</v>
      </c>
      <c r="C153" s="68" t="s">
        <v>87</v>
      </c>
      <c r="D153" s="54">
        <v>29416.240000000002</v>
      </c>
      <c r="E153" s="54">
        <v>29236.560000000001</v>
      </c>
      <c r="F153" s="54">
        <v>29242.25</v>
      </c>
      <c r="G153" s="54">
        <v>29242.31</v>
      </c>
      <c r="H153" s="54">
        <v>29473.21</v>
      </c>
      <c r="I153" s="54">
        <v>29396.65</v>
      </c>
      <c r="J153" s="54">
        <v>29226.59</v>
      </c>
      <c r="K153" s="54">
        <v>29234.16</v>
      </c>
      <c r="L153" s="54">
        <v>29463.279999999999</v>
      </c>
      <c r="M153" s="319">
        <f>IF((L154=""),"",MAX(D155:L155))</f>
        <v>43321.53</v>
      </c>
      <c r="N153" s="319">
        <f>IF(L154="","",MIN(D155:L155))</f>
        <v>33795.150000000009</v>
      </c>
      <c r="O153" s="319">
        <f>IF((L155=""),"",AVERAGE(D155:L155))</f>
        <v>39963.05333333333</v>
      </c>
      <c r="P153" s="319">
        <f>IF((L154=""),"",((M153-N153)/(M153+N153))*100)</f>
        <v>12.353202964650436</v>
      </c>
      <c r="Q153" s="322" t="str">
        <f>IF(L154="","",IF(P155&lt;20,(IF(O153&gt;33000,IF(O153&lt;44000,"Pass","Fail"),"Fail"))))</f>
        <v>Pass</v>
      </c>
      <c r="R153" s="319">
        <v>121</v>
      </c>
      <c r="S153" s="158"/>
      <c r="T153" s="158"/>
      <c r="U153" s="284">
        <v>19000</v>
      </c>
      <c r="V153" s="284">
        <v>49000</v>
      </c>
      <c r="W153" s="284">
        <v>33000</v>
      </c>
      <c r="X153" s="285">
        <v>44000</v>
      </c>
      <c r="Y153" s="286">
        <v>20</v>
      </c>
      <c r="Z153" s="286">
        <v>20</v>
      </c>
    </row>
    <row r="154" spans="1:26" ht="15.75">
      <c r="A154"/>
      <c r="B154" s="320"/>
      <c r="C154" s="68" t="s">
        <v>88</v>
      </c>
      <c r="D154" s="54">
        <v>18151.189999999999</v>
      </c>
      <c r="E154" s="54">
        <v>15965.1</v>
      </c>
      <c r="F154" s="54">
        <v>15556.4</v>
      </c>
      <c r="G154" s="54">
        <v>15336.4</v>
      </c>
      <c r="H154" s="54">
        <v>17008.400000000001</v>
      </c>
      <c r="I154" s="54">
        <v>16163.05</v>
      </c>
      <c r="J154" s="54">
        <v>15636.62</v>
      </c>
      <c r="K154" s="54">
        <v>15202.16</v>
      </c>
      <c r="L154" s="54">
        <v>15022.77</v>
      </c>
      <c r="M154" s="320"/>
      <c r="N154" s="320"/>
      <c r="O154" s="320"/>
      <c r="P154" s="320"/>
      <c r="Q154" s="323"/>
      <c r="R154" s="320"/>
      <c r="S154" s="159"/>
      <c r="T154" s="159"/>
      <c r="U154" s="281"/>
      <c r="V154" s="281"/>
      <c r="W154" s="281"/>
      <c r="X154" s="287"/>
      <c r="Y154" s="282"/>
      <c r="Z154" s="282"/>
    </row>
    <row r="155" spans="1:26" ht="26.65" customHeight="1">
      <c r="A155"/>
      <c r="B155" s="321"/>
      <c r="C155" s="68" t="s">
        <v>122</v>
      </c>
      <c r="D155" s="68">
        <f t="shared" ref="D155:L155" si="47">IF(((D153="")*AND(D154="")),"",(D153-D154)*3)</f>
        <v>33795.150000000009</v>
      </c>
      <c r="E155" s="68">
        <f t="shared" si="47"/>
        <v>39814.380000000005</v>
      </c>
      <c r="F155" s="68">
        <f t="shared" si="47"/>
        <v>41057.550000000003</v>
      </c>
      <c r="G155" s="68">
        <f t="shared" si="47"/>
        <v>41717.730000000003</v>
      </c>
      <c r="H155" s="68">
        <f t="shared" si="47"/>
        <v>37394.429999999993</v>
      </c>
      <c r="I155" s="68">
        <f t="shared" si="47"/>
        <v>39700.800000000003</v>
      </c>
      <c r="J155" s="68">
        <f t="shared" si="47"/>
        <v>40769.909999999996</v>
      </c>
      <c r="K155" s="68">
        <f t="shared" si="47"/>
        <v>42096</v>
      </c>
      <c r="L155" s="68">
        <f t="shared" si="47"/>
        <v>43321.53</v>
      </c>
      <c r="M155" s="321"/>
      <c r="N155" s="321"/>
      <c r="O155" s="321"/>
      <c r="P155" s="321"/>
      <c r="Q155" s="324"/>
      <c r="R155" s="321"/>
      <c r="S155" s="160"/>
      <c r="T155" s="160"/>
      <c r="U155" s="283"/>
      <c r="V155" s="283"/>
      <c r="W155" s="283"/>
      <c r="X155" s="288"/>
      <c r="Y155" s="289"/>
      <c r="Z155" s="289"/>
    </row>
    <row r="156" spans="1:26">
      <c r="A156" s="201">
        <v>43146</v>
      </c>
      <c r="B156" s="319" t="s">
        <v>123</v>
      </c>
      <c r="C156" s="68" t="s">
        <v>87</v>
      </c>
      <c r="D156" s="54">
        <v>29303.4</v>
      </c>
      <c r="E156" s="54">
        <v>29140.51</v>
      </c>
      <c r="F156" s="54">
        <v>29164.13</v>
      </c>
      <c r="G156" s="54">
        <v>29188.07</v>
      </c>
      <c r="H156" s="54">
        <v>29403.58</v>
      </c>
      <c r="I156" s="54">
        <v>29328.44</v>
      </c>
      <c r="J156" s="54">
        <v>29161.67</v>
      </c>
      <c r="K156" s="54">
        <v>29148.02</v>
      </c>
      <c r="L156" s="54">
        <v>29391.09</v>
      </c>
      <c r="M156" s="319">
        <f>IF((L157=""),"",MAX(D158:L158))</f>
        <v>43573.05</v>
      </c>
      <c r="N156" s="319">
        <f>IF(L157="","",MIN(D158:L158))</f>
        <v>33767.79</v>
      </c>
      <c r="O156" s="319">
        <f>IF((L158=""),"",AVERAGE(D158:L158))</f>
        <v>39755.279999999999</v>
      </c>
      <c r="P156" s="319">
        <f>IF((L157=""),"",((M156-N156)/(M156+N156))*100)</f>
        <v>12.677984878364395</v>
      </c>
      <c r="Q156" s="322" t="str">
        <f>IF(L157="","",IF(P158&lt;20,(IF(O156&gt;33000,IF(O156&lt;44000,"Pass","Fail"),"Fail"))))</f>
        <v>Pass</v>
      </c>
      <c r="R156" s="319">
        <v>102</v>
      </c>
      <c r="S156" s="158"/>
      <c r="T156" s="158"/>
      <c r="U156" s="284">
        <v>19000</v>
      </c>
      <c r="V156" s="284">
        <v>49000</v>
      </c>
      <c r="W156" s="284">
        <v>33000</v>
      </c>
      <c r="X156" s="285">
        <v>44000</v>
      </c>
      <c r="Y156" s="286">
        <v>20</v>
      </c>
      <c r="Z156" s="286">
        <v>20</v>
      </c>
    </row>
    <row r="157" spans="1:26" ht="15.75">
      <c r="A157"/>
      <c r="B157" s="320"/>
      <c r="C157" s="68" t="s">
        <v>88</v>
      </c>
      <c r="D157" s="54">
        <v>18047.47</v>
      </c>
      <c r="E157" s="54">
        <v>16055.39</v>
      </c>
      <c r="F157" s="54">
        <v>15747.89</v>
      </c>
      <c r="G157" s="54">
        <v>15490.05</v>
      </c>
      <c r="H157" s="54">
        <v>17014.47</v>
      </c>
      <c r="I157" s="54">
        <v>15849.28</v>
      </c>
      <c r="J157" s="54">
        <v>15630.77</v>
      </c>
      <c r="K157" s="54">
        <v>15261.01</v>
      </c>
      <c r="L157" s="54">
        <v>14866.74</v>
      </c>
      <c r="M157" s="320"/>
      <c r="N157" s="320"/>
      <c r="O157" s="320"/>
      <c r="P157" s="320"/>
      <c r="Q157" s="323"/>
      <c r="R157" s="320"/>
      <c r="S157" s="159"/>
      <c r="T157" s="159"/>
      <c r="U157" s="281"/>
      <c r="V157" s="281"/>
      <c r="W157" s="281"/>
      <c r="X157" s="287"/>
      <c r="Y157" s="282"/>
      <c r="Z157" s="282"/>
    </row>
    <row r="158" spans="1:26" ht="26.65" customHeight="1">
      <c r="A158"/>
      <c r="B158" s="321"/>
      <c r="C158" s="68" t="s">
        <v>122</v>
      </c>
      <c r="D158" s="68">
        <f t="shared" ref="D158:L158" si="48">IF(((D156="")*AND(D157="")),"",(D156-D157)*3)</f>
        <v>33767.79</v>
      </c>
      <c r="E158" s="68">
        <f t="shared" si="48"/>
        <v>39255.360000000001</v>
      </c>
      <c r="F158" s="68">
        <f t="shared" si="48"/>
        <v>40248.720000000001</v>
      </c>
      <c r="G158" s="68">
        <f t="shared" si="48"/>
        <v>41094.06</v>
      </c>
      <c r="H158" s="68">
        <f t="shared" si="48"/>
        <v>37167.33</v>
      </c>
      <c r="I158" s="68">
        <f t="shared" si="48"/>
        <v>40437.479999999996</v>
      </c>
      <c r="J158" s="68">
        <f t="shared" si="48"/>
        <v>40592.699999999997</v>
      </c>
      <c r="K158" s="68">
        <f t="shared" si="48"/>
        <v>41661.03</v>
      </c>
      <c r="L158" s="68">
        <f t="shared" si="48"/>
        <v>43573.05</v>
      </c>
      <c r="M158" s="321"/>
      <c r="N158" s="321"/>
      <c r="O158" s="321"/>
      <c r="P158" s="321"/>
      <c r="Q158" s="324"/>
      <c r="R158" s="321"/>
      <c r="S158" s="160"/>
      <c r="T158" s="160"/>
      <c r="U158" s="283"/>
      <c r="V158" s="283"/>
      <c r="W158" s="283"/>
      <c r="X158" s="288"/>
      <c r="Y158" s="289"/>
      <c r="Z158" s="289"/>
    </row>
    <row r="159" spans="1:26">
      <c r="A159" s="201">
        <v>43150</v>
      </c>
      <c r="B159" s="319" t="s">
        <v>123</v>
      </c>
      <c r="C159" s="68" t="s">
        <v>87</v>
      </c>
      <c r="D159" s="54">
        <v>29333.39</v>
      </c>
      <c r="E159" s="54">
        <v>26892.799999999999</v>
      </c>
      <c r="F159" s="54">
        <v>26911.08</v>
      </c>
      <c r="G159" s="54">
        <v>29112.58</v>
      </c>
      <c r="H159" s="54">
        <v>29338.42</v>
      </c>
      <c r="I159" s="54">
        <v>29280.49</v>
      </c>
      <c r="J159" s="54">
        <v>29067.25</v>
      </c>
      <c r="K159" s="54">
        <v>29134.58</v>
      </c>
      <c r="L159" s="54">
        <v>29322.5</v>
      </c>
      <c r="M159" s="319">
        <f>IF((L160=""),"",MAX(D161:L161))</f>
        <v>42907.11</v>
      </c>
      <c r="N159" s="319">
        <f>IF(L160="","",MIN(D161:L161))</f>
        <v>32791.47</v>
      </c>
      <c r="O159" s="319">
        <f>IF((L161=""),"",AVERAGE(D161:L161))</f>
        <v>38189.25</v>
      </c>
      <c r="P159" s="319">
        <f>IF((L160=""),"",((M159-N159)/(M159+N159))*100)</f>
        <v>13.363051195940532</v>
      </c>
      <c r="Q159" s="322" t="str">
        <f>IF(L160="","",IF(P161&lt;20,(IF(O159&gt;33000,IF(O159&lt;44000,"Pass","Fail"),"Fail"))))</f>
        <v>Pass</v>
      </c>
      <c r="R159" s="319"/>
      <c r="S159" s="158"/>
      <c r="T159" s="158"/>
      <c r="U159" s="284">
        <v>19000</v>
      </c>
      <c r="V159" s="284">
        <v>49000</v>
      </c>
      <c r="W159" s="284">
        <v>33000</v>
      </c>
      <c r="X159" s="285">
        <v>44000</v>
      </c>
      <c r="Y159" s="286">
        <v>20</v>
      </c>
      <c r="Z159" s="286">
        <v>20</v>
      </c>
    </row>
    <row r="160" spans="1:26" ht="15.75">
      <c r="A160"/>
      <c r="B160" s="320"/>
      <c r="C160" s="68" t="s">
        <v>88</v>
      </c>
      <c r="D160" s="54">
        <v>18363.37</v>
      </c>
      <c r="E160" s="54">
        <v>15834.77</v>
      </c>
      <c r="F160" s="54">
        <v>15980.59</v>
      </c>
      <c r="G160" s="54">
        <v>15107.03</v>
      </c>
      <c r="H160" s="54">
        <v>16979.96</v>
      </c>
      <c r="I160" s="54">
        <v>16088.96</v>
      </c>
      <c r="J160" s="54">
        <v>15481.04</v>
      </c>
      <c r="K160" s="54">
        <v>14969.49</v>
      </c>
      <c r="L160" s="54">
        <v>15020.13</v>
      </c>
      <c r="M160" s="320"/>
      <c r="N160" s="320"/>
      <c r="O160" s="320"/>
      <c r="P160" s="320"/>
      <c r="Q160" s="323"/>
      <c r="R160" s="320"/>
      <c r="S160" s="159"/>
      <c r="T160" s="159"/>
      <c r="U160" s="281"/>
      <c r="V160" s="281"/>
      <c r="W160" s="281"/>
      <c r="X160" s="287"/>
      <c r="Y160" s="282"/>
      <c r="Z160" s="282"/>
    </row>
    <row r="161" spans="1:26" ht="26.65" customHeight="1">
      <c r="A161"/>
      <c r="B161" s="321"/>
      <c r="C161" s="68" t="s">
        <v>122</v>
      </c>
      <c r="D161" s="68">
        <f t="shared" ref="D161:L161" si="49">IF(((D159="")*AND(D160="")),"",(D159-D160)*3)</f>
        <v>32910.06</v>
      </c>
      <c r="E161" s="68">
        <f t="shared" si="49"/>
        <v>33174.089999999997</v>
      </c>
      <c r="F161" s="68">
        <f t="shared" si="49"/>
        <v>32791.47</v>
      </c>
      <c r="G161" s="68">
        <f t="shared" si="49"/>
        <v>42016.65</v>
      </c>
      <c r="H161" s="68">
        <f t="shared" si="49"/>
        <v>37075.379999999997</v>
      </c>
      <c r="I161" s="68">
        <f t="shared" si="49"/>
        <v>39574.590000000011</v>
      </c>
      <c r="J161" s="68">
        <f t="shared" si="49"/>
        <v>40758.629999999997</v>
      </c>
      <c r="K161" s="68">
        <f t="shared" si="49"/>
        <v>42495.270000000004</v>
      </c>
      <c r="L161" s="68">
        <f t="shared" si="49"/>
        <v>42907.11</v>
      </c>
      <c r="M161" s="321"/>
      <c r="N161" s="321"/>
      <c r="O161" s="321"/>
      <c r="P161" s="321"/>
      <c r="Q161" s="324"/>
      <c r="R161" s="321"/>
      <c r="S161" s="160"/>
      <c r="T161" s="160"/>
      <c r="U161" s="283"/>
      <c r="V161" s="283"/>
      <c r="W161" s="283"/>
      <c r="X161" s="288"/>
      <c r="Y161" s="289"/>
      <c r="Z161" s="289"/>
    </row>
    <row r="162" spans="1:26">
      <c r="A162" s="201">
        <v>43157</v>
      </c>
      <c r="B162" s="319" t="s">
        <v>123</v>
      </c>
      <c r="C162" s="68" t="s">
        <v>87</v>
      </c>
      <c r="D162" s="54">
        <v>29272.47</v>
      </c>
      <c r="E162" s="54">
        <v>29083.57</v>
      </c>
      <c r="F162" s="54">
        <v>29081.4</v>
      </c>
      <c r="G162" s="54">
        <v>29073.47</v>
      </c>
      <c r="H162" s="54">
        <v>29269.46</v>
      </c>
      <c r="I162" s="54">
        <v>29200.14</v>
      </c>
      <c r="J162" s="54">
        <v>29061.16</v>
      </c>
      <c r="K162" s="54">
        <v>29079.06</v>
      </c>
      <c r="L162" s="54">
        <v>29312.95</v>
      </c>
      <c r="M162" s="319">
        <f>IF((L163=""),"",MAX(D164:L164))</f>
        <v>42728.01</v>
      </c>
      <c r="N162" s="319">
        <f>IF(L163="","",MIN(D164:L164))</f>
        <v>34739.31</v>
      </c>
      <c r="O162" s="319">
        <f>IF((L164=""),"",AVERAGE(D164:L164))</f>
        <v>39568.953333333338</v>
      </c>
      <c r="P162" s="319">
        <f>IF((L163=""),"",((M162-N162)/(M162+N162))*100)</f>
        <v>10.312348484496434</v>
      </c>
      <c r="Q162" s="322" t="str">
        <f>IF(L163="","",IF(P164&lt;20,(IF(O162&gt;33000,IF(O162&lt;44000,"Pass","Fail"),"Fail"))))</f>
        <v>Pass</v>
      </c>
      <c r="R162" s="319">
        <v>1159</v>
      </c>
      <c r="S162" s="158" t="s">
        <v>174</v>
      </c>
      <c r="T162" s="158"/>
      <c r="U162" s="284">
        <v>19000</v>
      </c>
      <c r="V162" s="284">
        <v>49000</v>
      </c>
      <c r="W162" s="284">
        <v>33000</v>
      </c>
      <c r="X162" s="285">
        <v>44000</v>
      </c>
      <c r="Y162" s="286">
        <v>20</v>
      </c>
      <c r="Z162" s="286">
        <v>20</v>
      </c>
    </row>
    <row r="163" spans="1:26" ht="15.75">
      <c r="A163"/>
      <c r="B163" s="320"/>
      <c r="C163" s="68" t="s">
        <v>88</v>
      </c>
      <c r="D163" s="54">
        <v>17692.7</v>
      </c>
      <c r="E163" s="54">
        <v>16079.95</v>
      </c>
      <c r="F163" s="54">
        <v>15945.67</v>
      </c>
      <c r="G163" s="54">
        <v>15563.44</v>
      </c>
      <c r="H163" s="54">
        <v>16962.82</v>
      </c>
      <c r="I163" s="54">
        <v>15359.32</v>
      </c>
      <c r="J163" s="54">
        <v>15563.5</v>
      </c>
      <c r="K163" s="54">
        <v>15489.14</v>
      </c>
      <c r="L163" s="54">
        <v>15070.28</v>
      </c>
      <c r="M163" s="320"/>
      <c r="N163" s="320"/>
      <c r="O163" s="320"/>
      <c r="P163" s="320"/>
      <c r="Q163" s="323"/>
      <c r="R163" s="320"/>
      <c r="S163" s="159"/>
      <c r="T163" s="159"/>
      <c r="U163" s="281"/>
      <c r="V163" s="281"/>
      <c r="W163" s="281"/>
      <c r="X163" s="287"/>
      <c r="Y163" s="282"/>
      <c r="Z163" s="282"/>
    </row>
    <row r="164" spans="1:26" ht="26.65" customHeight="1">
      <c r="A164"/>
      <c r="B164" s="321"/>
      <c r="C164" s="68" t="s">
        <v>122</v>
      </c>
      <c r="D164" s="68">
        <f t="shared" ref="D164:L164" si="50">IF(((D162="")*AND(D163="")),"",(D162-D163)*3)</f>
        <v>34739.31</v>
      </c>
      <c r="E164" s="68">
        <f t="shared" si="50"/>
        <v>39010.86</v>
      </c>
      <c r="F164" s="68">
        <f t="shared" si="50"/>
        <v>39407.19</v>
      </c>
      <c r="G164" s="68">
        <f t="shared" si="50"/>
        <v>40530.090000000004</v>
      </c>
      <c r="H164" s="68">
        <f t="shared" si="50"/>
        <v>36919.919999999998</v>
      </c>
      <c r="I164" s="68">
        <f t="shared" si="50"/>
        <v>41522.46</v>
      </c>
      <c r="J164" s="68">
        <f t="shared" si="50"/>
        <v>40492.979999999996</v>
      </c>
      <c r="K164" s="68">
        <f t="shared" si="50"/>
        <v>40769.760000000009</v>
      </c>
      <c r="L164" s="68">
        <f t="shared" si="50"/>
        <v>42728.01</v>
      </c>
      <c r="M164" s="321"/>
      <c r="N164" s="321"/>
      <c r="O164" s="321"/>
      <c r="P164" s="321"/>
      <c r="Q164" s="324"/>
      <c r="R164" s="321"/>
      <c r="S164" s="160"/>
      <c r="T164" s="160"/>
      <c r="U164" s="283"/>
      <c r="V164" s="283"/>
      <c r="W164" s="283"/>
      <c r="X164" s="288"/>
      <c r="Y164" s="289"/>
      <c r="Z164" s="289"/>
    </row>
    <row r="165" spans="1:26">
      <c r="A165" s="201">
        <v>43167</v>
      </c>
      <c r="B165" s="319" t="s">
        <v>123</v>
      </c>
      <c r="C165" s="68" t="s">
        <v>87</v>
      </c>
      <c r="D165" s="54">
        <v>29176.71</v>
      </c>
      <c r="E165" s="54">
        <v>29008.93</v>
      </c>
      <c r="F165" s="54">
        <v>28999.37</v>
      </c>
      <c r="G165" s="54">
        <v>28963.56</v>
      </c>
      <c r="H165" s="54">
        <v>29204.02</v>
      </c>
      <c r="I165" s="54">
        <v>29129.32</v>
      </c>
      <c r="J165" s="54">
        <v>28992.62</v>
      </c>
      <c r="K165" s="54">
        <v>26817.74</v>
      </c>
      <c r="L165" s="54">
        <v>29284.53</v>
      </c>
      <c r="M165" s="319">
        <f>IF((L166=""),"",MAX(D167:L167))</f>
        <v>37815.449999999997</v>
      </c>
      <c r="N165" s="319">
        <f>IF(L166="","",MIN(D167:L167))</f>
        <v>30949.08</v>
      </c>
      <c r="O165" s="319">
        <f>IF((L167=""),"",AVERAGE(D167:L167))</f>
        <v>35314.336666666677</v>
      </c>
      <c r="P165" s="319">
        <f>IF((L166=""),"",((M165-N165)/(M165+N165))*100)</f>
        <v>9.9853369171577189</v>
      </c>
      <c r="Q165" s="322" t="str">
        <f>IF(L166="","",IF(P167&lt;20,(IF(O165&gt;33000,IF(O165&lt;44000,"Pass","Fail"),"Fail"))))</f>
        <v>Pass</v>
      </c>
      <c r="R165" s="319">
        <v>1335</v>
      </c>
      <c r="S165" s="158" t="s">
        <v>175</v>
      </c>
      <c r="T165" s="158"/>
      <c r="U165" s="284">
        <v>19000</v>
      </c>
      <c r="V165" s="284">
        <v>49000</v>
      </c>
      <c r="W165" s="284">
        <v>33000</v>
      </c>
      <c r="X165" s="285">
        <v>44000</v>
      </c>
      <c r="Y165" s="286">
        <v>20</v>
      </c>
      <c r="Z165" s="286">
        <v>20</v>
      </c>
    </row>
    <row r="166" spans="1:26" ht="15.75">
      <c r="A166"/>
      <c r="B166" s="320"/>
      <c r="C166" s="68" t="s">
        <v>88</v>
      </c>
      <c r="D166" s="54">
        <v>18860.349999999999</v>
      </c>
      <c r="E166" s="54">
        <v>16679.38</v>
      </c>
      <c r="F166" s="54">
        <v>16848.61</v>
      </c>
      <c r="G166" s="54">
        <v>17076.259999999998</v>
      </c>
      <c r="H166" s="54">
        <v>18860.349999999999</v>
      </c>
      <c r="I166" s="54">
        <v>17308.39</v>
      </c>
      <c r="J166" s="54">
        <v>16927.78</v>
      </c>
      <c r="K166" s="54">
        <v>14393.29</v>
      </c>
      <c r="L166" s="54">
        <v>16679.38</v>
      </c>
      <c r="M166" s="320"/>
      <c r="N166" s="320"/>
      <c r="O166" s="320"/>
      <c r="P166" s="320"/>
      <c r="Q166" s="323"/>
      <c r="R166" s="320"/>
      <c r="S166" s="159"/>
      <c r="T166" s="159"/>
      <c r="U166" s="281"/>
      <c r="V166" s="281"/>
      <c r="W166" s="281"/>
      <c r="X166" s="287"/>
      <c r="Y166" s="282"/>
      <c r="Z166" s="282"/>
    </row>
    <row r="167" spans="1:26" ht="26.65" customHeight="1">
      <c r="A167"/>
      <c r="B167" s="321"/>
      <c r="C167" s="68" t="s">
        <v>122</v>
      </c>
      <c r="D167" s="68">
        <f t="shared" ref="D167:L167" si="51">IF(((D165="")*AND(D166="")),"",(D165-D166)*3)</f>
        <v>30949.08</v>
      </c>
      <c r="E167" s="68">
        <f t="shared" si="51"/>
        <v>36988.649999999994</v>
      </c>
      <c r="F167" s="68">
        <f t="shared" si="51"/>
        <v>36452.28</v>
      </c>
      <c r="G167" s="68">
        <f t="shared" si="51"/>
        <v>35661.900000000009</v>
      </c>
      <c r="H167" s="68">
        <f t="shared" si="51"/>
        <v>31031.010000000006</v>
      </c>
      <c r="I167" s="68">
        <f t="shared" si="51"/>
        <v>35462.79</v>
      </c>
      <c r="J167" s="68">
        <f t="shared" si="51"/>
        <v>36194.520000000004</v>
      </c>
      <c r="K167" s="68">
        <f t="shared" si="51"/>
        <v>37273.350000000006</v>
      </c>
      <c r="L167" s="68">
        <f t="shared" si="51"/>
        <v>37815.449999999997</v>
      </c>
      <c r="M167" s="321"/>
      <c r="N167" s="321"/>
      <c r="O167" s="321"/>
      <c r="P167" s="321"/>
      <c r="Q167" s="324"/>
      <c r="R167" s="321"/>
      <c r="S167" s="160"/>
      <c r="T167" s="160"/>
      <c r="U167" s="283"/>
      <c r="V167" s="283"/>
      <c r="W167" s="283"/>
      <c r="X167" s="288"/>
      <c r="Y167" s="289"/>
      <c r="Z167" s="289"/>
    </row>
    <row r="168" spans="1:26">
      <c r="A168" s="201">
        <v>43170</v>
      </c>
      <c r="B168" s="319" t="s">
        <v>123</v>
      </c>
      <c r="C168" s="68" t="s">
        <v>87</v>
      </c>
      <c r="D168" s="54">
        <v>29088.959999999999</v>
      </c>
      <c r="E168" s="54">
        <v>28921.41</v>
      </c>
      <c r="F168" s="54">
        <v>28934.34</v>
      </c>
      <c r="G168" s="54">
        <v>28887.96</v>
      </c>
      <c r="H168" s="54">
        <v>29126.17</v>
      </c>
      <c r="I168" s="54">
        <v>29071.919999999998</v>
      </c>
      <c r="J168" s="54">
        <v>28870.63</v>
      </c>
      <c r="K168" s="54">
        <v>28926.7</v>
      </c>
      <c r="L168" s="54">
        <v>29147.759999999998</v>
      </c>
      <c r="M168" s="319">
        <f>IF((L169=""),"",MAX(D170:L170))</f>
        <v>44455.35</v>
      </c>
      <c r="N168" s="319">
        <f>IF(L169="","",MIN(D170:L170))</f>
        <v>28360.17</v>
      </c>
      <c r="O168" s="319">
        <f>IF((L170=""),"",AVERAGE(D170:L170))</f>
        <v>35656.356666666659</v>
      </c>
      <c r="P168" s="319">
        <f>IF((L169=""),"",((M168-N168)/(M168+N168))*100)</f>
        <v>22.10405144397788</v>
      </c>
      <c r="Q168" s="322" t="str">
        <f>IF(L169="","",IF(P170&lt;20,(IF(O168&gt;33000,IF(O168&lt;44000,"Pass","Fail"),"Fail"))))</f>
        <v>Pass</v>
      </c>
      <c r="R168" s="319">
        <v>1335</v>
      </c>
      <c r="S168" s="158"/>
      <c r="T168" s="158"/>
      <c r="U168" s="284">
        <v>19000</v>
      </c>
      <c r="V168" s="284">
        <v>49000</v>
      </c>
      <c r="W168" s="284">
        <v>33000</v>
      </c>
      <c r="X168" s="285">
        <v>44000</v>
      </c>
      <c r="Y168" s="286">
        <v>20</v>
      </c>
      <c r="Z168" s="286">
        <v>20</v>
      </c>
    </row>
    <row r="169" spans="1:26" ht="15.75">
      <c r="A169"/>
      <c r="B169" s="320"/>
      <c r="C169" s="68" t="s">
        <v>88</v>
      </c>
      <c r="D169" s="54">
        <v>19635.57</v>
      </c>
      <c r="E169" s="54">
        <v>17556.03</v>
      </c>
      <c r="F169" s="54">
        <v>14724.64</v>
      </c>
      <c r="G169" s="54">
        <v>17152.310000000001</v>
      </c>
      <c r="H169" s="54">
        <v>18693.84</v>
      </c>
      <c r="I169" s="54">
        <v>17979.650000000001</v>
      </c>
      <c r="J169" s="54">
        <v>17287.86</v>
      </c>
      <c r="K169" s="54">
        <v>16647.57</v>
      </c>
      <c r="L169" s="54">
        <v>14329.31</v>
      </c>
      <c r="M169" s="320"/>
      <c r="N169" s="320"/>
      <c r="O169" s="320"/>
      <c r="P169" s="320"/>
      <c r="Q169" s="323"/>
      <c r="R169" s="320"/>
      <c r="S169" s="159"/>
      <c r="T169" s="159"/>
      <c r="U169" s="281"/>
      <c r="V169" s="281"/>
      <c r="W169" s="281"/>
      <c r="X169" s="287"/>
      <c r="Y169" s="282"/>
      <c r="Z169" s="282"/>
    </row>
    <row r="170" spans="1:26" ht="26.65" customHeight="1">
      <c r="A170"/>
      <c r="B170" s="321"/>
      <c r="C170" s="68" t="s">
        <v>122</v>
      </c>
      <c r="D170" s="68">
        <f t="shared" ref="D170:L170" si="52">IF(((D168="")*AND(D169="")),"",(D168-D169)*3)</f>
        <v>28360.17</v>
      </c>
      <c r="E170" s="68">
        <f t="shared" si="52"/>
        <v>34096.14</v>
      </c>
      <c r="F170" s="68">
        <f t="shared" si="52"/>
        <v>42629.100000000006</v>
      </c>
      <c r="G170" s="68">
        <f t="shared" si="52"/>
        <v>35206.949999999997</v>
      </c>
      <c r="H170" s="68">
        <f t="shared" si="52"/>
        <v>31296.989999999994</v>
      </c>
      <c r="I170" s="68">
        <f t="shared" si="52"/>
        <v>33276.80999999999</v>
      </c>
      <c r="J170" s="68">
        <f t="shared" si="52"/>
        <v>34748.31</v>
      </c>
      <c r="K170" s="68">
        <f t="shared" si="52"/>
        <v>36837.39</v>
      </c>
      <c r="L170" s="68">
        <f t="shared" si="52"/>
        <v>44455.35</v>
      </c>
      <c r="M170" s="321"/>
      <c r="N170" s="321"/>
      <c r="O170" s="321"/>
      <c r="P170" s="321"/>
      <c r="Q170" s="324"/>
      <c r="R170" s="321"/>
      <c r="S170" s="160"/>
      <c r="T170" s="160"/>
      <c r="U170" s="283"/>
      <c r="V170" s="283"/>
      <c r="W170" s="283"/>
      <c r="X170" s="288"/>
      <c r="Y170" s="289"/>
      <c r="Z170" s="289"/>
    </row>
    <row r="171" spans="1:26">
      <c r="A171" s="201">
        <v>43188</v>
      </c>
      <c r="B171" s="319" t="s">
        <v>123</v>
      </c>
      <c r="C171" s="68" t="s">
        <v>87</v>
      </c>
      <c r="D171" s="54">
        <v>29034.36</v>
      </c>
      <c r="E171" s="54">
        <v>28844.39</v>
      </c>
      <c r="F171" s="54">
        <v>28882.92</v>
      </c>
      <c r="G171" s="54">
        <v>28842.21</v>
      </c>
      <c r="H171" s="54">
        <v>29011.7</v>
      </c>
      <c r="I171" s="54">
        <v>28982.53</v>
      </c>
      <c r="J171" s="54">
        <v>28829.38</v>
      </c>
      <c r="K171" s="54">
        <v>28839.16</v>
      </c>
      <c r="L171" s="54">
        <v>29082.28</v>
      </c>
      <c r="M171" s="319">
        <f>IF((L172=""),"",MAX(D173:L173))</f>
        <v>37618.619999999995</v>
      </c>
      <c r="N171" s="319">
        <f>IF(L172="","",MIN(D173:L173))</f>
        <v>29361</v>
      </c>
      <c r="O171" s="319">
        <f>IF((L173=""),"",AVERAGE(D173:L173))</f>
        <v>34359.016666666663</v>
      </c>
      <c r="P171" s="319">
        <f>IF((L172=""),"",((M171-N171)/(M171+N171))*100)</f>
        <v>12.328556059290865</v>
      </c>
      <c r="Q171" s="322" t="str">
        <f>IF(L172="","",IF(P173&lt;20,(IF(O171&gt;33000,IF(O171&lt;44000,"Pass","Fail"),"Fail"))))</f>
        <v>Pass</v>
      </c>
      <c r="R171" s="319">
        <v>1335</v>
      </c>
      <c r="S171" s="158"/>
      <c r="T171" s="158"/>
      <c r="U171" s="284">
        <v>19000</v>
      </c>
      <c r="V171" s="284">
        <v>49000</v>
      </c>
      <c r="W171" s="284">
        <v>33000</v>
      </c>
      <c r="X171" s="285">
        <v>44000</v>
      </c>
      <c r="Y171" s="286">
        <v>20</v>
      </c>
      <c r="Z171" s="286">
        <v>20</v>
      </c>
    </row>
    <row r="172" spans="1:26" ht="15.75">
      <c r="A172"/>
      <c r="B172" s="320"/>
      <c r="C172" s="68" t="s">
        <v>88</v>
      </c>
      <c r="D172" s="54">
        <v>19247.36</v>
      </c>
      <c r="E172" s="54">
        <v>17440.57</v>
      </c>
      <c r="F172" s="54">
        <v>16967.810000000001</v>
      </c>
      <c r="G172" s="54">
        <v>17123.22</v>
      </c>
      <c r="H172" s="54">
        <v>18380.830000000002</v>
      </c>
      <c r="I172" s="54">
        <v>17763.03</v>
      </c>
      <c r="J172" s="54">
        <v>17184.919999999998</v>
      </c>
      <c r="K172" s="54">
        <v>16621.400000000001</v>
      </c>
      <c r="L172" s="54">
        <v>16542.740000000002</v>
      </c>
      <c r="M172" s="320"/>
      <c r="N172" s="320"/>
      <c r="O172" s="320"/>
      <c r="P172" s="320"/>
      <c r="Q172" s="323"/>
      <c r="R172" s="320"/>
      <c r="S172" s="159"/>
      <c r="T172" s="159"/>
      <c r="U172" s="281"/>
      <c r="V172" s="281"/>
      <c r="W172" s="281"/>
      <c r="X172" s="287"/>
      <c r="Y172" s="282"/>
      <c r="Z172" s="282"/>
    </row>
    <row r="173" spans="1:26" ht="26.65" customHeight="1">
      <c r="A173"/>
      <c r="B173" s="321"/>
      <c r="C173" s="68" t="s">
        <v>122</v>
      </c>
      <c r="D173" s="68">
        <f t="shared" ref="D173:L173" si="53">IF(((D171="")*AND(D172="")),"",(D171-D172)*3)</f>
        <v>29361</v>
      </c>
      <c r="E173" s="68">
        <f t="shared" si="53"/>
        <v>34211.46</v>
      </c>
      <c r="F173" s="68">
        <f t="shared" si="53"/>
        <v>35745.329999999987</v>
      </c>
      <c r="G173" s="68">
        <f t="shared" si="53"/>
        <v>35156.969999999994</v>
      </c>
      <c r="H173" s="68">
        <f t="shared" si="53"/>
        <v>31892.609999999997</v>
      </c>
      <c r="I173" s="68">
        <f t="shared" si="53"/>
        <v>33658.5</v>
      </c>
      <c r="J173" s="68">
        <f t="shared" si="53"/>
        <v>34933.380000000005</v>
      </c>
      <c r="K173" s="68">
        <f t="shared" si="53"/>
        <v>36653.279999999999</v>
      </c>
      <c r="L173" s="68">
        <f t="shared" si="53"/>
        <v>37618.619999999995</v>
      </c>
      <c r="M173" s="321"/>
      <c r="N173" s="321"/>
      <c r="O173" s="321"/>
      <c r="P173" s="321"/>
      <c r="Q173" s="324"/>
      <c r="R173" s="321"/>
      <c r="S173" s="160"/>
      <c r="T173" s="160"/>
      <c r="U173" s="283"/>
      <c r="V173" s="283"/>
      <c r="W173" s="283"/>
      <c r="X173" s="288"/>
      <c r="Y173" s="289"/>
      <c r="Z173" s="289"/>
    </row>
    <row r="174" spans="1:26">
      <c r="A174" s="201">
        <v>43193</v>
      </c>
      <c r="B174" s="319" t="s">
        <v>123</v>
      </c>
      <c r="C174" s="68" t="s">
        <v>87</v>
      </c>
      <c r="D174" s="54">
        <v>29021.43</v>
      </c>
      <c r="E174" s="54">
        <v>29063.16</v>
      </c>
      <c r="F174" s="54">
        <v>29095.25</v>
      </c>
      <c r="G174" s="54">
        <v>29034.31</v>
      </c>
      <c r="H174" s="54">
        <v>29250.74</v>
      </c>
      <c r="I174" s="54">
        <v>29237.84</v>
      </c>
      <c r="J174" s="54">
        <v>26852.59</v>
      </c>
      <c r="K174" s="54">
        <v>29069.93</v>
      </c>
      <c r="L174" s="54">
        <v>29309.72</v>
      </c>
      <c r="M174" s="319">
        <f>IF((L175=""),"",MAX(D176:L176))</f>
        <v>43370.01</v>
      </c>
      <c r="N174" s="319">
        <f>IF(L175="","",MIN(D176:L176))</f>
        <v>32278.92</v>
      </c>
      <c r="O174" s="319">
        <f>IF((L176=""),"",AVERAGE(D176:L176))</f>
        <v>38598.660000000003</v>
      </c>
      <c r="P174" s="319">
        <f>IF((L175=""),"",((M174-N174)/(M174+N174))*100)</f>
        <v>14.661264871823047</v>
      </c>
      <c r="Q174" s="322" t="str">
        <f>IF(L175="","",IF(P176&lt;20,(IF(O174&gt;33000,IF(O174&lt;44000,"Pass","Fail"),"Fail"))))</f>
        <v>Pass</v>
      </c>
      <c r="R174" s="319">
        <v>1335</v>
      </c>
      <c r="S174" s="158"/>
      <c r="T174" s="158"/>
      <c r="U174" s="284">
        <v>19000</v>
      </c>
      <c r="V174" s="284">
        <v>49000</v>
      </c>
      <c r="W174" s="284">
        <v>33000</v>
      </c>
      <c r="X174" s="285">
        <v>44000</v>
      </c>
      <c r="Y174" s="286">
        <v>20</v>
      </c>
      <c r="Z174" s="286">
        <v>20</v>
      </c>
    </row>
    <row r="175" spans="1:26" ht="15.75">
      <c r="A175"/>
      <c r="B175" s="320"/>
      <c r="C175" s="68" t="s">
        <v>88</v>
      </c>
      <c r="D175" s="54">
        <v>14564.76</v>
      </c>
      <c r="E175" s="54">
        <v>16316.23</v>
      </c>
      <c r="F175" s="54">
        <v>16036.18</v>
      </c>
      <c r="G175" s="54">
        <v>15988.47</v>
      </c>
      <c r="H175" s="54">
        <v>17484.96</v>
      </c>
      <c r="I175" s="54">
        <v>16436.04</v>
      </c>
      <c r="J175" s="54">
        <v>16092.95</v>
      </c>
      <c r="K175" s="54">
        <v>15691.19</v>
      </c>
      <c r="L175" s="54">
        <v>15528.21</v>
      </c>
      <c r="M175" s="320"/>
      <c r="N175" s="320"/>
      <c r="O175" s="320"/>
      <c r="P175" s="320"/>
      <c r="Q175" s="323"/>
      <c r="R175" s="320"/>
      <c r="S175" s="159"/>
      <c r="T175" s="159"/>
      <c r="U175" s="281"/>
      <c r="V175" s="281"/>
      <c r="W175" s="281"/>
      <c r="X175" s="287"/>
      <c r="Y175" s="282"/>
      <c r="Z175" s="282"/>
    </row>
    <row r="176" spans="1:26" ht="26.65" customHeight="1">
      <c r="A176"/>
      <c r="B176" s="321"/>
      <c r="C176" s="68" t="s">
        <v>122</v>
      </c>
      <c r="D176" s="68">
        <f t="shared" ref="D176:L176" si="54">IF(((D174="")*AND(D175="")),"",(D174-D175)*3)</f>
        <v>43370.01</v>
      </c>
      <c r="E176" s="68">
        <f t="shared" si="54"/>
        <v>38240.79</v>
      </c>
      <c r="F176" s="68">
        <f t="shared" si="54"/>
        <v>39177.21</v>
      </c>
      <c r="G176" s="68">
        <f t="shared" si="54"/>
        <v>39137.520000000004</v>
      </c>
      <c r="H176" s="68">
        <f t="shared" si="54"/>
        <v>35297.340000000011</v>
      </c>
      <c r="I176" s="68">
        <f t="shared" si="54"/>
        <v>38405.399999999994</v>
      </c>
      <c r="J176" s="68">
        <f t="shared" si="54"/>
        <v>32278.92</v>
      </c>
      <c r="K176" s="68">
        <f t="shared" si="54"/>
        <v>40136.22</v>
      </c>
      <c r="L176" s="68">
        <f t="shared" si="54"/>
        <v>41344.530000000006</v>
      </c>
      <c r="M176" s="321"/>
      <c r="N176" s="321"/>
      <c r="O176" s="321"/>
      <c r="P176" s="321"/>
      <c r="Q176" s="324"/>
      <c r="R176" s="321"/>
      <c r="S176" s="160"/>
      <c r="T176" s="160"/>
      <c r="U176" s="283"/>
      <c r="V176" s="283"/>
      <c r="W176" s="283"/>
      <c r="X176" s="288"/>
      <c r="Y176" s="289"/>
      <c r="Z176" s="289"/>
    </row>
    <row r="177" spans="1:26">
      <c r="A177" s="201">
        <v>43195</v>
      </c>
      <c r="B177" s="319" t="s">
        <v>123</v>
      </c>
      <c r="C177" s="68" t="s">
        <v>87</v>
      </c>
      <c r="D177" s="54">
        <v>29407.46</v>
      </c>
      <c r="E177" s="54">
        <v>29194.86</v>
      </c>
      <c r="F177" s="54">
        <v>29262.720000000001</v>
      </c>
      <c r="G177" s="54">
        <v>29252.76</v>
      </c>
      <c r="H177" s="54">
        <v>29481.27</v>
      </c>
      <c r="I177" s="54">
        <v>29397.21</v>
      </c>
      <c r="J177" s="54">
        <v>29238.26</v>
      </c>
      <c r="K177" s="54">
        <v>29255.62</v>
      </c>
      <c r="L177" s="54">
        <v>29464.86</v>
      </c>
      <c r="M177" s="319">
        <f>IF((L178=""),"",MAX(D179:L179))</f>
        <v>45479.340000000004</v>
      </c>
      <c r="N177" s="319">
        <f>IF(L178="","",MIN(D179:L179))</f>
        <v>33224.969999999994</v>
      </c>
      <c r="O177" s="319">
        <f>IF((L179=""),"",AVERAGE(D179:L179))</f>
        <v>39422.356666666659</v>
      </c>
      <c r="P177" s="319">
        <f>IF((L178=""),"",((M177-N177)/(M177+N177))*100)</f>
        <v>15.570138407922018</v>
      </c>
      <c r="Q177" s="322" t="str">
        <f>IF(L178="","",IF(P179&lt;20,(IF(O177&gt;33000,IF(O177&lt;44000,"Pass","Fail"),"Fail"))))</f>
        <v>Pass</v>
      </c>
      <c r="R177" s="319">
        <v>102</v>
      </c>
      <c r="S177" s="158"/>
      <c r="T177" s="158"/>
      <c r="U177" s="284">
        <v>19000</v>
      </c>
      <c r="V177" s="284">
        <v>49000</v>
      </c>
      <c r="W177" s="284">
        <v>33000</v>
      </c>
      <c r="X177" s="285">
        <v>44000</v>
      </c>
      <c r="Y177" s="286">
        <v>20</v>
      </c>
      <c r="Z177" s="286">
        <v>20</v>
      </c>
    </row>
    <row r="178" spans="1:26" ht="15.75">
      <c r="A178"/>
      <c r="B178" s="320"/>
      <c r="C178" s="68" t="s">
        <v>88</v>
      </c>
      <c r="D178" s="54">
        <v>18332.47</v>
      </c>
      <c r="E178" s="54">
        <v>14035.08</v>
      </c>
      <c r="F178" s="54">
        <v>15879.05</v>
      </c>
      <c r="G178" s="54">
        <v>15868.09</v>
      </c>
      <c r="H178" s="54">
        <v>17598.830000000002</v>
      </c>
      <c r="I178" s="54">
        <v>16463.009999999998</v>
      </c>
      <c r="J178" s="54">
        <v>16563.009999999998</v>
      </c>
      <c r="K178" s="54">
        <v>15517.63</v>
      </c>
      <c r="L178" s="54">
        <v>15430.78</v>
      </c>
      <c r="M178" s="320"/>
      <c r="N178" s="320"/>
      <c r="O178" s="320"/>
      <c r="P178" s="320"/>
      <c r="Q178" s="323"/>
      <c r="R178" s="320"/>
      <c r="S178" s="159"/>
      <c r="T178" s="159"/>
      <c r="U178" s="281"/>
      <c r="V178" s="281"/>
      <c r="W178" s="281"/>
      <c r="X178" s="287"/>
      <c r="Y178" s="282"/>
      <c r="Z178" s="282"/>
    </row>
    <row r="179" spans="1:26" ht="26.65" customHeight="1">
      <c r="A179"/>
      <c r="B179" s="321"/>
      <c r="C179" s="68" t="s">
        <v>122</v>
      </c>
      <c r="D179" s="68">
        <f t="shared" ref="D179:L179" si="55">IF(((D177="")*AND(D178="")),"",(D177-D178)*3)</f>
        <v>33224.969999999994</v>
      </c>
      <c r="E179" s="68">
        <f t="shared" si="55"/>
        <v>45479.340000000004</v>
      </c>
      <c r="F179" s="68">
        <f t="shared" si="55"/>
        <v>40151.010000000009</v>
      </c>
      <c r="G179" s="68">
        <f t="shared" si="55"/>
        <v>40154.009999999995</v>
      </c>
      <c r="H179" s="68">
        <f t="shared" si="55"/>
        <v>35647.319999999992</v>
      </c>
      <c r="I179" s="68">
        <f t="shared" si="55"/>
        <v>38802.600000000006</v>
      </c>
      <c r="J179" s="68">
        <f t="shared" si="55"/>
        <v>38025.75</v>
      </c>
      <c r="K179" s="68">
        <f t="shared" si="55"/>
        <v>41213.97</v>
      </c>
      <c r="L179" s="68">
        <f t="shared" si="55"/>
        <v>42102.239999999998</v>
      </c>
      <c r="M179" s="321"/>
      <c r="N179" s="321"/>
      <c r="O179" s="321"/>
      <c r="P179" s="321"/>
      <c r="Q179" s="324"/>
      <c r="R179" s="321"/>
      <c r="S179" s="160"/>
      <c r="T179" s="160"/>
      <c r="U179" s="283"/>
      <c r="V179" s="283"/>
      <c r="W179" s="283"/>
      <c r="X179" s="288"/>
      <c r="Y179" s="289"/>
      <c r="Z179" s="289"/>
    </row>
    <row r="180" spans="1:26">
      <c r="A180" s="201">
        <v>43201</v>
      </c>
      <c r="B180" s="319" t="s">
        <v>123</v>
      </c>
      <c r="C180" s="68" t="s">
        <v>87</v>
      </c>
      <c r="D180" s="54">
        <v>29340.79</v>
      </c>
      <c r="E180" s="54">
        <v>29173.89</v>
      </c>
      <c r="F180" s="54">
        <v>29225.59</v>
      </c>
      <c r="G180" s="54">
        <v>29187.64</v>
      </c>
      <c r="H180" s="54">
        <v>29447.53</v>
      </c>
      <c r="I180" s="54">
        <v>29326.78</v>
      </c>
      <c r="J180" s="54">
        <v>29160.66</v>
      </c>
      <c r="K180" s="54">
        <v>29176.080000000002</v>
      </c>
      <c r="L180" s="54">
        <v>29425.26</v>
      </c>
      <c r="M180" s="319">
        <f>IF((L181=""),"",MAX(D182:L182))</f>
        <v>41824.169999999991</v>
      </c>
      <c r="N180" s="319">
        <f>IF(L181="","",MIN(D182:L182))</f>
        <v>32484.840000000007</v>
      </c>
      <c r="O180" s="319">
        <f>IF((L182=""),"",AVERAGE(D182:L182))</f>
        <v>39287.896666666667</v>
      </c>
      <c r="P180" s="319">
        <f>IF((L181=""),"",((M180-N180)/(M180+N180))*100)</f>
        <v>12.568233650266617</v>
      </c>
      <c r="Q180" s="322" t="str">
        <f>IF(L181="","",IF(P182&lt;20,(IF(O180&gt;33000,IF(O180&lt;44000,"Pass","Fail"),"Fail"))))</f>
        <v>Pass</v>
      </c>
      <c r="R180" s="319">
        <v>74</v>
      </c>
      <c r="S180" s="158" t="s">
        <v>128</v>
      </c>
      <c r="T180" s="158"/>
      <c r="U180" s="284">
        <v>19000</v>
      </c>
      <c r="V180" s="284">
        <v>49000</v>
      </c>
      <c r="W180" s="284">
        <v>33000</v>
      </c>
      <c r="X180" s="285">
        <v>44000</v>
      </c>
      <c r="Y180" s="286">
        <v>20</v>
      </c>
      <c r="Z180" s="286">
        <v>20</v>
      </c>
    </row>
    <row r="181" spans="1:26" ht="15.75">
      <c r="A181"/>
      <c r="B181" s="320"/>
      <c r="C181" s="68" t="s">
        <v>88</v>
      </c>
      <c r="D181" s="54">
        <v>18512.509999999998</v>
      </c>
      <c r="E181" s="54">
        <v>15953.76</v>
      </c>
      <c r="F181" s="54">
        <v>15476.58</v>
      </c>
      <c r="G181" s="54">
        <v>15592.32</v>
      </c>
      <c r="H181" s="54">
        <v>17632.98</v>
      </c>
      <c r="I181" s="54">
        <v>16186.6</v>
      </c>
      <c r="J181" s="54">
        <v>15476.67</v>
      </c>
      <c r="K181" s="54">
        <v>15285.24</v>
      </c>
      <c r="L181" s="54">
        <v>15483.87</v>
      </c>
      <c r="M181" s="320"/>
      <c r="N181" s="320"/>
      <c r="O181" s="320"/>
      <c r="P181" s="320"/>
      <c r="Q181" s="323"/>
      <c r="R181" s="320"/>
      <c r="S181" s="159"/>
      <c r="T181" s="159"/>
      <c r="U181" s="281"/>
      <c r="V181" s="281"/>
      <c r="W181" s="281"/>
      <c r="X181" s="287"/>
      <c r="Y181" s="282"/>
      <c r="Z181" s="282"/>
    </row>
    <row r="182" spans="1:26" ht="26.65" customHeight="1">
      <c r="A182"/>
      <c r="B182" s="321"/>
      <c r="C182" s="68" t="s">
        <v>122</v>
      </c>
      <c r="D182" s="68">
        <f t="shared" ref="D182:L182" si="56">IF(((D180="")*AND(D181="")),"",(D180-D181)*3)</f>
        <v>32484.840000000007</v>
      </c>
      <c r="E182" s="68">
        <f t="shared" si="56"/>
        <v>39660.39</v>
      </c>
      <c r="F182" s="68">
        <f t="shared" si="56"/>
        <v>41247.03</v>
      </c>
      <c r="G182" s="68">
        <f t="shared" si="56"/>
        <v>40785.96</v>
      </c>
      <c r="H182" s="68">
        <f t="shared" si="56"/>
        <v>35443.649999999994</v>
      </c>
      <c r="I182" s="68">
        <f t="shared" si="56"/>
        <v>39420.539999999994</v>
      </c>
      <c r="J182" s="68">
        <f t="shared" si="56"/>
        <v>41051.97</v>
      </c>
      <c r="K182" s="68">
        <f t="shared" si="56"/>
        <v>41672.520000000004</v>
      </c>
      <c r="L182" s="68">
        <f t="shared" si="56"/>
        <v>41824.169999999991</v>
      </c>
      <c r="M182" s="321"/>
      <c r="N182" s="321"/>
      <c r="O182" s="321"/>
      <c r="P182" s="321"/>
      <c r="Q182" s="324"/>
      <c r="R182" s="321"/>
      <c r="S182" s="160"/>
      <c r="T182" s="160"/>
      <c r="U182" s="283"/>
      <c r="V182" s="283"/>
      <c r="W182" s="283"/>
      <c r="X182" s="288"/>
      <c r="Y182" s="289"/>
      <c r="Z182" s="289"/>
    </row>
    <row r="183" spans="1:26">
      <c r="A183" s="201">
        <v>43210</v>
      </c>
      <c r="B183" s="319" t="s">
        <v>123</v>
      </c>
      <c r="C183" s="68" t="s">
        <v>87</v>
      </c>
      <c r="D183" s="54">
        <v>29245.5</v>
      </c>
      <c r="E183" s="54">
        <v>29047.86</v>
      </c>
      <c r="F183" s="54">
        <v>29053.02</v>
      </c>
      <c r="G183" s="54">
        <v>29046.66</v>
      </c>
      <c r="H183" s="54">
        <v>29265.22</v>
      </c>
      <c r="I183" s="54">
        <v>29204.35</v>
      </c>
      <c r="J183" s="54">
        <v>29043.95</v>
      </c>
      <c r="K183" s="54">
        <v>29051.87</v>
      </c>
      <c r="L183" s="54">
        <v>29266.87</v>
      </c>
      <c r="M183" s="319">
        <f>IF((L184=""),"",MAX(D185:L185))</f>
        <v>41229.69</v>
      </c>
      <c r="N183" s="319">
        <f>IF(L184="","",MIN(D185:L185))</f>
        <v>32409.48</v>
      </c>
      <c r="O183" s="319">
        <f>IF((L185=""),"",AVERAGE(D185:L185))</f>
        <v>38298.229999999996</v>
      </c>
      <c r="P183" s="319">
        <f>IF((L184=""),"",((M183-N183)/(M183+N183))*100)</f>
        <v>11.977606483071446</v>
      </c>
      <c r="Q183" s="322" t="str">
        <f>IF(L184="","",IF(P185&lt;20,(IF(O183&gt;33000,IF(O183&lt;44000,"Pass","Fail"),"Fail"))))</f>
        <v>Pass</v>
      </c>
      <c r="R183" s="319">
        <v>102</v>
      </c>
      <c r="S183" s="158"/>
      <c r="T183" s="158"/>
      <c r="U183" s="284">
        <v>19000</v>
      </c>
      <c r="V183" s="284">
        <v>49000</v>
      </c>
      <c r="W183" s="284">
        <v>33000</v>
      </c>
      <c r="X183" s="285">
        <v>44000</v>
      </c>
      <c r="Y183" s="286">
        <v>20</v>
      </c>
      <c r="Z183" s="286">
        <v>20</v>
      </c>
    </row>
    <row r="184" spans="1:26" ht="15.75">
      <c r="A184"/>
      <c r="B184" s="320"/>
      <c r="C184" s="68" t="s">
        <v>88</v>
      </c>
      <c r="D184" s="54">
        <v>18442.34</v>
      </c>
      <c r="E184" s="54">
        <v>16289.71</v>
      </c>
      <c r="F184" s="54">
        <v>15952.21</v>
      </c>
      <c r="G184" s="54">
        <v>15837.84</v>
      </c>
      <c r="H184" s="54">
        <v>17447.62</v>
      </c>
      <c r="I184" s="54">
        <v>16299.92</v>
      </c>
      <c r="J184" s="54">
        <v>15903.69</v>
      </c>
      <c r="K184" s="54">
        <v>15633.64</v>
      </c>
      <c r="L184" s="54">
        <v>15523.64</v>
      </c>
      <c r="M184" s="320"/>
      <c r="N184" s="320"/>
      <c r="O184" s="320"/>
      <c r="P184" s="320"/>
      <c r="Q184" s="323"/>
      <c r="R184" s="320"/>
      <c r="S184" s="159"/>
      <c r="T184" s="159"/>
      <c r="U184" s="281"/>
      <c r="V184" s="281"/>
      <c r="W184" s="281"/>
      <c r="X184" s="287"/>
      <c r="Y184" s="282"/>
      <c r="Z184" s="282"/>
    </row>
    <row r="185" spans="1:26" ht="26.65" customHeight="1">
      <c r="A185"/>
      <c r="B185" s="321"/>
      <c r="C185" s="68" t="s">
        <v>122</v>
      </c>
      <c r="D185" s="68">
        <f t="shared" ref="D185:L185" si="57">IF(((D183="")*AND(D184="")),"",(D183-D184)*3)</f>
        <v>32409.48</v>
      </c>
      <c r="E185" s="68">
        <f t="shared" si="57"/>
        <v>38274.450000000004</v>
      </c>
      <c r="F185" s="68">
        <f t="shared" si="57"/>
        <v>39302.430000000008</v>
      </c>
      <c r="G185" s="68">
        <f t="shared" si="57"/>
        <v>39626.46</v>
      </c>
      <c r="H185" s="68">
        <f t="shared" si="57"/>
        <v>35452.800000000003</v>
      </c>
      <c r="I185" s="68">
        <f t="shared" si="57"/>
        <v>38713.289999999994</v>
      </c>
      <c r="J185" s="68">
        <f t="shared" si="57"/>
        <v>39420.78</v>
      </c>
      <c r="K185" s="68">
        <f t="shared" si="57"/>
        <v>40254.69</v>
      </c>
      <c r="L185" s="68">
        <f t="shared" si="57"/>
        <v>41229.69</v>
      </c>
      <c r="M185" s="321"/>
      <c r="N185" s="321"/>
      <c r="O185" s="321"/>
      <c r="P185" s="321"/>
      <c r="Q185" s="324"/>
      <c r="R185" s="321"/>
      <c r="S185" s="160"/>
      <c r="T185" s="160"/>
      <c r="U185" s="283"/>
      <c r="V185" s="283"/>
      <c r="W185" s="283"/>
      <c r="X185" s="288"/>
      <c r="Y185" s="289"/>
      <c r="Z185" s="289"/>
    </row>
    <row r="186" spans="1:26">
      <c r="A186" s="201">
        <v>43214</v>
      </c>
      <c r="B186" s="319" t="s">
        <v>123</v>
      </c>
      <c r="C186" s="68" t="s">
        <v>87</v>
      </c>
      <c r="D186" s="54">
        <v>29246.560000000001</v>
      </c>
      <c r="E186" s="54">
        <v>29002.34</v>
      </c>
      <c r="F186" s="54">
        <v>29064.799999999999</v>
      </c>
      <c r="G186" s="54">
        <v>28993.05</v>
      </c>
      <c r="H186" s="54">
        <v>29233.21</v>
      </c>
      <c r="I186" s="54">
        <v>29180.33</v>
      </c>
      <c r="J186" s="54">
        <v>29004.93</v>
      </c>
      <c r="K186" s="54">
        <v>29055.73</v>
      </c>
      <c r="L186" s="54">
        <v>29279.32</v>
      </c>
      <c r="M186" s="319">
        <f>IF((L187=""),"",MAX(D188:L188))</f>
        <v>42672.72</v>
      </c>
      <c r="N186" s="319">
        <f>IF(L187="","",MIN(D188:L188))</f>
        <v>33150.900000000009</v>
      </c>
      <c r="O186" s="319">
        <f>IF((L188=""),"",AVERAGE(D188:L188))</f>
        <v>39071.189999999995</v>
      </c>
      <c r="P186" s="319">
        <f>IF((L187=""),"",((M186-N186)/(M186+N186))*100)</f>
        <v>12.557854663230259</v>
      </c>
      <c r="Q186" s="322" t="str">
        <f>IF(L187="","",IF(P188&lt;20,(IF(O186&gt;33000,IF(O186&lt;44000,"Pass","Fail"),"Fail"))))</f>
        <v>Pass</v>
      </c>
      <c r="R186" s="319">
        <v>102</v>
      </c>
      <c r="S186" s="158"/>
      <c r="T186" s="158"/>
      <c r="U186" s="284">
        <v>19000</v>
      </c>
      <c r="V186" s="284">
        <v>49000</v>
      </c>
      <c r="W186" s="284">
        <v>33000</v>
      </c>
      <c r="X186" s="285">
        <v>44000</v>
      </c>
      <c r="Y186" s="286">
        <v>20</v>
      </c>
      <c r="Z186" s="286">
        <v>20</v>
      </c>
    </row>
    <row r="187" spans="1:26" ht="15.75">
      <c r="A187"/>
      <c r="B187" s="320"/>
      <c r="C187" s="68" t="s">
        <v>88</v>
      </c>
      <c r="D187" s="54">
        <v>18196.259999999998</v>
      </c>
      <c r="E187" s="54">
        <v>16063.95</v>
      </c>
      <c r="F187" s="54">
        <v>15723.16</v>
      </c>
      <c r="G187" s="54">
        <v>15723.16</v>
      </c>
      <c r="H187" s="54">
        <v>17245.78</v>
      </c>
      <c r="I187" s="54">
        <v>15953.48</v>
      </c>
      <c r="J187" s="54">
        <v>15575.74</v>
      </c>
      <c r="K187" s="54">
        <v>15310.09</v>
      </c>
      <c r="L187" s="54">
        <v>15055.08</v>
      </c>
      <c r="M187" s="320"/>
      <c r="N187" s="320"/>
      <c r="O187" s="320"/>
      <c r="P187" s="320"/>
      <c r="Q187" s="323"/>
      <c r="R187" s="320"/>
      <c r="S187" s="159"/>
      <c r="T187" s="159"/>
      <c r="U187" s="281"/>
      <c r="V187" s="281"/>
      <c r="W187" s="281"/>
      <c r="X187" s="287"/>
      <c r="Y187" s="282"/>
      <c r="Z187" s="282"/>
    </row>
    <row r="188" spans="1:26" ht="26.65" customHeight="1">
      <c r="A188"/>
      <c r="B188" s="321"/>
      <c r="C188" s="68" t="s">
        <v>122</v>
      </c>
      <c r="D188" s="68">
        <f t="shared" ref="D188:L188" si="58">IF(((D186="")*AND(D187="")),"",(D186-D187)*3)</f>
        <v>33150.900000000009</v>
      </c>
      <c r="E188" s="68">
        <f t="shared" si="58"/>
        <v>38815.17</v>
      </c>
      <c r="F188" s="68">
        <f t="shared" si="58"/>
        <v>40024.92</v>
      </c>
      <c r="G188" s="68">
        <f t="shared" si="58"/>
        <v>39809.67</v>
      </c>
      <c r="H188" s="68">
        <f t="shared" si="58"/>
        <v>35962.29</v>
      </c>
      <c r="I188" s="68">
        <f t="shared" si="58"/>
        <v>39680.550000000003</v>
      </c>
      <c r="J188" s="68">
        <f t="shared" si="58"/>
        <v>40287.57</v>
      </c>
      <c r="K188" s="68">
        <f t="shared" si="58"/>
        <v>41236.92</v>
      </c>
      <c r="L188" s="68">
        <f t="shared" si="58"/>
        <v>42672.72</v>
      </c>
      <c r="M188" s="321"/>
      <c r="N188" s="321"/>
      <c r="O188" s="321"/>
      <c r="P188" s="321"/>
      <c r="Q188" s="324"/>
      <c r="R188" s="321"/>
      <c r="S188" s="160"/>
      <c r="T188" s="160"/>
      <c r="U188" s="283"/>
      <c r="V188" s="283"/>
      <c r="W188" s="283"/>
      <c r="X188" s="288"/>
      <c r="Y188" s="289"/>
      <c r="Z188" s="289"/>
    </row>
    <row r="189" spans="1:26">
      <c r="A189" s="201">
        <v>43220</v>
      </c>
      <c r="B189" s="319" t="s">
        <v>123</v>
      </c>
      <c r="C189" s="68" t="s">
        <v>87</v>
      </c>
      <c r="D189" s="54">
        <v>27313.48</v>
      </c>
      <c r="E189" s="54">
        <v>27161.96</v>
      </c>
      <c r="F189" s="54">
        <v>27227.88</v>
      </c>
      <c r="G189" s="54">
        <v>27134.48</v>
      </c>
      <c r="H189" s="54">
        <v>27351.71</v>
      </c>
      <c r="I189" s="54">
        <v>27257.360000000001</v>
      </c>
      <c r="J189" s="54">
        <v>27134.97</v>
      </c>
      <c r="K189" s="54">
        <v>27139.57</v>
      </c>
      <c r="L189" s="54">
        <v>27370.11</v>
      </c>
      <c r="M189" s="319">
        <f>IF((L190=""),"",MAX(D191:L191))</f>
        <v>42372.81</v>
      </c>
      <c r="N189" s="319">
        <f>IF(L190="","",MIN(D191:L191))</f>
        <v>33323.19</v>
      </c>
      <c r="O189" s="319">
        <f>IF((L191=""),"",AVERAGE(D191:L191))</f>
        <v>38542.689999999995</v>
      </c>
      <c r="P189" s="319">
        <f>IF((L190=""),"",((M189-N189)/(M189+N189))*100)</f>
        <v>11.955215599239056</v>
      </c>
      <c r="Q189" s="322" t="str">
        <f>IF(L190="","",IF(P191&lt;20,(IF(O189&gt;33000,IF(O189&lt;44000,"Pass","Fail"),"Fail"))))</f>
        <v>Pass</v>
      </c>
      <c r="R189" s="319"/>
      <c r="S189" s="158"/>
      <c r="T189" s="158"/>
      <c r="U189" s="284">
        <v>19000</v>
      </c>
      <c r="V189" s="284">
        <v>49000</v>
      </c>
      <c r="W189" s="284">
        <v>33000</v>
      </c>
      <c r="X189" s="285">
        <v>44000</v>
      </c>
      <c r="Y189" s="286">
        <v>20</v>
      </c>
      <c r="Z189" s="286">
        <v>20</v>
      </c>
    </row>
    <row r="190" spans="1:26" ht="15.75">
      <c r="A190"/>
      <c r="B190" s="320"/>
      <c r="C190" s="68" t="s">
        <v>88</v>
      </c>
      <c r="D190" s="54">
        <v>16205.75</v>
      </c>
      <c r="E190" s="54">
        <v>14485.36</v>
      </c>
      <c r="F190" s="54">
        <v>14282.84</v>
      </c>
      <c r="G190" s="54">
        <v>14072.92</v>
      </c>
      <c r="H190" s="54">
        <v>15151.62</v>
      </c>
      <c r="I190" s="54">
        <v>14020.82</v>
      </c>
      <c r="J190" s="54">
        <v>14090.38</v>
      </c>
      <c r="K190" s="54">
        <v>13907.92</v>
      </c>
      <c r="L190" s="54">
        <v>13245.84</v>
      </c>
      <c r="M190" s="320"/>
      <c r="N190" s="320"/>
      <c r="O190" s="320"/>
      <c r="P190" s="320"/>
      <c r="Q190" s="323"/>
      <c r="R190" s="320"/>
      <c r="S190" s="159"/>
      <c r="T190" s="159"/>
      <c r="U190" s="281"/>
      <c r="V190" s="281"/>
      <c r="W190" s="281"/>
      <c r="X190" s="287"/>
      <c r="Y190" s="282"/>
      <c r="Z190" s="282"/>
    </row>
    <row r="191" spans="1:26" ht="26.65" customHeight="1">
      <c r="A191"/>
      <c r="B191" s="321"/>
      <c r="C191" s="68" t="s">
        <v>122</v>
      </c>
      <c r="D191" s="68">
        <f t="shared" ref="D191:L191" si="59">IF(((D189="")*AND(D190="")),"",(D189-D190)*3)</f>
        <v>33323.19</v>
      </c>
      <c r="E191" s="68">
        <f t="shared" si="59"/>
        <v>38029.799999999996</v>
      </c>
      <c r="F191" s="68">
        <f t="shared" si="59"/>
        <v>38835.120000000003</v>
      </c>
      <c r="G191" s="68">
        <f t="shared" si="59"/>
        <v>39184.68</v>
      </c>
      <c r="H191" s="68">
        <f t="shared" si="59"/>
        <v>36600.269999999997</v>
      </c>
      <c r="I191" s="68">
        <f t="shared" si="59"/>
        <v>39709.620000000003</v>
      </c>
      <c r="J191" s="68">
        <f t="shared" si="59"/>
        <v>39133.770000000004</v>
      </c>
      <c r="K191" s="68">
        <f t="shared" si="59"/>
        <v>39694.949999999997</v>
      </c>
      <c r="L191" s="68">
        <f t="shared" si="59"/>
        <v>42372.81</v>
      </c>
      <c r="M191" s="321"/>
      <c r="N191" s="321"/>
      <c r="O191" s="321"/>
      <c r="P191" s="321"/>
      <c r="Q191" s="324"/>
      <c r="R191" s="321"/>
      <c r="S191" s="160"/>
      <c r="T191" s="160"/>
      <c r="U191" s="283"/>
      <c r="V191" s="283"/>
      <c r="W191" s="283"/>
      <c r="X191" s="288"/>
      <c r="Y191" s="289"/>
      <c r="Z191" s="289"/>
    </row>
    <row r="192" spans="1:26">
      <c r="A192" s="201">
        <v>43223</v>
      </c>
      <c r="B192" s="319" t="s">
        <v>123</v>
      </c>
      <c r="C192" s="68" t="s">
        <v>87</v>
      </c>
      <c r="D192" s="54">
        <v>29222.61</v>
      </c>
      <c r="E192" s="54">
        <v>29024.240000000002</v>
      </c>
      <c r="F192" s="54">
        <v>29067.64</v>
      </c>
      <c r="G192" s="54">
        <v>29011.66</v>
      </c>
      <c r="H192" s="54">
        <v>29199.38</v>
      </c>
      <c r="I192" s="54">
        <v>29144.799999999999</v>
      </c>
      <c r="J192" s="54">
        <v>29008.48</v>
      </c>
      <c r="K192" s="54">
        <v>29019.33</v>
      </c>
      <c r="L192" s="54">
        <v>29277.57</v>
      </c>
      <c r="M192" s="319">
        <f>IF((L193=""),"",MAX(D194:L194))</f>
        <v>41463.18</v>
      </c>
      <c r="N192" s="319">
        <f>IF(L193="","",MIN(D194:L194))</f>
        <v>31328.25</v>
      </c>
      <c r="O192" s="319">
        <f>IF((L194=""),"",AVERAGE(D194:L194))</f>
        <v>38679.056666666671</v>
      </c>
      <c r="P192" s="319">
        <f>IF((L193=""),"",((M192-N192)/(M192+N192))*100)</f>
        <v>13.923246184337913</v>
      </c>
      <c r="Q192" s="322" t="str">
        <f>IF(L193="","",IF(P194&lt;20,(IF(O192&gt;33000,IF(O192&lt;44000,"Pass","Fail"),"Fail"))))</f>
        <v>Pass</v>
      </c>
      <c r="R192" s="319">
        <v>1159</v>
      </c>
      <c r="S192" s="158" t="s">
        <v>176</v>
      </c>
      <c r="T192" s="158"/>
      <c r="U192" s="284">
        <v>19000</v>
      </c>
      <c r="V192" s="284">
        <v>49000</v>
      </c>
      <c r="W192" s="284">
        <v>33000</v>
      </c>
      <c r="X192" s="285">
        <v>44000</v>
      </c>
      <c r="Y192" s="286">
        <v>20</v>
      </c>
      <c r="Z192" s="286">
        <v>20</v>
      </c>
    </row>
    <row r="193" spans="1:26" ht="15.75">
      <c r="A193"/>
      <c r="B193" s="320"/>
      <c r="C193" s="68" t="s">
        <v>88</v>
      </c>
      <c r="D193" s="54">
        <v>18779.86</v>
      </c>
      <c r="E193" s="54">
        <v>16079.1</v>
      </c>
      <c r="F193" s="54">
        <v>15542.81</v>
      </c>
      <c r="G193" s="54">
        <v>15521.92</v>
      </c>
      <c r="H193" s="54">
        <v>17537.5</v>
      </c>
      <c r="I193" s="54">
        <v>16236.92</v>
      </c>
      <c r="J193" s="54">
        <v>15464.83</v>
      </c>
      <c r="K193" s="54">
        <v>15319.09</v>
      </c>
      <c r="L193" s="54">
        <v>15456.51</v>
      </c>
      <c r="M193" s="320"/>
      <c r="N193" s="320"/>
      <c r="O193" s="320"/>
      <c r="P193" s="320"/>
      <c r="Q193" s="323"/>
      <c r="R193" s="320"/>
      <c r="S193" s="159"/>
      <c r="T193" s="159"/>
      <c r="U193" s="281"/>
      <c r="V193" s="281"/>
      <c r="W193" s="281"/>
      <c r="X193" s="287"/>
      <c r="Y193" s="282"/>
      <c r="Z193" s="282"/>
    </row>
    <row r="194" spans="1:26" ht="26.65" customHeight="1">
      <c r="A194"/>
      <c r="B194" s="321"/>
      <c r="C194" s="68" t="s">
        <v>122</v>
      </c>
      <c r="D194" s="68">
        <f t="shared" ref="D194:L194" si="60">IF(((D192="")*AND(D193="")),"",(D192-D193)*3)</f>
        <v>31328.25</v>
      </c>
      <c r="E194" s="68">
        <f t="shared" si="60"/>
        <v>38835.420000000006</v>
      </c>
      <c r="F194" s="68">
        <f t="shared" si="60"/>
        <v>40574.49</v>
      </c>
      <c r="G194" s="68">
        <f t="shared" si="60"/>
        <v>40469.22</v>
      </c>
      <c r="H194" s="68">
        <f t="shared" si="60"/>
        <v>34985.64</v>
      </c>
      <c r="I194" s="68">
        <f t="shared" si="60"/>
        <v>38723.64</v>
      </c>
      <c r="J194" s="68">
        <f t="shared" si="60"/>
        <v>40630.949999999997</v>
      </c>
      <c r="K194" s="68">
        <f t="shared" si="60"/>
        <v>41100.720000000001</v>
      </c>
      <c r="L194" s="68">
        <f t="shared" si="60"/>
        <v>41463.18</v>
      </c>
      <c r="M194" s="321"/>
      <c r="N194" s="321"/>
      <c r="O194" s="321"/>
      <c r="P194" s="321"/>
      <c r="Q194" s="324"/>
      <c r="R194" s="321"/>
      <c r="S194" s="160"/>
      <c r="T194" s="160"/>
      <c r="U194" s="283"/>
      <c r="V194" s="283"/>
      <c r="W194" s="283"/>
      <c r="X194" s="288"/>
      <c r="Y194" s="289"/>
      <c r="Z194" s="289"/>
    </row>
    <row r="195" spans="1:26">
      <c r="A195" s="201">
        <v>43226</v>
      </c>
      <c r="B195" s="319" t="s">
        <v>123</v>
      </c>
      <c r="C195" s="68" t="s">
        <v>87</v>
      </c>
      <c r="D195" s="54">
        <v>29182.95</v>
      </c>
      <c r="E195" s="54">
        <v>28976.71</v>
      </c>
      <c r="F195" s="54">
        <v>28984.959999999999</v>
      </c>
      <c r="G195" s="54">
        <v>29951.9</v>
      </c>
      <c r="H195" s="54">
        <v>29264.77</v>
      </c>
      <c r="I195" s="54">
        <v>29206.54</v>
      </c>
      <c r="J195" s="54">
        <v>28998.959999999999</v>
      </c>
      <c r="K195" s="54">
        <v>28972.42</v>
      </c>
      <c r="L195" s="54">
        <v>29230.12</v>
      </c>
      <c r="M195" s="319">
        <f>IF((L196=""),"",MAX(D197:L197))</f>
        <v>36540.720000000001</v>
      </c>
      <c r="N195" s="319">
        <f>IF(L196="","",MIN(D197:L197))</f>
        <v>28438.680000000004</v>
      </c>
      <c r="O195" s="319">
        <f>IF((L197=""),"",AVERAGE(D197:L197))</f>
        <v>33106.466666666667</v>
      </c>
      <c r="P195" s="319">
        <f>IF((L196=""),"",((M195-N195)/(M195+N195))*100)</f>
        <v>12.468628519192231</v>
      </c>
      <c r="Q195" s="322" t="str">
        <f>IF(L196="","",IF(P197&lt;20,(IF(O195&gt;19000,IF(O195&lt;49000,"Pass","Fail"),"Fail"))))</f>
        <v>Pass</v>
      </c>
      <c r="R195" s="319">
        <v>64</v>
      </c>
      <c r="S195" s="158"/>
      <c r="T195" s="158"/>
      <c r="U195" s="284">
        <v>19000</v>
      </c>
      <c r="V195" s="284">
        <v>49000</v>
      </c>
      <c r="W195" s="284">
        <v>33000</v>
      </c>
      <c r="X195" s="285">
        <v>44000</v>
      </c>
      <c r="Y195" s="286">
        <v>20</v>
      </c>
      <c r="Z195" s="286">
        <v>20</v>
      </c>
    </row>
    <row r="196" spans="1:26" ht="15.75">
      <c r="A196"/>
      <c r="B196" s="320"/>
      <c r="C196" s="68" t="s">
        <v>88</v>
      </c>
      <c r="D196" s="54">
        <v>19703.39</v>
      </c>
      <c r="E196" s="54">
        <v>18061.59</v>
      </c>
      <c r="F196" s="54">
        <v>17751.189999999999</v>
      </c>
      <c r="G196" s="54">
        <v>17771.66</v>
      </c>
      <c r="H196" s="54">
        <v>19123.080000000002</v>
      </c>
      <c r="I196" s="54">
        <v>18160.18</v>
      </c>
      <c r="J196" s="54">
        <v>17832.689999999999</v>
      </c>
      <c r="K196" s="54">
        <v>17597.14</v>
      </c>
      <c r="L196" s="54">
        <v>17449.009999999998</v>
      </c>
      <c r="M196" s="320"/>
      <c r="N196" s="320"/>
      <c r="O196" s="320"/>
      <c r="P196" s="320"/>
      <c r="Q196" s="323"/>
      <c r="R196" s="320"/>
      <c r="S196" s="159"/>
      <c r="T196" s="159"/>
      <c r="U196" s="281"/>
      <c r="V196" s="281"/>
      <c r="W196" s="281"/>
      <c r="X196" s="287"/>
      <c r="Y196" s="282"/>
      <c r="Z196" s="282"/>
    </row>
    <row r="197" spans="1:26" ht="26.65" customHeight="1">
      <c r="A197"/>
      <c r="B197" s="321"/>
      <c r="C197" s="68" t="s">
        <v>122</v>
      </c>
      <c r="D197" s="68">
        <f t="shared" ref="D197:L197" si="61">IF(((D195="")*AND(D196="")),"",(D195-D196)*3)</f>
        <v>28438.680000000004</v>
      </c>
      <c r="E197" s="68">
        <f t="shared" si="61"/>
        <v>32745.359999999997</v>
      </c>
      <c r="F197" s="68">
        <f t="shared" si="61"/>
        <v>33701.31</v>
      </c>
      <c r="G197" s="68">
        <f t="shared" si="61"/>
        <v>36540.720000000001</v>
      </c>
      <c r="H197" s="68">
        <f t="shared" si="61"/>
        <v>30425.069999999996</v>
      </c>
      <c r="I197" s="68">
        <f t="shared" si="61"/>
        <v>33139.08</v>
      </c>
      <c r="J197" s="68">
        <f t="shared" si="61"/>
        <v>33498.81</v>
      </c>
      <c r="K197" s="68">
        <f t="shared" si="61"/>
        <v>34125.839999999997</v>
      </c>
      <c r="L197" s="68">
        <f t="shared" si="61"/>
        <v>35343.33</v>
      </c>
      <c r="M197" s="321"/>
      <c r="N197" s="321"/>
      <c r="O197" s="321"/>
      <c r="P197" s="321"/>
      <c r="Q197" s="324"/>
      <c r="R197" s="321"/>
      <c r="S197" s="160"/>
      <c r="T197" s="160"/>
      <c r="U197" s="283"/>
      <c r="V197" s="283"/>
      <c r="W197" s="283"/>
      <c r="X197" s="288"/>
      <c r="Y197" s="289"/>
      <c r="Z197" s="289"/>
    </row>
    <row r="198" spans="1:26">
      <c r="A198" s="201">
        <v>43229</v>
      </c>
      <c r="B198" s="319" t="s">
        <v>123</v>
      </c>
      <c r="C198" s="68" t="s">
        <v>87</v>
      </c>
      <c r="D198" s="54">
        <v>29408.06</v>
      </c>
      <c r="E198" s="54">
        <v>29277.1</v>
      </c>
      <c r="F198" s="54">
        <v>29288.52</v>
      </c>
      <c r="G198" s="54">
        <v>29274.82</v>
      </c>
      <c r="H198" s="54">
        <v>29500.02</v>
      </c>
      <c r="I198" s="54">
        <v>29377.86</v>
      </c>
      <c r="J198" s="54">
        <v>29268.32</v>
      </c>
      <c r="K198" s="54">
        <v>29260.080000000002</v>
      </c>
      <c r="L198" s="54">
        <v>29522.37</v>
      </c>
      <c r="M198" s="319">
        <f>IF((L199=""),"",MAX(D200:L200))</f>
        <v>42206.909999999996</v>
      </c>
      <c r="N198" s="319">
        <f>IF(L199="","",MIN(D200:L200))</f>
        <v>32855.700000000004</v>
      </c>
      <c r="O198" s="319">
        <f>IF((L200=""),"",AVERAGE(D200:L200))</f>
        <v>39621.926666666666</v>
      </c>
      <c r="P198" s="319">
        <f>IF((L199=""),"",((M198-N198)/(M198+N198))*100)</f>
        <v>12.45788016164105</v>
      </c>
      <c r="Q198" s="322" t="str">
        <f>IF(L199="","",IF(P200&lt;20,(IF(O198&gt;19000,IF(O198&lt;49000,"Pass","Fail"),"Fail"))))</f>
        <v>Pass</v>
      </c>
      <c r="R198" s="319">
        <v>1159</v>
      </c>
      <c r="S198" s="158" t="s">
        <v>177</v>
      </c>
      <c r="T198" s="158"/>
      <c r="U198" s="284">
        <v>19000</v>
      </c>
      <c r="V198" s="284">
        <v>49000</v>
      </c>
      <c r="W198" s="284">
        <v>33000</v>
      </c>
      <c r="X198" s="285">
        <v>44000</v>
      </c>
      <c r="Y198" s="286">
        <v>20</v>
      </c>
      <c r="Z198" s="286">
        <v>20</v>
      </c>
    </row>
    <row r="199" spans="1:26" ht="15.75">
      <c r="A199"/>
      <c r="B199" s="320"/>
      <c r="C199" s="68" t="s">
        <v>88</v>
      </c>
      <c r="D199" s="54">
        <v>18456.16</v>
      </c>
      <c r="E199" s="54">
        <v>15980.9</v>
      </c>
      <c r="F199" s="54">
        <v>15558.46</v>
      </c>
      <c r="G199" s="54">
        <v>15427.07</v>
      </c>
      <c r="H199" s="54">
        <v>17402.740000000002</v>
      </c>
      <c r="I199" s="54">
        <v>16194.51</v>
      </c>
      <c r="J199" s="54">
        <v>15646.97</v>
      </c>
      <c r="K199" s="54">
        <v>15191.16</v>
      </c>
      <c r="L199" s="54">
        <v>15453.4</v>
      </c>
      <c r="M199" s="320"/>
      <c r="N199" s="320"/>
      <c r="O199" s="320"/>
      <c r="P199" s="320"/>
      <c r="Q199" s="323"/>
      <c r="R199" s="320"/>
      <c r="S199" s="159"/>
      <c r="T199" s="159"/>
      <c r="U199" s="281"/>
      <c r="V199" s="281"/>
      <c r="W199" s="281"/>
      <c r="X199" s="287"/>
      <c r="Y199" s="282"/>
      <c r="Z199" s="282"/>
    </row>
    <row r="200" spans="1:26" ht="26.65" customHeight="1">
      <c r="A200"/>
      <c r="B200" s="321"/>
      <c r="C200" s="68" t="s">
        <v>122</v>
      </c>
      <c r="D200" s="68">
        <f t="shared" ref="D200:L200" si="62">IF(((D198="")*AND(D199="")),"",(D198-D199)*3)</f>
        <v>32855.700000000004</v>
      </c>
      <c r="E200" s="68">
        <f t="shared" si="62"/>
        <v>39888.6</v>
      </c>
      <c r="F200" s="68">
        <f t="shared" si="62"/>
        <v>41190.180000000008</v>
      </c>
      <c r="G200" s="68">
        <f t="shared" si="62"/>
        <v>41543.25</v>
      </c>
      <c r="H200" s="68">
        <f t="shared" si="62"/>
        <v>36291.839999999997</v>
      </c>
      <c r="I200" s="68">
        <f t="shared" si="62"/>
        <v>39550.050000000003</v>
      </c>
      <c r="J200" s="68">
        <f t="shared" si="62"/>
        <v>40864.050000000003</v>
      </c>
      <c r="K200" s="68">
        <f t="shared" si="62"/>
        <v>42206.760000000009</v>
      </c>
      <c r="L200" s="68">
        <f t="shared" si="62"/>
        <v>42206.909999999996</v>
      </c>
      <c r="M200" s="321"/>
      <c r="N200" s="321"/>
      <c r="O200" s="321"/>
      <c r="P200" s="321"/>
      <c r="Q200" s="324"/>
      <c r="R200" s="321"/>
      <c r="S200" s="160"/>
      <c r="T200" s="160"/>
      <c r="U200" s="283"/>
      <c r="V200" s="283"/>
      <c r="W200" s="283"/>
      <c r="X200" s="288"/>
      <c r="Y200" s="289"/>
      <c r="Z200" s="289"/>
    </row>
    <row r="201" spans="1:26">
      <c r="A201" s="201">
        <v>43233</v>
      </c>
      <c r="B201" s="319" t="s">
        <v>123</v>
      </c>
      <c r="C201" s="68" t="s">
        <v>87</v>
      </c>
      <c r="D201" s="54">
        <v>29382.91</v>
      </c>
      <c r="E201" s="54">
        <v>29227.94</v>
      </c>
      <c r="F201" s="54">
        <v>29194.83</v>
      </c>
      <c r="G201" s="54">
        <v>29204.41</v>
      </c>
      <c r="H201" s="54">
        <v>29405.25</v>
      </c>
      <c r="I201" s="54">
        <v>29401.95</v>
      </c>
      <c r="J201" s="54">
        <v>29217.72</v>
      </c>
      <c r="K201" s="54">
        <v>29173.64</v>
      </c>
      <c r="L201" s="54">
        <v>29425.53</v>
      </c>
      <c r="M201" s="319">
        <f>IF((L202=""),"",MAX(D203:L203))</f>
        <v>43524.84</v>
      </c>
      <c r="N201" s="319">
        <f>IF(L202="","",MIN(D203:L203))</f>
        <v>34447.440000000002</v>
      </c>
      <c r="O201" s="319">
        <f>IF((L203=""),"",AVERAGE(D203:L203))</f>
        <v>40204.03666666666</v>
      </c>
      <c r="P201" s="319">
        <f>IF((L202=""),"",((M201-N201)/(M201+N201))*100)</f>
        <v>11.641829634839452</v>
      </c>
      <c r="Q201" s="322" t="str">
        <f>IF(L202="","",IF(P203&lt;20,(IF(O201&gt;19000,IF(O201&lt;49000,"Pass","Fail"),"Fail"))))</f>
        <v>Pass</v>
      </c>
      <c r="R201" s="319">
        <v>74</v>
      </c>
      <c r="S201" s="158"/>
      <c r="T201" s="158"/>
      <c r="U201" s="284">
        <v>19000</v>
      </c>
      <c r="V201" s="284">
        <v>49000</v>
      </c>
      <c r="W201" s="284">
        <v>33000</v>
      </c>
      <c r="X201" s="285">
        <v>44000</v>
      </c>
      <c r="Y201" s="286">
        <v>20</v>
      </c>
      <c r="Z201" s="286">
        <v>20</v>
      </c>
    </row>
    <row r="202" spans="1:26" ht="15.75">
      <c r="A202"/>
      <c r="B202" s="320"/>
      <c r="C202" s="68" t="s">
        <v>88</v>
      </c>
      <c r="D202" s="54">
        <v>17900.43</v>
      </c>
      <c r="E202" s="54">
        <v>15993.85</v>
      </c>
      <c r="F202" s="54">
        <v>15780.27</v>
      </c>
      <c r="G202" s="54">
        <v>15458.42</v>
      </c>
      <c r="H202" s="54">
        <v>16939.98</v>
      </c>
      <c r="I202" s="54">
        <v>15270.95</v>
      </c>
      <c r="J202" s="54">
        <v>15449.23</v>
      </c>
      <c r="K202" s="54">
        <v>15311.69</v>
      </c>
      <c r="L202" s="54">
        <v>14917.25</v>
      </c>
      <c r="M202" s="320"/>
      <c r="N202" s="320"/>
      <c r="O202" s="320"/>
      <c r="P202" s="320"/>
      <c r="Q202" s="323"/>
      <c r="R202" s="320"/>
      <c r="S202" s="159"/>
      <c r="T202" s="159"/>
      <c r="U202" s="281"/>
      <c r="V202" s="281"/>
      <c r="W202" s="281"/>
      <c r="X202" s="287"/>
      <c r="Y202" s="282"/>
      <c r="Z202" s="282"/>
    </row>
    <row r="203" spans="1:26" ht="26.65" customHeight="1">
      <c r="A203"/>
      <c r="B203" s="321"/>
      <c r="C203" s="68" t="s">
        <v>122</v>
      </c>
      <c r="D203" s="68">
        <f t="shared" ref="D203:L203" si="63">IF(((D201="")*AND(D202="")),"",(D201-D202)*3)</f>
        <v>34447.440000000002</v>
      </c>
      <c r="E203" s="68">
        <f t="shared" si="63"/>
        <v>39702.269999999997</v>
      </c>
      <c r="F203" s="68">
        <f t="shared" si="63"/>
        <v>40243.680000000008</v>
      </c>
      <c r="G203" s="68">
        <f t="shared" si="63"/>
        <v>41237.97</v>
      </c>
      <c r="H203" s="68">
        <f t="shared" si="63"/>
        <v>37395.81</v>
      </c>
      <c r="I203" s="68">
        <f t="shared" si="63"/>
        <v>42393</v>
      </c>
      <c r="J203" s="68">
        <f t="shared" si="63"/>
        <v>41305.47</v>
      </c>
      <c r="K203" s="68">
        <f t="shared" si="63"/>
        <v>41585.85</v>
      </c>
      <c r="L203" s="68">
        <f t="shared" si="63"/>
        <v>43524.84</v>
      </c>
      <c r="M203" s="321"/>
      <c r="N203" s="321"/>
      <c r="O203" s="321"/>
      <c r="P203" s="321"/>
      <c r="Q203" s="324"/>
      <c r="R203" s="321"/>
      <c r="S203" s="160"/>
      <c r="T203" s="160"/>
      <c r="U203" s="283"/>
      <c r="V203" s="283"/>
      <c r="W203" s="283"/>
      <c r="X203" s="288"/>
      <c r="Y203" s="289"/>
      <c r="Z203" s="289"/>
    </row>
    <row r="204" spans="1:26">
      <c r="A204" s="201">
        <v>43236</v>
      </c>
      <c r="B204" s="319" t="s">
        <v>123</v>
      </c>
      <c r="C204" s="68" t="s">
        <v>87</v>
      </c>
      <c r="D204" s="54">
        <v>29466</v>
      </c>
      <c r="E204" s="54">
        <v>29310</v>
      </c>
      <c r="F204" s="54">
        <v>29361</v>
      </c>
      <c r="G204" s="54">
        <v>29268</v>
      </c>
      <c r="H204" s="54">
        <v>29442</v>
      </c>
      <c r="I204" s="54">
        <v>29464</v>
      </c>
      <c r="J204" s="54">
        <v>29289</v>
      </c>
      <c r="K204" s="54">
        <v>29289</v>
      </c>
      <c r="L204" s="54">
        <v>29456</v>
      </c>
      <c r="M204" s="319">
        <f>IF((L205=""),"",MAX(D206:L206))</f>
        <v>41943</v>
      </c>
      <c r="N204" s="319">
        <f>IF(L205="","",MIN(D206:L206))</f>
        <v>33504</v>
      </c>
      <c r="O204" s="319">
        <f>IF((L206=""),"",AVERAGE(D206:L206))</f>
        <v>39426.333333333336</v>
      </c>
      <c r="P204" s="319">
        <f>IF((L205=""),"",((M204-N204)/(M204+N204))*100)</f>
        <v>11.185335401009981</v>
      </c>
      <c r="Q204" s="322" t="str">
        <f>IF(L205="","",IF(P206&lt;20,(IF(O204&gt;19000,IF(O204&lt;49000,"Pass","Fail"),"Fail"))))</f>
        <v>Pass</v>
      </c>
      <c r="R204" s="319">
        <v>1335</v>
      </c>
      <c r="S204" s="158" t="s">
        <v>178</v>
      </c>
      <c r="T204" s="158"/>
      <c r="U204" s="284">
        <v>19000</v>
      </c>
      <c r="V204" s="284">
        <v>49000</v>
      </c>
      <c r="W204" s="284">
        <v>33000</v>
      </c>
      <c r="X204" s="285">
        <v>44000</v>
      </c>
      <c r="Y204" s="286">
        <v>20</v>
      </c>
      <c r="Z204" s="286">
        <v>20</v>
      </c>
    </row>
    <row r="205" spans="1:26" ht="15.75">
      <c r="A205"/>
      <c r="B205" s="320"/>
      <c r="C205" s="68" t="s">
        <v>88</v>
      </c>
      <c r="D205" s="54">
        <v>18298</v>
      </c>
      <c r="E205" s="54">
        <v>16195</v>
      </c>
      <c r="F205" s="54">
        <v>15879</v>
      </c>
      <c r="G205" s="54">
        <v>15657</v>
      </c>
      <c r="H205" s="54">
        <v>17292</v>
      </c>
      <c r="I205" s="54">
        <v>16100</v>
      </c>
      <c r="J205" s="54">
        <v>15755</v>
      </c>
      <c r="K205" s="54">
        <v>15415</v>
      </c>
      <c r="L205" s="54">
        <v>15475</v>
      </c>
      <c r="M205" s="320"/>
      <c r="N205" s="320"/>
      <c r="O205" s="320"/>
      <c r="P205" s="320"/>
      <c r="Q205" s="323"/>
      <c r="R205" s="320"/>
      <c r="S205" s="159"/>
      <c r="T205" s="159"/>
      <c r="U205" s="281"/>
      <c r="V205" s="281"/>
      <c r="W205" s="281"/>
      <c r="X205" s="287"/>
      <c r="Y205" s="282"/>
      <c r="Z205" s="282"/>
    </row>
    <row r="206" spans="1:26" ht="26.65" customHeight="1">
      <c r="A206"/>
      <c r="B206" s="321"/>
      <c r="C206" s="68" t="s">
        <v>122</v>
      </c>
      <c r="D206" s="68">
        <f t="shared" ref="D206:L206" si="64">IF(((D204="")*AND(D205="")),"",(D204-D205)*3)</f>
        <v>33504</v>
      </c>
      <c r="E206" s="68">
        <f t="shared" si="64"/>
        <v>39345</v>
      </c>
      <c r="F206" s="68">
        <f t="shared" si="64"/>
        <v>40446</v>
      </c>
      <c r="G206" s="68">
        <f t="shared" si="64"/>
        <v>40833</v>
      </c>
      <c r="H206" s="68">
        <f t="shared" si="64"/>
        <v>36450</v>
      </c>
      <c r="I206" s="68">
        <f t="shared" si="64"/>
        <v>40092</v>
      </c>
      <c r="J206" s="68">
        <f t="shared" si="64"/>
        <v>40602</v>
      </c>
      <c r="K206" s="68">
        <f t="shared" si="64"/>
        <v>41622</v>
      </c>
      <c r="L206" s="68">
        <f t="shared" si="64"/>
        <v>41943</v>
      </c>
      <c r="M206" s="321"/>
      <c r="N206" s="321"/>
      <c r="O206" s="321"/>
      <c r="P206" s="321"/>
      <c r="Q206" s="324"/>
      <c r="R206" s="321"/>
      <c r="S206" s="160"/>
      <c r="T206" s="160"/>
      <c r="U206" s="283"/>
      <c r="V206" s="283"/>
      <c r="W206" s="283"/>
      <c r="X206" s="288"/>
      <c r="Y206" s="289"/>
      <c r="Z206" s="289"/>
    </row>
    <row r="207" spans="1:26">
      <c r="A207" s="201">
        <v>43239</v>
      </c>
      <c r="B207" s="319" t="s">
        <v>123</v>
      </c>
      <c r="C207" s="68" t="s">
        <v>87</v>
      </c>
      <c r="D207" s="54">
        <v>29425</v>
      </c>
      <c r="E207" s="54">
        <v>29236</v>
      </c>
      <c r="F207" s="54">
        <v>29287</v>
      </c>
      <c r="G207" s="54">
        <v>29204</v>
      </c>
      <c r="H207" s="54">
        <v>29487</v>
      </c>
      <c r="I207" s="54">
        <v>29352</v>
      </c>
      <c r="J207" s="54">
        <v>29219</v>
      </c>
      <c r="K207" s="54">
        <v>29232</v>
      </c>
      <c r="L207" s="54">
        <v>29515</v>
      </c>
      <c r="M207" s="319">
        <f>IF((L208=""),"",MAX(D209:L209))</f>
        <v>42330</v>
      </c>
      <c r="N207" s="319">
        <f>IF(L208="","",MIN(D209:L209))</f>
        <v>33315</v>
      </c>
      <c r="O207" s="319">
        <f>IF((L209=""),"",AVERAGE(D209:L209))</f>
        <v>39253.666666666664</v>
      </c>
      <c r="P207" s="319">
        <f>IF((L208=""),"",((M207-N207)/(M207+N207))*100)</f>
        <v>11.917509418996628</v>
      </c>
      <c r="Q207" s="322" t="str">
        <f>IF(L208="","",IF(P209&lt;20,(IF(O207&gt;19000,IF(O207&lt;49000,"Pass","Fail"),"Fail"))))</f>
        <v>Pass</v>
      </c>
      <c r="R207" s="319">
        <v>1159</v>
      </c>
      <c r="S207" s="158" t="s">
        <v>179</v>
      </c>
      <c r="T207" s="158"/>
      <c r="U207" s="284">
        <v>19000</v>
      </c>
      <c r="V207" s="284">
        <v>49000</v>
      </c>
      <c r="W207" s="284">
        <v>33000</v>
      </c>
      <c r="X207" s="285">
        <v>44000</v>
      </c>
      <c r="Y207" s="286">
        <v>20</v>
      </c>
      <c r="Z207" s="286">
        <v>20</v>
      </c>
    </row>
    <row r="208" spans="1:26" ht="15.75">
      <c r="A208"/>
      <c r="B208" s="320"/>
      <c r="C208" s="68" t="s">
        <v>88</v>
      </c>
      <c r="D208" s="54">
        <v>18320</v>
      </c>
      <c r="E208" s="54">
        <v>16152</v>
      </c>
      <c r="F208" s="54">
        <v>15921</v>
      </c>
      <c r="G208" s="54">
        <v>15663</v>
      </c>
      <c r="H208" s="54">
        <v>17341</v>
      </c>
      <c r="I208" s="54">
        <v>16129</v>
      </c>
      <c r="J208" s="54">
        <v>15782</v>
      </c>
      <c r="K208" s="54">
        <v>15483</v>
      </c>
      <c r="L208" s="54">
        <v>15405</v>
      </c>
      <c r="M208" s="320"/>
      <c r="N208" s="320"/>
      <c r="O208" s="320"/>
      <c r="P208" s="320"/>
      <c r="Q208" s="323"/>
      <c r="R208" s="320"/>
      <c r="S208" s="159"/>
      <c r="T208" s="159"/>
      <c r="U208" s="281"/>
      <c r="V208" s="281"/>
      <c r="W208" s="281"/>
      <c r="X208" s="287"/>
      <c r="Y208" s="282"/>
      <c r="Z208" s="282"/>
    </row>
    <row r="209" spans="1:26" ht="26.65" customHeight="1">
      <c r="A209"/>
      <c r="B209" s="321"/>
      <c r="C209" s="68" t="s">
        <v>122</v>
      </c>
      <c r="D209" s="68">
        <f t="shared" ref="D209:L209" si="65">IF(((D207="")*AND(D208="")),"",(D207-D208)*3)</f>
        <v>33315</v>
      </c>
      <c r="E209" s="68">
        <f t="shared" si="65"/>
        <v>39252</v>
      </c>
      <c r="F209" s="68">
        <f t="shared" si="65"/>
        <v>40098</v>
      </c>
      <c r="G209" s="68">
        <f t="shared" si="65"/>
        <v>40623</v>
      </c>
      <c r="H209" s="68">
        <f t="shared" si="65"/>
        <v>36438</v>
      </c>
      <c r="I209" s="68">
        <f t="shared" si="65"/>
        <v>39669</v>
      </c>
      <c r="J209" s="68">
        <f t="shared" si="65"/>
        <v>40311</v>
      </c>
      <c r="K209" s="68">
        <f t="shared" si="65"/>
        <v>41247</v>
      </c>
      <c r="L209" s="68">
        <f t="shared" si="65"/>
        <v>42330</v>
      </c>
      <c r="M209" s="321"/>
      <c r="N209" s="321"/>
      <c r="O209" s="321"/>
      <c r="P209" s="321"/>
      <c r="Q209" s="324"/>
      <c r="R209" s="321"/>
      <c r="S209" s="160"/>
      <c r="T209" s="160"/>
      <c r="U209" s="283"/>
      <c r="V209" s="283"/>
      <c r="W209" s="283"/>
      <c r="X209" s="288"/>
      <c r="Y209" s="289"/>
      <c r="Z209" s="289"/>
    </row>
    <row r="210" spans="1:26">
      <c r="A210" s="201">
        <v>43242</v>
      </c>
      <c r="B210" s="319" t="s">
        <v>123</v>
      </c>
      <c r="C210" s="68" t="s">
        <v>87</v>
      </c>
      <c r="D210" s="54">
        <v>29311.22</v>
      </c>
      <c r="E210" s="54">
        <v>29161.14</v>
      </c>
      <c r="F210" s="54">
        <v>29265.91</v>
      </c>
      <c r="G210" s="54">
        <v>29181.82</v>
      </c>
      <c r="H210" s="54">
        <v>29375.279999999999</v>
      </c>
      <c r="I210" s="54">
        <v>29302.48</v>
      </c>
      <c r="J210" s="54">
        <v>29162.07</v>
      </c>
      <c r="K210" s="54">
        <v>29193.93</v>
      </c>
      <c r="L210" s="54">
        <v>29456.55</v>
      </c>
      <c r="M210" s="319">
        <f>IF((L211=""),"",MAX(D212:L212))</f>
        <v>43768.35</v>
      </c>
      <c r="N210" s="319">
        <f>IF(L211="","",MIN(D212:L212))</f>
        <v>33453.360000000008</v>
      </c>
      <c r="O210" s="319">
        <f>IF((L212=""),"",AVERAGE(D212:L212))</f>
        <v>39742.386666666665</v>
      </c>
      <c r="P210" s="319">
        <f>IF((L211=""),"",((M210-N210)/(M210+N210))*100)</f>
        <v>13.357629609600707</v>
      </c>
      <c r="Q210" s="322" t="str">
        <f>IF(L211="","",IF(P212&lt;20,(IF(O210&gt;19000,IF(O210&lt;49000,"Pass","Fail"),"Fail"))))</f>
        <v>Pass</v>
      </c>
      <c r="R210" s="319">
        <v>1428</v>
      </c>
      <c r="S210" s="158" t="s">
        <v>180</v>
      </c>
      <c r="T210" s="158"/>
      <c r="U210" s="284">
        <v>19000</v>
      </c>
      <c r="V210" s="284">
        <v>49000</v>
      </c>
      <c r="W210" s="284">
        <v>33000</v>
      </c>
      <c r="X210" s="285">
        <v>44000</v>
      </c>
      <c r="Y210" s="286">
        <v>20</v>
      </c>
      <c r="Z210" s="286">
        <v>20</v>
      </c>
    </row>
    <row r="211" spans="1:26" ht="15.75">
      <c r="A211"/>
      <c r="B211" s="320"/>
      <c r="C211" s="68" t="s">
        <v>88</v>
      </c>
      <c r="D211" s="54">
        <v>18160.099999999999</v>
      </c>
      <c r="E211" s="54">
        <v>16052.46</v>
      </c>
      <c r="F211" s="54">
        <v>15703.45</v>
      </c>
      <c r="G211" s="54">
        <v>15457.91</v>
      </c>
      <c r="H211" s="54">
        <v>16942.599999999999</v>
      </c>
      <c r="I211" s="54">
        <v>16006.43</v>
      </c>
      <c r="J211" s="54">
        <v>15668.73</v>
      </c>
      <c r="K211" s="54">
        <v>15324.46</v>
      </c>
      <c r="L211" s="54">
        <v>14867.1</v>
      </c>
      <c r="M211" s="320"/>
      <c r="N211" s="320"/>
      <c r="O211" s="320"/>
      <c r="P211" s="320"/>
      <c r="Q211" s="323"/>
      <c r="R211" s="320"/>
      <c r="S211" s="159"/>
      <c r="T211" s="159"/>
      <c r="U211" s="281"/>
      <c r="V211" s="281"/>
      <c r="W211" s="281"/>
      <c r="X211" s="287"/>
      <c r="Y211" s="282"/>
      <c r="Z211" s="282"/>
    </row>
    <row r="212" spans="1:26" ht="26.65" customHeight="1">
      <c r="A212"/>
      <c r="B212" s="321"/>
      <c r="C212" s="68" t="s">
        <v>122</v>
      </c>
      <c r="D212" s="68">
        <f t="shared" ref="D212:L212" si="66">IF(((D210="")*AND(D211="")),"",(D210-D211)*3)</f>
        <v>33453.360000000008</v>
      </c>
      <c r="E212" s="68">
        <f t="shared" si="66"/>
        <v>39326.04</v>
      </c>
      <c r="F212" s="68">
        <f t="shared" si="66"/>
        <v>40687.379999999997</v>
      </c>
      <c r="G212" s="68">
        <f t="shared" si="66"/>
        <v>41171.729999999996</v>
      </c>
      <c r="H212" s="68">
        <f t="shared" si="66"/>
        <v>37298.04</v>
      </c>
      <c r="I212" s="68">
        <f t="shared" si="66"/>
        <v>39888.149999999994</v>
      </c>
      <c r="J212" s="68">
        <f t="shared" si="66"/>
        <v>40480.020000000004</v>
      </c>
      <c r="K212" s="68">
        <f t="shared" si="66"/>
        <v>41608.410000000003</v>
      </c>
      <c r="L212" s="68">
        <f t="shared" si="66"/>
        <v>43768.35</v>
      </c>
      <c r="M212" s="321"/>
      <c r="N212" s="321"/>
      <c r="O212" s="321"/>
      <c r="P212" s="321"/>
      <c r="Q212" s="324"/>
      <c r="R212" s="321"/>
      <c r="S212" s="160"/>
      <c r="T212" s="160"/>
      <c r="U212" s="283"/>
      <c r="V212" s="283"/>
      <c r="W212" s="283"/>
      <c r="X212" s="288"/>
      <c r="Y212" s="289"/>
      <c r="Z212" s="289"/>
    </row>
    <row r="213" spans="1:26">
      <c r="A213" s="201">
        <v>43246</v>
      </c>
      <c r="B213" s="319" t="s">
        <v>123</v>
      </c>
      <c r="C213" s="68" t="s">
        <v>87</v>
      </c>
      <c r="D213" s="54">
        <v>29363.32</v>
      </c>
      <c r="E213" s="54">
        <v>29198.04</v>
      </c>
      <c r="F213" s="54">
        <v>29183.11</v>
      </c>
      <c r="G213" s="54">
        <v>29170.39</v>
      </c>
      <c r="H213" s="54">
        <v>29382.95</v>
      </c>
      <c r="I213" s="54">
        <v>29364.639999999999</v>
      </c>
      <c r="J213" s="54">
        <v>29187.7</v>
      </c>
      <c r="K213" s="54">
        <v>29175.68</v>
      </c>
      <c r="L213" s="54">
        <v>29417.48</v>
      </c>
      <c r="M213" s="319">
        <f>IF((L214=""),"",MAX(D215:L215))</f>
        <v>40946.97</v>
      </c>
      <c r="N213" s="319">
        <f>IF(L214="","",MIN(D215:L215))</f>
        <v>32124.600000000002</v>
      </c>
      <c r="O213" s="319">
        <f>IF((L215=""),"",AVERAGE(D215:L215))</f>
        <v>38048.466666666674</v>
      </c>
      <c r="P213" s="319">
        <f>IF((L214=""),"",((M213-N213)/(M213+N213))*100)</f>
        <v>12.07360126517057</v>
      </c>
      <c r="Q213" s="322" t="str">
        <f>IF(L214="","",IF(P215&lt;20,(IF(O213&gt;19000,IF(O213&lt;49000,"Pass","Fail"),"Fail"))))</f>
        <v>Pass</v>
      </c>
      <c r="R213" s="319">
        <v>102</v>
      </c>
      <c r="S213" s="158"/>
      <c r="T213" s="158"/>
      <c r="U213" s="284">
        <v>19000</v>
      </c>
      <c r="V213" s="284">
        <v>49000</v>
      </c>
      <c r="W213" s="284">
        <v>33000</v>
      </c>
      <c r="X213" s="285">
        <v>44000</v>
      </c>
      <c r="Y213" s="286">
        <v>20</v>
      </c>
      <c r="Z213" s="286">
        <v>20</v>
      </c>
    </row>
    <row r="214" spans="1:26" ht="15.75">
      <c r="A214"/>
      <c r="B214" s="320"/>
      <c r="C214" s="68" t="s">
        <v>88</v>
      </c>
      <c r="D214" s="54">
        <v>18655.12</v>
      </c>
      <c r="E214" s="54">
        <v>16404.57</v>
      </c>
      <c r="F214" s="54">
        <v>15962.68</v>
      </c>
      <c r="G214" s="54">
        <v>15991.34</v>
      </c>
      <c r="H214" s="54">
        <v>17886.759999999998</v>
      </c>
      <c r="I214" s="54">
        <v>16823.38</v>
      </c>
      <c r="J214" s="54">
        <v>16063.25</v>
      </c>
      <c r="K214" s="54">
        <v>15742.32</v>
      </c>
      <c r="L214" s="54">
        <v>15768.49</v>
      </c>
      <c r="M214" s="320"/>
      <c r="N214" s="320"/>
      <c r="O214" s="320"/>
      <c r="P214" s="320"/>
      <c r="Q214" s="323"/>
      <c r="R214" s="320"/>
      <c r="S214" s="159"/>
      <c r="T214" s="159"/>
      <c r="U214" s="281"/>
      <c r="V214" s="281"/>
      <c r="W214" s="281"/>
      <c r="X214" s="287"/>
      <c r="Y214" s="282"/>
      <c r="Z214" s="282"/>
    </row>
    <row r="215" spans="1:26" ht="26.65" customHeight="1">
      <c r="A215"/>
      <c r="B215" s="321"/>
      <c r="C215" s="68" t="s">
        <v>122</v>
      </c>
      <c r="D215" s="68">
        <f t="shared" ref="D215:L215" si="67">IF(((D213="")*AND(D214="")),"",(D213-D214)*3)</f>
        <v>32124.600000000002</v>
      </c>
      <c r="E215" s="68">
        <f t="shared" si="67"/>
        <v>38380.410000000003</v>
      </c>
      <c r="F215" s="68">
        <f t="shared" si="67"/>
        <v>39661.29</v>
      </c>
      <c r="G215" s="68">
        <f t="shared" si="67"/>
        <v>39537.149999999994</v>
      </c>
      <c r="H215" s="68">
        <f t="shared" si="67"/>
        <v>34488.570000000007</v>
      </c>
      <c r="I215" s="68">
        <f t="shared" si="67"/>
        <v>37623.78</v>
      </c>
      <c r="J215" s="68">
        <f t="shared" si="67"/>
        <v>39373.350000000006</v>
      </c>
      <c r="K215" s="68">
        <f t="shared" si="67"/>
        <v>40300.080000000002</v>
      </c>
      <c r="L215" s="68">
        <f t="shared" si="67"/>
        <v>40946.97</v>
      </c>
      <c r="M215" s="321"/>
      <c r="N215" s="321"/>
      <c r="O215" s="321"/>
      <c r="P215" s="321"/>
      <c r="Q215" s="324"/>
      <c r="R215" s="321"/>
      <c r="S215" s="160"/>
      <c r="T215" s="160"/>
      <c r="U215" s="283"/>
      <c r="V215" s="283"/>
      <c r="W215" s="283"/>
      <c r="X215" s="288"/>
      <c r="Y215" s="289"/>
      <c r="Z215" s="289"/>
    </row>
    <row r="216" spans="1:26">
      <c r="A216" s="201">
        <v>43249</v>
      </c>
      <c r="B216" s="319" t="s">
        <v>123</v>
      </c>
      <c r="C216" s="68" t="s">
        <v>87</v>
      </c>
      <c r="D216" s="54">
        <v>29292.01</v>
      </c>
      <c r="E216" s="54">
        <v>29113.22</v>
      </c>
      <c r="F216" s="54">
        <v>29180.03</v>
      </c>
      <c r="G216" s="54">
        <v>29111.07</v>
      </c>
      <c r="H216" s="54">
        <v>29314.26</v>
      </c>
      <c r="I216" s="54">
        <v>29271.77</v>
      </c>
      <c r="J216" s="54">
        <v>29152.33</v>
      </c>
      <c r="K216" s="54">
        <v>29070.65</v>
      </c>
      <c r="L216" s="54">
        <v>29371.1</v>
      </c>
      <c r="M216" s="319">
        <f>IF((L217=""),"",MAX(D218:L218))</f>
        <v>42768.989999999991</v>
      </c>
      <c r="N216" s="319">
        <f>IF(L217="","",MIN(D218:L218))</f>
        <v>33294.299999999996</v>
      </c>
      <c r="O216" s="319">
        <f>IF((L218=""),"",AVERAGE(D218:L218))</f>
        <v>39474.833333333336</v>
      </c>
      <c r="P216" s="319">
        <f>IF((L217=""),"",((M216-N216)/(M216+N216))*100)</f>
        <v>12.456324200544044</v>
      </c>
      <c r="Q216" s="322" t="str">
        <f>IF(L217="","",IF(P218&lt;20,(IF(O216&gt;19000,IF(O216&lt;49000,"Pass","Fail"),"Fail"))))</f>
        <v>Pass</v>
      </c>
      <c r="R216" s="319">
        <v>1428</v>
      </c>
      <c r="S216" s="158" t="s">
        <v>181</v>
      </c>
      <c r="T216" s="158"/>
      <c r="U216" s="284">
        <v>19000</v>
      </c>
      <c r="V216" s="284">
        <v>49000</v>
      </c>
      <c r="W216" s="284">
        <v>33000</v>
      </c>
      <c r="X216" s="285">
        <v>44000</v>
      </c>
      <c r="Y216" s="286">
        <v>20</v>
      </c>
      <c r="Z216" s="286">
        <v>20</v>
      </c>
    </row>
    <row r="217" spans="1:26" ht="15.75">
      <c r="A217"/>
      <c r="B217" s="320"/>
      <c r="C217" s="68" t="s">
        <v>88</v>
      </c>
      <c r="D217" s="54">
        <v>18193.91</v>
      </c>
      <c r="E217" s="54">
        <v>16016.76</v>
      </c>
      <c r="F217" s="54">
        <v>15604.84</v>
      </c>
      <c r="G217" s="54">
        <v>15510.34</v>
      </c>
      <c r="H217" s="54">
        <v>17185.18</v>
      </c>
      <c r="I217" s="54">
        <v>16051.83</v>
      </c>
      <c r="J217" s="54">
        <v>15590.13</v>
      </c>
      <c r="K217" s="54">
        <v>15184.18</v>
      </c>
      <c r="L217" s="54">
        <v>15114.77</v>
      </c>
      <c r="M217" s="320"/>
      <c r="N217" s="320"/>
      <c r="O217" s="320"/>
      <c r="P217" s="320"/>
      <c r="Q217" s="323"/>
      <c r="R217" s="320"/>
      <c r="S217" s="159"/>
      <c r="T217" s="159"/>
      <c r="U217" s="281"/>
      <c r="V217" s="281"/>
      <c r="W217" s="281"/>
      <c r="X217" s="287"/>
      <c r="Y217" s="282"/>
      <c r="Z217" s="282"/>
    </row>
    <row r="218" spans="1:26" ht="26.65" customHeight="1">
      <c r="A218"/>
      <c r="B218" s="321"/>
      <c r="C218" s="68" t="s">
        <v>122</v>
      </c>
      <c r="D218" s="68">
        <f t="shared" ref="D218:L218" si="68">IF(((D216="")*AND(D217="")),"",(D216-D217)*3)</f>
        <v>33294.299999999996</v>
      </c>
      <c r="E218" s="68">
        <f t="shared" si="68"/>
        <v>39289.380000000005</v>
      </c>
      <c r="F218" s="68">
        <f t="shared" si="68"/>
        <v>40725.569999999992</v>
      </c>
      <c r="G218" s="68">
        <f t="shared" si="68"/>
        <v>40802.19</v>
      </c>
      <c r="H218" s="68">
        <f t="shared" si="68"/>
        <v>36387.239999999991</v>
      </c>
      <c r="I218" s="68">
        <f t="shared" si="68"/>
        <v>39659.82</v>
      </c>
      <c r="J218" s="68">
        <f t="shared" si="68"/>
        <v>40686.600000000006</v>
      </c>
      <c r="K218" s="68">
        <f t="shared" si="68"/>
        <v>41659.410000000003</v>
      </c>
      <c r="L218" s="68">
        <f t="shared" si="68"/>
        <v>42768.989999999991</v>
      </c>
      <c r="M218" s="321"/>
      <c r="N218" s="321"/>
      <c r="O218" s="321"/>
      <c r="P218" s="321"/>
      <c r="Q218" s="324"/>
      <c r="R218" s="321"/>
      <c r="S218" s="160"/>
      <c r="T218" s="160"/>
      <c r="U218" s="283"/>
      <c r="V218" s="283"/>
      <c r="W218" s="283"/>
      <c r="X218" s="288"/>
      <c r="Y218" s="289"/>
      <c r="Z218" s="289"/>
    </row>
    <row r="219" spans="1:26">
      <c r="A219" s="201">
        <v>43252</v>
      </c>
      <c r="B219" s="319" t="s">
        <v>123</v>
      </c>
      <c r="C219" s="68" t="s">
        <v>87</v>
      </c>
      <c r="D219" s="54">
        <v>29221.97</v>
      </c>
      <c r="E219" s="54">
        <v>29048.7</v>
      </c>
      <c r="F219" s="54">
        <v>29101.81</v>
      </c>
      <c r="G219" s="54">
        <v>29044.26</v>
      </c>
      <c r="H219" s="54">
        <v>29241.68</v>
      </c>
      <c r="I219" s="54">
        <v>29239.040000000001</v>
      </c>
      <c r="J219" s="54">
        <v>29053.05</v>
      </c>
      <c r="K219" s="54">
        <v>29044.28</v>
      </c>
      <c r="L219" s="54">
        <v>29246.41</v>
      </c>
      <c r="M219" s="319">
        <f>IF((L220=""),"",MAX(D221:L221))</f>
        <v>39871.08</v>
      </c>
      <c r="N219" s="319">
        <f>IF(L220="","",MIN(D221:L221))</f>
        <v>31675.77</v>
      </c>
      <c r="O219" s="319">
        <f>IF((L221=""),"",AVERAGE(D221:L221))</f>
        <v>36873.363333333327</v>
      </c>
      <c r="P219" s="319">
        <f>IF((L220=""),"",((M219-N219)/(M219+N219))*100)</f>
        <v>11.454466548841774</v>
      </c>
      <c r="Q219" s="322" t="str">
        <f>IF(L220="","",IF(P221&lt;20,(IF(O219&gt;19000,IF(O219&lt;49000,"Pass","Fail"),"Fail"))))</f>
        <v>Pass</v>
      </c>
      <c r="R219" s="319">
        <v>121</v>
      </c>
      <c r="S219" s="158"/>
      <c r="T219" s="158"/>
      <c r="U219" s="284">
        <v>19000</v>
      </c>
      <c r="V219" s="284">
        <v>49000</v>
      </c>
      <c r="W219" s="284">
        <v>33000</v>
      </c>
      <c r="X219" s="285">
        <v>44000</v>
      </c>
      <c r="Y219" s="286">
        <v>20</v>
      </c>
      <c r="Z219" s="286">
        <v>20</v>
      </c>
    </row>
    <row r="220" spans="1:26" ht="15.75">
      <c r="A220"/>
      <c r="B220" s="320"/>
      <c r="C220" s="68" t="s">
        <v>88</v>
      </c>
      <c r="D220" s="54">
        <v>18663.38</v>
      </c>
      <c r="E220" s="54">
        <v>16500.97</v>
      </c>
      <c r="F220" s="54">
        <v>16348.7</v>
      </c>
      <c r="G220" s="54">
        <v>16451.46</v>
      </c>
      <c r="H220" s="54">
        <v>18199.54</v>
      </c>
      <c r="I220" s="54">
        <v>17113.13</v>
      </c>
      <c r="J220" s="54">
        <v>16450.52</v>
      </c>
      <c r="K220" s="54">
        <v>15937.36</v>
      </c>
      <c r="L220" s="54">
        <v>15956.05</v>
      </c>
      <c r="M220" s="320"/>
      <c r="N220" s="320"/>
      <c r="O220" s="320"/>
      <c r="P220" s="320"/>
      <c r="Q220" s="323"/>
      <c r="R220" s="320"/>
      <c r="S220" s="159"/>
      <c r="T220" s="159"/>
      <c r="U220" s="281"/>
      <c r="V220" s="281"/>
      <c r="W220" s="281"/>
      <c r="X220" s="287"/>
      <c r="Y220" s="282"/>
      <c r="Z220" s="282"/>
    </row>
    <row r="221" spans="1:26" ht="26.65" customHeight="1">
      <c r="A221"/>
      <c r="B221" s="321"/>
      <c r="C221" s="68" t="s">
        <v>122</v>
      </c>
      <c r="D221" s="68">
        <f t="shared" ref="D221:L221" si="69">IF(((D219="")*AND(D220="")),"",(D219-D220)*3)</f>
        <v>31675.77</v>
      </c>
      <c r="E221" s="68">
        <f t="shared" si="69"/>
        <v>37643.19</v>
      </c>
      <c r="F221" s="68">
        <f t="shared" si="69"/>
        <v>38259.33</v>
      </c>
      <c r="G221" s="68">
        <f t="shared" si="69"/>
        <v>37778.399999999994</v>
      </c>
      <c r="H221" s="68">
        <f t="shared" si="69"/>
        <v>33126.42</v>
      </c>
      <c r="I221" s="68">
        <f t="shared" si="69"/>
        <v>36377.729999999996</v>
      </c>
      <c r="J221" s="68">
        <f t="shared" si="69"/>
        <v>37807.589999999997</v>
      </c>
      <c r="K221" s="68">
        <f t="shared" si="69"/>
        <v>39320.759999999995</v>
      </c>
      <c r="L221" s="68">
        <f t="shared" si="69"/>
        <v>39871.08</v>
      </c>
      <c r="M221" s="321"/>
      <c r="N221" s="321"/>
      <c r="O221" s="321"/>
      <c r="P221" s="321"/>
      <c r="Q221" s="324"/>
      <c r="R221" s="321"/>
      <c r="S221" s="160"/>
      <c r="T221" s="160"/>
      <c r="U221" s="283"/>
      <c r="V221" s="283"/>
      <c r="W221" s="283"/>
      <c r="X221" s="288"/>
      <c r="Y221" s="289"/>
      <c r="Z221" s="289"/>
    </row>
    <row r="222" spans="1:26">
      <c r="A222" s="201">
        <v>43255</v>
      </c>
      <c r="B222" s="319" t="s">
        <v>123</v>
      </c>
      <c r="C222" s="68" t="s">
        <v>87</v>
      </c>
      <c r="D222" s="54">
        <v>29331.18</v>
      </c>
      <c r="E222" s="54">
        <v>29160.12</v>
      </c>
      <c r="F222" s="54">
        <v>29181.06</v>
      </c>
      <c r="G222" s="54">
        <v>29211.919999999998</v>
      </c>
      <c r="H222" s="54">
        <v>29427.64</v>
      </c>
      <c r="I222" s="54">
        <v>29351.84</v>
      </c>
      <c r="J222" s="54">
        <v>29190.63</v>
      </c>
      <c r="K222" s="54">
        <v>29201.25</v>
      </c>
      <c r="L222" s="54">
        <v>29438.39</v>
      </c>
      <c r="M222" s="319">
        <f>IF((L223=""),"",MAX(D224:L224))</f>
        <v>40736.85</v>
      </c>
      <c r="N222" s="319">
        <f>IF(L223="","",MIN(D224:L224))</f>
        <v>32933.520000000004</v>
      </c>
      <c r="O222" s="319">
        <f>IF((L224=""),"",AVERAGE(D224:L224))</f>
        <v>37515.11</v>
      </c>
      <c r="P222" s="319">
        <f>IF((L223=""),"",((M222-N222)/(M222+N222))*100)</f>
        <v>10.592223169233431</v>
      </c>
      <c r="Q222" s="322" t="str">
        <f>IF(L223="","",IF(P224&lt;20,(IF(O222&gt;19000,IF(O222&lt;49000,"Pass","Fail"),"Fail"))))</f>
        <v>Pass</v>
      </c>
      <c r="R222" s="319"/>
      <c r="S222" s="158"/>
      <c r="T222" s="158"/>
      <c r="U222" s="284">
        <v>19000</v>
      </c>
      <c r="V222" s="284">
        <v>49000</v>
      </c>
      <c r="W222" s="284">
        <v>33000</v>
      </c>
      <c r="X222" s="285">
        <v>44000</v>
      </c>
      <c r="Y222" s="286">
        <v>20</v>
      </c>
      <c r="Z222" s="286">
        <v>20</v>
      </c>
    </row>
    <row r="223" spans="1:26" ht="15.75">
      <c r="A223"/>
      <c r="B223" s="320"/>
      <c r="C223" s="68" t="s">
        <v>88</v>
      </c>
      <c r="D223" s="54">
        <v>18353.34</v>
      </c>
      <c r="E223" s="54">
        <v>16306.8</v>
      </c>
      <c r="F223" s="54">
        <v>16295.01</v>
      </c>
      <c r="G223" s="54">
        <v>16470.21</v>
      </c>
      <c r="H223" s="54">
        <v>18256.18</v>
      </c>
      <c r="I223" s="54">
        <v>17070.689999999999</v>
      </c>
      <c r="J223" s="54">
        <v>16440.259999999998</v>
      </c>
      <c r="K223" s="54">
        <v>15896.77</v>
      </c>
      <c r="L223" s="54">
        <v>15859.44</v>
      </c>
      <c r="M223" s="320"/>
      <c r="N223" s="320"/>
      <c r="O223" s="320"/>
      <c r="P223" s="320"/>
      <c r="Q223" s="323"/>
      <c r="R223" s="320"/>
      <c r="S223" s="159"/>
      <c r="T223" s="159"/>
      <c r="U223" s="281"/>
      <c r="V223" s="281"/>
      <c r="W223" s="281"/>
      <c r="X223" s="287"/>
      <c r="Y223" s="282"/>
      <c r="Z223" s="282"/>
    </row>
    <row r="224" spans="1:26" ht="26.65" customHeight="1">
      <c r="A224"/>
      <c r="B224" s="321"/>
      <c r="C224" s="68" t="s">
        <v>122</v>
      </c>
      <c r="D224" s="68">
        <f t="shared" ref="D224:L224" si="70">IF(((D222="")*AND(D223="")),"",(D222-D223)*3)</f>
        <v>32933.520000000004</v>
      </c>
      <c r="E224" s="68">
        <f t="shared" si="70"/>
        <v>38559.96</v>
      </c>
      <c r="F224" s="68">
        <f t="shared" si="70"/>
        <v>38658.15</v>
      </c>
      <c r="G224" s="68">
        <f t="shared" si="70"/>
        <v>38225.129999999997</v>
      </c>
      <c r="H224" s="68">
        <f t="shared" si="70"/>
        <v>33514.379999999997</v>
      </c>
      <c r="I224" s="68">
        <f t="shared" si="70"/>
        <v>36843.450000000004</v>
      </c>
      <c r="J224" s="68">
        <f t="shared" si="70"/>
        <v>38251.110000000008</v>
      </c>
      <c r="K224" s="68">
        <f t="shared" si="70"/>
        <v>39913.440000000002</v>
      </c>
      <c r="L224" s="68">
        <f t="shared" si="70"/>
        <v>40736.85</v>
      </c>
      <c r="M224" s="321"/>
      <c r="N224" s="321"/>
      <c r="O224" s="321"/>
      <c r="P224" s="321"/>
      <c r="Q224" s="324"/>
      <c r="R224" s="321"/>
      <c r="S224" s="160"/>
      <c r="T224" s="160"/>
      <c r="U224" s="283"/>
      <c r="V224" s="283"/>
      <c r="W224" s="283"/>
      <c r="X224" s="288"/>
      <c r="Y224" s="289"/>
      <c r="Z224" s="289"/>
    </row>
    <row r="225" spans="1:26">
      <c r="A225" s="201">
        <v>43260</v>
      </c>
      <c r="B225" s="319" t="s">
        <v>123</v>
      </c>
      <c r="C225" s="68" t="s">
        <v>87</v>
      </c>
      <c r="D225" s="54">
        <v>26941.040000000001</v>
      </c>
      <c r="E225" s="54">
        <v>26887.94</v>
      </c>
      <c r="F225" s="54">
        <v>26993.88</v>
      </c>
      <c r="G225" s="54">
        <v>26883.31</v>
      </c>
      <c r="H225" s="54">
        <v>26988.04</v>
      </c>
      <c r="I225" s="54">
        <v>26859.93</v>
      </c>
      <c r="J225" s="54">
        <v>26872.63</v>
      </c>
      <c r="K225" s="54">
        <v>26867.7</v>
      </c>
      <c r="L225" s="54">
        <v>27012.57</v>
      </c>
      <c r="M225" s="319">
        <f>IF((L226=""),"",MAX(D227:L227))</f>
        <v>42803.13</v>
      </c>
      <c r="N225" s="319">
        <f>IF(L226="","",MIN(D227:L227))</f>
        <v>33912.630000000005</v>
      </c>
      <c r="O225" s="319">
        <f>IF((L227=""),"",AVERAGE(D227:L227))</f>
        <v>39077.776666666672</v>
      </c>
      <c r="P225" s="319">
        <f>IF((L226=""),"",((M225-N225)/(M225+N225))*100)</f>
        <v>11.588883431513931</v>
      </c>
      <c r="Q225" s="322" t="str">
        <f>IF(L226="","",IF(P227&lt;20,(IF(O225&gt;19000,IF(O225&lt;49000,"Pass","Fail"),"Fail"))))</f>
        <v>Pass</v>
      </c>
      <c r="R225" s="319">
        <v>121</v>
      </c>
      <c r="S225" s="158"/>
      <c r="T225" s="158"/>
      <c r="U225" s="284">
        <v>19000</v>
      </c>
      <c r="V225" s="284">
        <v>49000</v>
      </c>
      <c r="W225" s="284">
        <v>33000</v>
      </c>
      <c r="X225" s="285">
        <v>44000</v>
      </c>
      <c r="Y225" s="286">
        <v>20</v>
      </c>
      <c r="Z225" s="286">
        <v>20</v>
      </c>
    </row>
    <row r="226" spans="1:26" ht="15.75">
      <c r="A226"/>
      <c r="B226" s="320"/>
      <c r="C226" s="68" t="s">
        <v>88</v>
      </c>
      <c r="D226" s="54">
        <v>15636.83</v>
      </c>
      <c r="E226" s="54">
        <v>13752.33</v>
      </c>
      <c r="F226" s="54">
        <v>13786.62</v>
      </c>
      <c r="G226" s="54">
        <v>13735.05</v>
      </c>
      <c r="H226" s="54">
        <v>15251.98</v>
      </c>
      <c r="I226" s="54">
        <v>13552.07</v>
      </c>
      <c r="J226" s="54">
        <v>13358.9</v>
      </c>
      <c r="K226" s="54">
        <v>13255.07</v>
      </c>
      <c r="L226" s="54">
        <v>12744.86</v>
      </c>
      <c r="M226" s="320"/>
      <c r="N226" s="320"/>
      <c r="O226" s="320"/>
      <c r="P226" s="320"/>
      <c r="Q226" s="323"/>
      <c r="R226" s="320"/>
      <c r="S226" s="159"/>
      <c r="T226" s="159"/>
      <c r="U226" s="281"/>
      <c r="V226" s="281"/>
      <c r="W226" s="281"/>
      <c r="X226" s="287"/>
      <c r="Y226" s="282"/>
      <c r="Z226" s="282"/>
    </row>
    <row r="227" spans="1:26" ht="26.65" customHeight="1">
      <c r="A227"/>
      <c r="B227" s="321"/>
      <c r="C227" s="68" t="s">
        <v>122</v>
      </c>
      <c r="D227" s="68">
        <f t="shared" ref="D227:L227" si="71">IF(((D225="")*AND(D226="")),"",(D225-D226)*3)</f>
        <v>33912.630000000005</v>
      </c>
      <c r="E227" s="68">
        <f t="shared" si="71"/>
        <v>39406.829999999994</v>
      </c>
      <c r="F227" s="68">
        <f t="shared" si="71"/>
        <v>39621.78</v>
      </c>
      <c r="G227" s="68">
        <f t="shared" si="71"/>
        <v>39444.780000000006</v>
      </c>
      <c r="H227" s="68">
        <f t="shared" si="71"/>
        <v>35208.180000000008</v>
      </c>
      <c r="I227" s="68">
        <f t="shared" si="71"/>
        <v>39923.58</v>
      </c>
      <c r="J227" s="68">
        <f t="shared" si="71"/>
        <v>40541.19</v>
      </c>
      <c r="K227" s="68">
        <f t="shared" si="71"/>
        <v>40837.89</v>
      </c>
      <c r="L227" s="68">
        <f t="shared" si="71"/>
        <v>42803.13</v>
      </c>
      <c r="M227" s="321"/>
      <c r="N227" s="321"/>
      <c r="O227" s="321"/>
      <c r="P227" s="321"/>
      <c r="Q227" s="324"/>
      <c r="R227" s="321"/>
      <c r="S227" s="160"/>
      <c r="T227" s="160"/>
      <c r="U227" s="283"/>
      <c r="V227" s="283"/>
      <c r="W227" s="283"/>
      <c r="X227" s="288"/>
      <c r="Y227" s="289"/>
      <c r="Z227" s="289"/>
    </row>
    <row r="228" spans="1:26">
      <c r="A228" s="201">
        <v>43264</v>
      </c>
      <c r="B228" s="319" t="s">
        <v>123</v>
      </c>
      <c r="C228" s="68" t="s">
        <v>87</v>
      </c>
      <c r="D228" s="54">
        <v>28824</v>
      </c>
      <c r="E228" s="54">
        <v>28656</v>
      </c>
      <c r="F228" s="54">
        <v>28659</v>
      </c>
      <c r="G228" s="54">
        <v>28686</v>
      </c>
      <c r="H228" s="54">
        <v>28833</v>
      </c>
      <c r="I228" s="54">
        <v>28791</v>
      </c>
      <c r="J228" s="54">
        <v>28671</v>
      </c>
      <c r="K228" s="54">
        <v>28664</v>
      </c>
      <c r="L228" s="54">
        <v>28890</v>
      </c>
      <c r="M228" s="319">
        <f>IF((L229=""),"",MAX(D230:L230))</f>
        <v>33819</v>
      </c>
      <c r="N228" s="319">
        <f>IF(L229="","",MIN(D230:L230))</f>
        <v>23619</v>
      </c>
      <c r="O228" s="319">
        <f>IF((L230=""),"",AVERAGE(D230:L230))</f>
        <v>29931.666666666668</v>
      </c>
      <c r="P228" s="319">
        <f>IF((L229=""),"",((M228-N228)/(M228+N228))*100)</f>
        <v>17.758278491590936</v>
      </c>
      <c r="Q228" s="322" t="str">
        <f>IF(L229="","",IF(P230&lt;20,(IF(O228&gt;19000,IF(O228&lt;49000,"Pass","Fail"),"Fail"))))</f>
        <v>Pass</v>
      </c>
      <c r="R228" s="319">
        <v>1159</v>
      </c>
      <c r="S228" s="158" t="s">
        <v>182</v>
      </c>
      <c r="T228" s="158"/>
      <c r="U228" s="284">
        <v>19000</v>
      </c>
      <c r="V228" s="284">
        <v>49000</v>
      </c>
      <c r="W228" s="284">
        <v>33000</v>
      </c>
      <c r="X228" s="285">
        <v>44000</v>
      </c>
      <c r="Y228" s="286">
        <v>20</v>
      </c>
      <c r="Z228" s="286">
        <v>20</v>
      </c>
    </row>
    <row r="229" spans="1:26" ht="15.75">
      <c r="A229"/>
      <c r="B229" s="320"/>
      <c r="C229" s="68" t="s">
        <v>88</v>
      </c>
      <c r="D229" s="54">
        <v>20951</v>
      </c>
      <c r="E229" s="54">
        <v>18046</v>
      </c>
      <c r="F229" s="54">
        <v>17636</v>
      </c>
      <c r="G229" s="54">
        <v>18416</v>
      </c>
      <c r="H229" s="54">
        <v>20602</v>
      </c>
      <c r="I229" s="54">
        <v>19865</v>
      </c>
      <c r="J229" s="54">
        <v>18201</v>
      </c>
      <c r="K229" s="54">
        <v>17391</v>
      </c>
      <c r="L229" s="54">
        <v>17771</v>
      </c>
      <c r="M229" s="320"/>
      <c r="N229" s="320"/>
      <c r="O229" s="320"/>
      <c r="P229" s="320"/>
      <c r="Q229" s="323"/>
      <c r="R229" s="320"/>
      <c r="S229" s="159"/>
      <c r="T229" s="159"/>
      <c r="U229" s="281"/>
      <c r="V229" s="281"/>
      <c r="W229" s="281"/>
      <c r="X229" s="287"/>
      <c r="Y229" s="282"/>
      <c r="Z229" s="282"/>
    </row>
    <row r="230" spans="1:26" ht="26.65" customHeight="1">
      <c r="A230"/>
      <c r="B230" s="321"/>
      <c r="C230" s="68" t="s">
        <v>122</v>
      </c>
      <c r="D230" s="68">
        <f>IF(((D228="")*AND(D229="")),"",(D228-D229)*3)</f>
        <v>23619</v>
      </c>
      <c r="E230" s="68">
        <f t="shared" ref="E230:L230" si="72">IF(((E228="")*AND(E229="")),"",(E228-E229)*3)</f>
        <v>31830</v>
      </c>
      <c r="F230" s="68">
        <f t="shared" si="72"/>
        <v>33069</v>
      </c>
      <c r="G230" s="68">
        <f t="shared" si="72"/>
        <v>30810</v>
      </c>
      <c r="H230" s="68">
        <f t="shared" si="72"/>
        <v>24693</v>
      </c>
      <c r="I230" s="68">
        <f t="shared" si="72"/>
        <v>26778</v>
      </c>
      <c r="J230" s="68">
        <f t="shared" si="72"/>
        <v>31410</v>
      </c>
      <c r="K230" s="68">
        <f t="shared" si="72"/>
        <v>33819</v>
      </c>
      <c r="L230" s="68">
        <f t="shared" si="72"/>
        <v>33357</v>
      </c>
      <c r="M230" s="321"/>
      <c r="N230" s="321"/>
      <c r="O230" s="321"/>
      <c r="P230" s="321"/>
      <c r="Q230" s="324"/>
      <c r="R230" s="321"/>
      <c r="S230" s="160"/>
      <c r="T230" s="160"/>
      <c r="U230" s="283"/>
      <c r="V230" s="283"/>
      <c r="W230" s="283"/>
      <c r="X230" s="288"/>
      <c r="Y230" s="289"/>
      <c r="Z230" s="289"/>
    </row>
    <row r="231" spans="1:26">
      <c r="A231" s="201">
        <v>43269</v>
      </c>
      <c r="B231" s="319" t="s">
        <v>123</v>
      </c>
      <c r="C231" s="68" t="s">
        <v>87</v>
      </c>
      <c r="D231" s="54">
        <v>29152.720000000001</v>
      </c>
      <c r="E231" s="54">
        <v>29083.88</v>
      </c>
      <c r="F231" s="54">
        <v>29129.87</v>
      </c>
      <c r="G231" s="54">
        <v>29067.49</v>
      </c>
      <c r="H231" s="54">
        <v>29166.46</v>
      </c>
      <c r="I231" s="54">
        <v>29138.27</v>
      </c>
      <c r="J231" s="54">
        <v>29069.96</v>
      </c>
      <c r="K231" s="54">
        <v>29049.41</v>
      </c>
      <c r="L231" s="54">
        <v>29166.3</v>
      </c>
      <c r="M231" s="319">
        <f>IF((L232=""),"",MAX(D233:L233))</f>
        <v>39897.93</v>
      </c>
      <c r="N231" s="319">
        <f>IF(L232="","",MIN(D233:L233))</f>
        <v>34975.739999999991</v>
      </c>
      <c r="O231" s="319">
        <f>IF((L233=""),"",AVERAGE(D233:L233))</f>
        <v>38440.523333333345</v>
      </c>
      <c r="P231" s="319">
        <f>IF((L232=""),"",((M231-N231)/(M231+N231))*100)</f>
        <v>6.5739932342037068</v>
      </c>
      <c r="Q231" s="322" t="str">
        <f>IF(L232="","",IF(P233&lt;20,(IF(O231&gt;19000,IF(O231&lt;49000,"Pass","Fail"),"Fail"))))</f>
        <v>Pass</v>
      </c>
      <c r="R231" s="319">
        <v>1159</v>
      </c>
      <c r="S231" s="158" t="s">
        <v>183</v>
      </c>
      <c r="T231" s="158"/>
      <c r="U231" s="284">
        <v>19000</v>
      </c>
      <c r="V231" s="284">
        <v>49000</v>
      </c>
      <c r="W231" s="284">
        <v>33000</v>
      </c>
      <c r="X231" s="285">
        <v>44000</v>
      </c>
      <c r="Y231" s="286">
        <v>20</v>
      </c>
      <c r="Z231" s="286">
        <v>20</v>
      </c>
    </row>
    <row r="232" spans="1:26" ht="15.75">
      <c r="A232"/>
      <c r="B232" s="320"/>
      <c r="C232" s="68" t="s">
        <v>88</v>
      </c>
      <c r="D232" s="54">
        <v>17439.41</v>
      </c>
      <c r="E232" s="54">
        <v>16009.51</v>
      </c>
      <c r="F232" s="54">
        <v>16052.86</v>
      </c>
      <c r="G232" s="54">
        <v>16136.86</v>
      </c>
      <c r="H232" s="54">
        <v>17507.88</v>
      </c>
      <c r="I232" s="54">
        <v>16020.38</v>
      </c>
      <c r="J232" s="54">
        <v>15770.65</v>
      </c>
      <c r="K232" s="54">
        <v>15755.76</v>
      </c>
      <c r="L232" s="54">
        <v>16009.48</v>
      </c>
      <c r="M232" s="320"/>
      <c r="N232" s="320"/>
      <c r="O232" s="320"/>
      <c r="P232" s="320"/>
      <c r="Q232" s="323"/>
      <c r="R232" s="320"/>
      <c r="S232" s="159"/>
      <c r="T232" s="159"/>
      <c r="U232" s="281"/>
      <c r="V232" s="281"/>
      <c r="W232" s="281"/>
      <c r="X232" s="287"/>
      <c r="Y232" s="282"/>
      <c r="Z232" s="282"/>
    </row>
    <row r="233" spans="1:26" ht="26.65" customHeight="1">
      <c r="A233"/>
      <c r="B233" s="321"/>
      <c r="C233" s="68" t="s">
        <v>122</v>
      </c>
      <c r="D233" s="68">
        <f t="shared" ref="D233:L233" si="73">IF(((D231="")*AND(D232="")),"",(D231-D232)*3)</f>
        <v>35139.930000000008</v>
      </c>
      <c r="E233" s="68">
        <f t="shared" si="73"/>
        <v>39223.11</v>
      </c>
      <c r="F233" s="68">
        <f t="shared" si="73"/>
        <v>39231.03</v>
      </c>
      <c r="G233" s="68">
        <f t="shared" si="73"/>
        <v>38791.89</v>
      </c>
      <c r="H233" s="68">
        <f t="shared" si="73"/>
        <v>34975.739999999991</v>
      </c>
      <c r="I233" s="68">
        <f t="shared" si="73"/>
        <v>39353.670000000006</v>
      </c>
      <c r="J233" s="68">
        <f t="shared" si="73"/>
        <v>39897.93</v>
      </c>
      <c r="K233" s="68">
        <f t="shared" si="73"/>
        <v>39880.949999999997</v>
      </c>
      <c r="L233" s="68">
        <f t="shared" si="73"/>
        <v>39470.46</v>
      </c>
      <c r="M233" s="321"/>
      <c r="N233" s="321"/>
      <c r="O233" s="321"/>
      <c r="P233" s="321"/>
      <c r="Q233" s="324"/>
      <c r="R233" s="321"/>
      <c r="S233" s="160"/>
      <c r="T233" s="160"/>
      <c r="U233" s="283"/>
      <c r="V233" s="283"/>
      <c r="W233" s="283"/>
      <c r="X233" s="288"/>
      <c r="Y233" s="289"/>
      <c r="Z233" s="289"/>
    </row>
    <row r="234" spans="1:26">
      <c r="A234" s="201">
        <v>43276</v>
      </c>
      <c r="B234" s="319" t="s">
        <v>123</v>
      </c>
      <c r="C234" s="68" t="s">
        <v>87</v>
      </c>
      <c r="D234" s="54">
        <v>29230.7</v>
      </c>
      <c r="E234" s="54">
        <v>29144.959999999999</v>
      </c>
      <c r="F234" s="54">
        <v>29174.93</v>
      </c>
      <c r="G234" s="54">
        <v>29113.96</v>
      </c>
      <c r="H234" s="54">
        <v>29197.3</v>
      </c>
      <c r="I234" s="54">
        <v>29211.68</v>
      </c>
      <c r="J234" s="54">
        <v>29124.69</v>
      </c>
      <c r="K234" s="54">
        <v>29120.87</v>
      </c>
      <c r="L234" s="54">
        <v>29195.77</v>
      </c>
      <c r="M234" s="319">
        <f>IF((L235=""),"",MAX(D236:L236))</f>
        <v>40397.009999999995</v>
      </c>
      <c r="N234" s="319">
        <f>IF(L235="","",MIN(D236:L236))</f>
        <v>34549.5</v>
      </c>
      <c r="O234" s="319">
        <f>IF((L236=""),"",AVERAGE(D236:L236))</f>
        <v>38605.923333333325</v>
      </c>
      <c r="P234" s="319">
        <f>IF((L235=""),"",((M234-N234)/(M234+N234))*100)</f>
        <v>7.802244560820772</v>
      </c>
      <c r="Q234" s="322" t="str">
        <f>IF(L235="","",IF(P236&lt;20,(IF(O234&gt;19000,IF(O234&lt;49000,"Pass","Fail"),"Fail"))))</f>
        <v>Pass</v>
      </c>
      <c r="R234" s="319">
        <v>1335</v>
      </c>
      <c r="S234" s="158" t="s">
        <v>184</v>
      </c>
      <c r="T234" s="158"/>
      <c r="U234" s="284">
        <v>19000</v>
      </c>
      <c r="V234" s="284">
        <v>49000</v>
      </c>
      <c r="W234" s="284">
        <v>33000</v>
      </c>
      <c r="X234" s="285">
        <v>44000</v>
      </c>
      <c r="Y234" s="286">
        <v>20</v>
      </c>
      <c r="Z234" s="286">
        <v>20</v>
      </c>
    </row>
    <row r="235" spans="1:26" ht="15.75">
      <c r="A235"/>
      <c r="B235" s="320"/>
      <c r="C235" s="68" t="s">
        <v>88</v>
      </c>
      <c r="D235" s="54">
        <v>17714.2</v>
      </c>
      <c r="E235" s="54">
        <v>16199.84</v>
      </c>
      <c r="F235" s="54">
        <v>16014.16</v>
      </c>
      <c r="G235" s="54">
        <v>15824.78</v>
      </c>
      <c r="H235" s="54">
        <v>17006.830000000002</v>
      </c>
      <c r="I235" s="54">
        <v>16446.61</v>
      </c>
      <c r="J235" s="54">
        <v>15951.4</v>
      </c>
      <c r="K235" s="54">
        <v>15655.2</v>
      </c>
      <c r="L235" s="54">
        <v>15884.07</v>
      </c>
      <c r="M235" s="320"/>
      <c r="N235" s="320"/>
      <c r="O235" s="320"/>
      <c r="P235" s="320"/>
      <c r="Q235" s="323"/>
      <c r="R235" s="320"/>
      <c r="S235" s="159"/>
      <c r="T235" s="159"/>
      <c r="U235" s="281"/>
      <c r="V235" s="281"/>
      <c r="W235" s="281"/>
      <c r="X235" s="287"/>
      <c r="Y235" s="282"/>
      <c r="Z235" s="282"/>
    </row>
    <row r="236" spans="1:26" ht="26.65" customHeight="1">
      <c r="A236"/>
      <c r="B236" s="321"/>
      <c r="C236" s="68" t="s">
        <v>122</v>
      </c>
      <c r="D236" s="68">
        <f t="shared" ref="D236:L236" si="74">IF(((D234="")*AND(D235="")),"",(D234-D235)*3)</f>
        <v>34549.5</v>
      </c>
      <c r="E236" s="68">
        <f t="shared" si="74"/>
        <v>38835.360000000001</v>
      </c>
      <c r="F236" s="68">
        <f t="shared" si="74"/>
        <v>39482.31</v>
      </c>
      <c r="G236" s="68">
        <f t="shared" si="74"/>
        <v>39867.539999999994</v>
      </c>
      <c r="H236" s="68">
        <f t="shared" si="74"/>
        <v>36571.409999999989</v>
      </c>
      <c r="I236" s="68">
        <f t="shared" si="74"/>
        <v>38295.21</v>
      </c>
      <c r="J236" s="68">
        <f t="shared" si="74"/>
        <v>39519.869999999995</v>
      </c>
      <c r="K236" s="68">
        <f t="shared" si="74"/>
        <v>40397.009999999995</v>
      </c>
      <c r="L236" s="68">
        <f t="shared" si="74"/>
        <v>39935.100000000006</v>
      </c>
      <c r="M236" s="321"/>
      <c r="N236" s="321"/>
      <c r="O236" s="321"/>
      <c r="P236" s="321"/>
      <c r="Q236" s="324"/>
      <c r="R236" s="321"/>
      <c r="S236" s="160"/>
      <c r="T236" s="160"/>
      <c r="U236" s="283"/>
      <c r="V236" s="283"/>
      <c r="W236" s="283"/>
      <c r="X236" s="288"/>
      <c r="Y236" s="289"/>
      <c r="Z236" s="289"/>
    </row>
    <row r="237" spans="1:26">
      <c r="A237" s="201">
        <v>43279</v>
      </c>
      <c r="B237" s="319" t="s">
        <v>123</v>
      </c>
      <c r="C237" s="68" t="s">
        <v>87</v>
      </c>
      <c r="D237" s="54">
        <v>29109.09</v>
      </c>
      <c r="E237" s="54">
        <v>29024.52</v>
      </c>
      <c r="F237" s="54">
        <v>29034.86</v>
      </c>
      <c r="G237" s="54">
        <v>29039.4</v>
      </c>
      <c r="H237" s="54">
        <v>29135.29</v>
      </c>
      <c r="I237" s="54">
        <v>29145.599999999999</v>
      </c>
      <c r="J237" s="54">
        <v>29035.27</v>
      </c>
      <c r="K237" s="54">
        <v>29017.69</v>
      </c>
      <c r="L237" s="54">
        <v>29136.82</v>
      </c>
      <c r="M237" s="319">
        <f>IF((L238=""),"",MAX(D239:L239))</f>
        <v>39380.61</v>
      </c>
      <c r="N237" s="319">
        <f>IF(L238="","",MIN(D239:L239))</f>
        <v>33595.680000000008</v>
      </c>
      <c r="O237" s="319">
        <f>IF((L239=""),"",AVERAGE(D239:L239))</f>
        <v>37501.78</v>
      </c>
      <c r="P237" s="319">
        <f>IF((L238=""),"",((M237-N237)/(M237+N237))*100)</f>
        <v>7.9271363342806174</v>
      </c>
      <c r="Q237" s="322" t="str">
        <f>IF(L238="","",IF(P239&lt;20,(IF(O237&gt;19000,IF(O237&lt;49000,"Pass","Fail"),"Fail"))))</f>
        <v>Pass</v>
      </c>
      <c r="R237" s="319">
        <v>1159</v>
      </c>
      <c r="S237" s="158" t="s">
        <v>185</v>
      </c>
      <c r="T237" s="158"/>
      <c r="U237" s="284">
        <v>19000</v>
      </c>
      <c r="V237" s="284">
        <v>49000</v>
      </c>
      <c r="W237" s="284">
        <v>33000</v>
      </c>
      <c r="X237" s="285">
        <v>44000</v>
      </c>
      <c r="Y237" s="286">
        <v>20</v>
      </c>
      <c r="Z237" s="286">
        <v>20</v>
      </c>
    </row>
    <row r="238" spans="1:26" ht="15.75">
      <c r="A238"/>
      <c r="B238" s="320"/>
      <c r="C238" s="68" t="s">
        <v>88</v>
      </c>
      <c r="D238" s="54">
        <v>17910.53</v>
      </c>
      <c r="E238" s="54">
        <v>16391.490000000002</v>
      </c>
      <c r="F238" s="54">
        <v>16186.99</v>
      </c>
      <c r="G238" s="54">
        <v>16164.96</v>
      </c>
      <c r="H238" s="54">
        <v>17498.87</v>
      </c>
      <c r="I238" s="54">
        <v>16703.21</v>
      </c>
      <c r="J238" s="54">
        <v>16147.19</v>
      </c>
      <c r="K238" s="54">
        <v>15890.82</v>
      </c>
      <c r="L238" s="54">
        <v>16279.14</v>
      </c>
      <c r="M238" s="320"/>
      <c r="N238" s="320"/>
      <c r="O238" s="320"/>
      <c r="P238" s="320"/>
      <c r="Q238" s="323"/>
      <c r="R238" s="320"/>
      <c r="S238" s="159"/>
      <c r="T238" s="159"/>
      <c r="U238" s="281"/>
      <c r="V238" s="281"/>
      <c r="W238" s="281"/>
      <c r="X238" s="287"/>
      <c r="Y238" s="282"/>
      <c r="Z238" s="282"/>
    </row>
    <row r="239" spans="1:26" ht="26.65" customHeight="1">
      <c r="A239"/>
      <c r="B239" s="321"/>
      <c r="C239" s="68" t="s">
        <v>122</v>
      </c>
      <c r="D239" s="68">
        <f t="shared" ref="D239:L239" si="75">IF(((D237="")*AND(D238="")),"",(D237-D238)*3)</f>
        <v>33595.680000000008</v>
      </c>
      <c r="E239" s="68">
        <f t="shared" si="75"/>
        <v>37899.089999999997</v>
      </c>
      <c r="F239" s="68">
        <f t="shared" si="75"/>
        <v>38543.61</v>
      </c>
      <c r="G239" s="68">
        <f t="shared" si="75"/>
        <v>38623.320000000007</v>
      </c>
      <c r="H239" s="68">
        <f t="shared" si="75"/>
        <v>34909.260000000009</v>
      </c>
      <c r="I239" s="68">
        <f t="shared" si="75"/>
        <v>37327.17</v>
      </c>
      <c r="J239" s="68">
        <f t="shared" si="75"/>
        <v>38664.239999999998</v>
      </c>
      <c r="K239" s="68">
        <f t="shared" si="75"/>
        <v>39380.61</v>
      </c>
      <c r="L239" s="68">
        <f t="shared" si="75"/>
        <v>38573.040000000001</v>
      </c>
      <c r="M239" s="321"/>
      <c r="N239" s="321"/>
      <c r="O239" s="321"/>
      <c r="P239" s="321"/>
      <c r="Q239" s="324"/>
      <c r="R239" s="321"/>
      <c r="S239" s="160"/>
      <c r="T239" s="160"/>
      <c r="U239" s="283"/>
      <c r="V239" s="283"/>
      <c r="W239" s="283"/>
      <c r="X239" s="288"/>
      <c r="Y239" s="289"/>
      <c r="Z239" s="289"/>
    </row>
    <row r="240" spans="1:26">
      <c r="A240" s="201">
        <v>43283</v>
      </c>
      <c r="B240" s="319" t="s">
        <v>123</v>
      </c>
      <c r="C240" s="68" t="s">
        <v>87</v>
      </c>
      <c r="D240" s="54">
        <v>29134.1</v>
      </c>
      <c r="E240" s="54">
        <v>29034.87</v>
      </c>
      <c r="F240" s="54">
        <v>29033.040000000001</v>
      </c>
      <c r="G240" s="54">
        <v>29038.18</v>
      </c>
      <c r="H240" s="54">
        <v>29148.07</v>
      </c>
      <c r="I240" s="54">
        <v>29110.06</v>
      </c>
      <c r="J240" s="54">
        <v>29022.86</v>
      </c>
      <c r="K240" s="54">
        <v>29033.57</v>
      </c>
      <c r="L240" s="54">
        <v>29157.74</v>
      </c>
      <c r="M240" s="319">
        <f>IF((L241=""),"",MAX(D242:L242))</f>
        <v>40748.129999999997</v>
      </c>
      <c r="N240" s="319">
        <f>IF(L241="","",MIN(D242:L242))</f>
        <v>34449.839999999997</v>
      </c>
      <c r="O240" s="319">
        <f>IF((L242=""),"",AVERAGE(D242:L242))</f>
        <v>38762.076666666668</v>
      </c>
      <c r="P240" s="319">
        <f>IF((L241=""),"",((M240-N240)/(M240+N240))*100)</f>
        <v>8.3756117352636004</v>
      </c>
      <c r="Q240" s="322" t="str">
        <f>IF(L241="","",IF(P242&lt;20,(IF(O240&gt;19000,IF(O240&lt;49000,"Pass","Fail"),"Fail"))))</f>
        <v>Pass</v>
      </c>
      <c r="R240" s="319">
        <v>1159</v>
      </c>
      <c r="S240" s="158" t="s">
        <v>186</v>
      </c>
      <c r="T240" s="158"/>
      <c r="U240" s="284">
        <v>19000</v>
      </c>
      <c r="V240" s="284">
        <v>49000</v>
      </c>
      <c r="W240" s="284">
        <v>33000</v>
      </c>
      <c r="X240" s="285">
        <v>44000</v>
      </c>
      <c r="Y240" s="286">
        <v>20</v>
      </c>
      <c r="Z240" s="286">
        <v>20</v>
      </c>
    </row>
    <row r="241" spans="1:26" ht="15.75">
      <c r="A241"/>
      <c r="B241" s="320"/>
      <c r="C241" s="68" t="s">
        <v>88</v>
      </c>
      <c r="D241" s="54">
        <v>17650.82</v>
      </c>
      <c r="E241" s="54">
        <v>16023.39</v>
      </c>
      <c r="F241" s="54">
        <v>15808.07</v>
      </c>
      <c r="G241" s="54">
        <v>15632.82</v>
      </c>
      <c r="H241" s="54">
        <v>16946.009999999998</v>
      </c>
      <c r="I241" s="54">
        <v>16340.87</v>
      </c>
      <c r="J241" s="54">
        <v>15769.8</v>
      </c>
      <c r="K241" s="54">
        <v>15450.86</v>
      </c>
      <c r="L241" s="54">
        <v>15803.62</v>
      </c>
      <c r="M241" s="320"/>
      <c r="N241" s="320"/>
      <c r="O241" s="320"/>
      <c r="P241" s="320"/>
      <c r="Q241" s="323"/>
      <c r="R241" s="320"/>
      <c r="S241" s="159"/>
      <c r="T241" s="159"/>
      <c r="U241" s="281"/>
      <c r="V241" s="281"/>
      <c r="W241" s="281"/>
      <c r="X241" s="287"/>
      <c r="Y241" s="282"/>
      <c r="Z241" s="282"/>
    </row>
    <row r="242" spans="1:26" ht="26.65" customHeight="1">
      <c r="A242"/>
      <c r="B242" s="321"/>
      <c r="C242" s="68" t="s">
        <v>122</v>
      </c>
      <c r="D242" s="68">
        <f t="shared" ref="D242:L242" si="76">IF(((D240="")*AND(D241="")),"",(D240-D241)*3)</f>
        <v>34449.839999999997</v>
      </c>
      <c r="E242" s="68">
        <f t="shared" si="76"/>
        <v>39034.44</v>
      </c>
      <c r="F242" s="68">
        <f t="shared" si="76"/>
        <v>39674.910000000003</v>
      </c>
      <c r="G242" s="68">
        <f t="shared" si="76"/>
        <v>40216.080000000002</v>
      </c>
      <c r="H242" s="68">
        <f t="shared" si="76"/>
        <v>36606.180000000008</v>
      </c>
      <c r="I242" s="68">
        <f t="shared" si="76"/>
        <v>38307.57</v>
      </c>
      <c r="J242" s="68">
        <f t="shared" si="76"/>
        <v>39759.180000000008</v>
      </c>
      <c r="K242" s="68">
        <f t="shared" si="76"/>
        <v>40748.129999999997</v>
      </c>
      <c r="L242" s="68">
        <f t="shared" si="76"/>
        <v>40062.36</v>
      </c>
      <c r="M242" s="321"/>
      <c r="N242" s="321"/>
      <c r="O242" s="321"/>
      <c r="P242" s="321"/>
      <c r="Q242" s="324"/>
      <c r="R242" s="321"/>
      <c r="S242" s="160"/>
      <c r="T242" s="160"/>
      <c r="U242" s="283"/>
      <c r="V242" s="283"/>
      <c r="W242" s="283"/>
      <c r="X242" s="288"/>
      <c r="Y242" s="289"/>
      <c r="Z242" s="289"/>
    </row>
    <row r="243" spans="1:26">
      <c r="A243" s="201">
        <v>43286</v>
      </c>
      <c r="B243" s="319" t="s">
        <v>123</v>
      </c>
      <c r="C243" s="68" t="s">
        <v>87</v>
      </c>
      <c r="D243" s="54">
        <v>29310.01</v>
      </c>
      <c r="E243" s="54">
        <v>29238.14</v>
      </c>
      <c r="F243" s="54">
        <v>29278.6</v>
      </c>
      <c r="G243" s="54">
        <v>29222.18</v>
      </c>
      <c r="H243" s="54">
        <v>29308.48</v>
      </c>
      <c r="I243" s="54">
        <v>29306.85</v>
      </c>
      <c r="J243" s="54">
        <v>29255.03</v>
      </c>
      <c r="K243" s="54">
        <v>29239.15</v>
      </c>
      <c r="L243" s="54">
        <v>29305.66</v>
      </c>
      <c r="M243" s="319">
        <f>IF((L244=""),"",MAX(D245:L245))</f>
        <v>40990.800000000003</v>
      </c>
      <c r="N243" s="319">
        <f>IF(L244="","",MIN(D245:L245))</f>
        <v>34911.179999999993</v>
      </c>
      <c r="O243" s="319">
        <f>IF((L245=""),"",AVERAGE(D245:L245))</f>
        <v>38945.78</v>
      </c>
      <c r="P243" s="319">
        <f>IF((L244=""),"",((M243-N243)/(M243+N243))*100)</f>
        <v>8.0098305735897934</v>
      </c>
      <c r="Q243" s="322" t="str">
        <f>IF(L244="","",IF(P245&lt;20,(IF(O243&gt;19000,IF(O243&lt;49000,"Pass","Fail"),"Fail"))))</f>
        <v>Pass</v>
      </c>
      <c r="R243" s="319">
        <v>1159</v>
      </c>
      <c r="S243" s="158" t="s">
        <v>187</v>
      </c>
      <c r="T243" s="158"/>
      <c r="U243" s="284">
        <v>19000</v>
      </c>
      <c r="V243" s="284">
        <v>49000</v>
      </c>
      <c r="W243" s="284">
        <v>33000</v>
      </c>
      <c r="X243" s="285">
        <v>44000</v>
      </c>
      <c r="Y243" s="286">
        <v>20</v>
      </c>
      <c r="Z243" s="286">
        <v>20</v>
      </c>
    </row>
    <row r="244" spans="1:26" ht="15.75">
      <c r="A244"/>
      <c r="B244" s="320"/>
      <c r="C244" s="68" t="s">
        <v>88</v>
      </c>
      <c r="D244" s="54">
        <v>17672.95</v>
      </c>
      <c r="E244" s="54">
        <v>16193.85</v>
      </c>
      <c r="F244" s="54">
        <v>15992.54</v>
      </c>
      <c r="G244" s="54">
        <v>15826.03</v>
      </c>
      <c r="H244" s="54">
        <v>17008.27</v>
      </c>
      <c r="I244" s="54">
        <v>16457.099999999999</v>
      </c>
      <c r="J244" s="54">
        <v>15992.59</v>
      </c>
      <c r="K244" s="54">
        <v>15575.55</v>
      </c>
      <c r="L244" s="54">
        <v>15907.88</v>
      </c>
      <c r="M244" s="320"/>
      <c r="N244" s="320"/>
      <c r="O244" s="320"/>
      <c r="P244" s="320"/>
      <c r="Q244" s="323"/>
      <c r="R244" s="320"/>
      <c r="S244" s="159"/>
      <c r="T244" s="159"/>
      <c r="U244" s="281"/>
      <c r="V244" s="281"/>
      <c r="W244" s="281"/>
      <c r="X244" s="287"/>
      <c r="Y244" s="282"/>
      <c r="Z244" s="282"/>
    </row>
    <row r="245" spans="1:26" ht="26.65" customHeight="1">
      <c r="A245"/>
      <c r="B245" s="321"/>
      <c r="C245" s="68" t="s">
        <v>122</v>
      </c>
      <c r="D245" s="68">
        <f t="shared" ref="D245:L245" si="77">IF(((D243="")*AND(D244="")),"",(D243-D244)*3)</f>
        <v>34911.179999999993</v>
      </c>
      <c r="E245" s="68">
        <f t="shared" si="77"/>
        <v>39132.869999999995</v>
      </c>
      <c r="F245" s="68">
        <f t="shared" si="77"/>
        <v>39858.179999999993</v>
      </c>
      <c r="G245" s="68">
        <f t="shared" si="77"/>
        <v>40188.449999999997</v>
      </c>
      <c r="H245" s="68">
        <f t="shared" si="77"/>
        <v>36900.629999999997</v>
      </c>
      <c r="I245" s="68">
        <f t="shared" si="77"/>
        <v>38549.25</v>
      </c>
      <c r="J245" s="68">
        <f t="shared" si="77"/>
        <v>39787.319999999992</v>
      </c>
      <c r="K245" s="68">
        <f t="shared" si="77"/>
        <v>40990.800000000003</v>
      </c>
      <c r="L245" s="68">
        <f t="shared" si="77"/>
        <v>40193.340000000004</v>
      </c>
      <c r="M245" s="321"/>
      <c r="N245" s="321"/>
      <c r="O245" s="321"/>
      <c r="P245" s="321"/>
      <c r="Q245" s="324"/>
      <c r="R245" s="321"/>
      <c r="S245" s="160"/>
      <c r="T245" s="160"/>
      <c r="U245" s="283"/>
      <c r="V245" s="283"/>
      <c r="W245" s="283"/>
      <c r="X245" s="288"/>
      <c r="Y245" s="289"/>
      <c r="Z245" s="289"/>
    </row>
    <row r="246" spans="1:26">
      <c r="A246" s="201">
        <v>43289</v>
      </c>
      <c r="B246" s="319" t="s">
        <v>123</v>
      </c>
      <c r="C246" s="68" t="s">
        <v>87</v>
      </c>
      <c r="D246" s="54">
        <v>29400</v>
      </c>
      <c r="E246" s="54">
        <v>29293</v>
      </c>
      <c r="F246" s="54">
        <v>29327</v>
      </c>
      <c r="G246" s="54">
        <v>29273</v>
      </c>
      <c r="H246" s="54">
        <v>29352</v>
      </c>
      <c r="I246" s="54">
        <v>29316</v>
      </c>
      <c r="J246" s="54">
        <v>29252</v>
      </c>
      <c r="K246" s="54">
        <v>29259</v>
      </c>
      <c r="L246" s="54">
        <v>29375</v>
      </c>
      <c r="M246" s="319">
        <f>IF((L247=""),"",MAX(D248:L248))</f>
        <v>40920</v>
      </c>
      <c r="N246" s="319">
        <f>IF(L247="","",MIN(D248:L248))</f>
        <v>35700</v>
      </c>
      <c r="O246" s="319">
        <f>IF((L248=""),"",AVERAGE(D248:L248))</f>
        <v>39499.333333333336</v>
      </c>
      <c r="P246" s="319">
        <f>IF((L247=""),"",((M246-N246)/(M246+N246))*100)</f>
        <v>6.8128425998433828</v>
      </c>
      <c r="Q246" s="322" t="str">
        <f>IF(L247="","",IF(P248&lt;20,(IF(O246&gt;19000,IF(O246&lt;49000,"Pass","Fail"),"Fail"))))</f>
        <v>Pass</v>
      </c>
      <c r="R246" s="319">
        <v>1159</v>
      </c>
      <c r="S246" s="158" t="s">
        <v>188</v>
      </c>
      <c r="T246" s="158"/>
      <c r="U246" s="284">
        <v>19000</v>
      </c>
      <c r="V246" s="284">
        <v>49000</v>
      </c>
      <c r="W246" s="284">
        <v>33000</v>
      </c>
      <c r="X246" s="285">
        <v>44000</v>
      </c>
      <c r="Y246" s="286">
        <v>20</v>
      </c>
      <c r="Z246" s="286">
        <v>20</v>
      </c>
    </row>
    <row r="247" spans="1:26" ht="15.75">
      <c r="A247"/>
      <c r="B247" s="320"/>
      <c r="C247" s="68" t="s">
        <v>88</v>
      </c>
      <c r="D247" s="54">
        <v>17500</v>
      </c>
      <c r="E247" s="54">
        <v>16017</v>
      </c>
      <c r="F247" s="54">
        <v>15967</v>
      </c>
      <c r="G247" s="54">
        <v>15750</v>
      </c>
      <c r="H247" s="54">
        <v>16863</v>
      </c>
      <c r="I247" s="54">
        <v>16055</v>
      </c>
      <c r="J247" s="54">
        <v>15789</v>
      </c>
      <c r="K247" s="54">
        <v>15619</v>
      </c>
      <c r="L247" s="54">
        <v>15789</v>
      </c>
      <c r="M247" s="320"/>
      <c r="N247" s="320"/>
      <c r="O247" s="320"/>
      <c r="P247" s="320"/>
      <c r="Q247" s="323"/>
      <c r="R247" s="320"/>
      <c r="S247" s="159"/>
      <c r="T247" s="159"/>
      <c r="U247" s="281"/>
      <c r="V247" s="281"/>
      <c r="W247" s="281"/>
      <c r="X247" s="287"/>
      <c r="Y247" s="282"/>
      <c r="Z247" s="282"/>
    </row>
    <row r="248" spans="1:26" ht="26.65" customHeight="1">
      <c r="A248"/>
      <c r="B248" s="321"/>
      <c r="C248" s="68" t="s">
        <v>122</v>
      </c>
      <c r="D248" s="68">
        <f t="shared" ref="D248:L248" si="78">IF(((D246="")*AND(D247="")),"",(D246-D247)*3)</f>
        <v>35700</v>
      </c>
      <c r="E248" s="68">
        <f t="shared" si="78"/>
        <v>39828</v>
      </c>
      <c r="F248" s="68">
        <f t="shared" si="78"/>
        <v>40080</v>
      </c>
      <c r="G248" s="68">
        <f t="shared" si="78"/>
        <v>40569</v>
      </c>
      <c r="H248" s="68">
        <f t="shared" si="78"/>
        <v>37467</v>
      </c>
      <c r="I248" s="68">
        <f t="shared" si="78"/>
        <v>39783</v>
      </c>
      <c r="J248" s="68">
        <f t="shared" si="78"/>
        <v>40389</v>
      </c>
      <c r="K248" s="68">
        <f t="shared" si="78"/>
        <v>40920</v>
      </c>
      <c r="L248" s="68">
        <f t="shared" si="78"/>
        <v>40758</v>
      </c>
      <c r="M248" s="321"/>
      <c r="N248" s="321"/>
      <c r="O248" s="321"/>
      <c r="P248" s="321"/>
      <c r="Q248" s="324"/>
      <c r="R248" s="321"/>
      <c r="S248" s="160"/>
      <c r="T248" s="160"/>
      <c r="U248" s="283"/>
      <c r="V248" s="283"/>
      <c r="W248" s="283"/>
      <c r="X248" s="288"/>
      <c r="Y248" s="289"/>
      <c r="Z248" s="289"/>
    </row>
    <row r="249" spans="1:26">
      <c r="A249" s="201">
        <v>43292</v>
      </c>
      <c r="B249" s="319" t="s">
        <v>123</v>
      </c>
      <c r="C249" s="68" t="s">
        <v>87</v>
      </c>
      <c r="D249" s="54">
        <v>25097.16</v>
      </c>
      <c r="E249" s="54">
        <v>25142.37</v>
      </c>
      <c r="F249" s="54">
        <v>25234.17</v>
      </c>
      <c r="G249" s="54">
        <v>22811.61</v>
      </c>
      <c r="H249" s="54">
        <v>25027.24</v>
      </c>
      <c r="I249" s="54">
        <v>25047.360000000001</v>
      </c>
      <c r="J249" s="54">
        <v>25098.639999999999</v>
      </c>
      <c r="K249" s="54">
        <v>25064.29</v>
      </c>
      <c r="L249" s="54">
        <v>25109.56</v>
      </c>
      <c r="M249" s="319">
        <f>IF((L250=""),"",MAX(D251:L251))</f>
        <v>40260.9</v>
      </c>
      <c r="N249" s="319">
        <f>IF(L250="","",MIN(D251:L251))</f>
        <v>32842.200000000004</v>
      </c>
      <c r="O249" s="319">
        <f>IF((L251=""),"",AVERAGE(D251:L251))</f>
        <v>37725.303333333337</v>
      </c>
      <c r="P249" s="319">
        <f>IF((L250=""),"",((M249-N249)/(M249+N249))*100)</f>
        <v>10.148270046003516</v>
      </c>
      <c r="Q249" s="322" t="str">
        <f>IF(L250="","",IF(P251&lt;20,(IF(O249&gt;19000,IF(O249&lt;49000,"Pass","Fail"),"Fail"))))</f>
        <v>Pass</v>
      </c>
      <c r="R249" s="319">
        <v>121</v>
      </c>
      <c r="S249" s="158"/>
      <c r="T249" s="158"/>
      <c r="U249" s="284">
        <v>19000</v>
      </c>
      <c r="V249" s="284">
        <v>49000</v>
      </c>
      <c r="W249" s="284">
        <v>33000</v>
      </c>
      <c r="X249" s="285">
        <v>44000</v>
      </c>
      <c r="Y249" s="286">
        <v>20</v>
      </c>
      <c r="Z249" s="286">
        <v>20</v>
      </c>
    </row>
    <row r="250" spans="1:26" ht="15.75">
      <c r="A250"/>
      <c r="B250" s="320"/>
      <c r="C250" s="68" t="s">
        <v>88</v>
      </c>
      <c r="D250" s="54">
        <v>13692.17</v>
      </c>
      <c r="E250" s="54">
        <v>12272.94</v>
      </c>
      <c r="F250" s="54">
        <v>12097.88</v>
      </c>
      <c r="G250" s="54">
        <v>11864.21</v>
      </c>
      <c r="H250" s="54">
        <v>13090.78</v>
      </c>
      <c r="I250" s="54">
        <v>12159.2</v>
      </c>
      <c r="J250" s="54">
        <v>11916.01</v>
      </c>
      <c r="K250" s="54">
        <v>11674.04</v>
      </c>
      <c r="L250" s="54">
        <v>11689.26</v>
      </c>
      <c r="M250" s="320"/>
      <c r="N250" s="320"/>
      <c r="O250" s="320"/>
      <c r="P250" s="320"/>
      <c r="Q250" s="323"/>
      <c r="R250" s="320"/>
      <c r="S250" s="159"/>
      <c r="T250" s="159"/>
      <c r="U250" s="281"/>
      <c r="V250" s="281"/>
      <c r="W250" s="281"/>
      <c r="X250" s="287"/>
      <c r="Y250" s="282"/>
      <c r="Z250" s="282"/>
    </row>
    <row r="251" spans="1:26" ht="26.65" customHeight="1">
      <c r="A251"/>
      <c r="B251" s="321"/>
      <c r="C251" s="68" t="s">
        <v>122</v>
      </c>
      <c r="D251" s="68">
        <f t="shared" ref="D251:L251" si="79">IF(((D249="")*AND(D250="")),"",(D249-D250)*3)</f>
        <v>34214.97</v>
      </c>
      <c r="E251" s="68">
        <f t="shared" si="79"/>
        <v>38608.289999999994</v>
      </c>
      <c r="F251" s="68">
        <f t="shared" si="79"/>
        <v>39408.869999999995</v>
      </c>
      <c r="G251" s="68">
        <f t="shared" si="79"/>
        <v>32842.200000000004</v>
      </c>
      <c r="H251" s="68">
        <f t="shared" si="79"/>
        <v>35809.380000000005</v>
      </c>
      <c r="I251" s="68">
        <f t="shared" si="79"/>
        <v>38664.479999999996</v>
      </c>
      <c r="J251" s="68">
        <f t="shared" si="79"/>
        <v>39547.89</v>
      </c>
      <c r="K251" s="68">
        <f t="shared" si="79"/>
        <v>40170.75</v>
      </c>
      <c r="L251" s="68">
        <f t="shared" si="79"/>
        <v>40260.9</v>
      </c>
      <c r="M251" s="321"/>
      <c r="N251" s="321"/>
      <c r="O251" s="321"/>
      <c r="P251" s="321"/>
      <c r="Q251" s="324"/>
      <c r="R251" s="321"/>
      <c r="S251" s="160"/>
      <c r="T251" s="160"/>
      <c r="U251" s="283"/>
      <c r="V251" s="283"/>
      <c r="W251" s="283"/>
      <c r="X251" s="288"/>
      <c r="Y251" s="289"/>
      <c r="Z251" s="289"/>
    </row>
    <row r="252" spans="1:26">
      <c r="A252" s="201">
        <v>43296</v>
      </c>
      <c r="B252" s="319" t="s">
        <v>123</v>
      </c>
      <c r="C252" s="68" t="s">
        <v>87</v>
      </c>
      <c r="D252" s="54">
        <v>22624.33</v>
      </c>
      <c r="E252" s="54">
        <v>22358.89</v>
      </c>
      <c r="F252" s="54">
        <v>22300.38</v>
      </c>
      <c r="G252" s="54">
        <v>22312.1</v>
      </c>
      <c r="H252" s="54">
        <v>22586.62</v>
      </c>
      <c r="I252" s="54">
        <v>22524.23</v>
      </c>
      <c r="J252" s="54">
        <v>22265.26</v>
      </c>
      <c r="K252" s="54">
        <v>22349.31</v>
      </c>
      <c r="L252" s="54">
        <v>22665</v>
      </c>
      <c r="M252" s="319">
        <f>IF((L253=""),"",MAX(D254:L254))</f>
        <v>37624.5</v>
      </c>
      <c r="N252" s="319">
        <f>IF(L253="","",MIN(D254:L254))</f>
        <v>31315.050000000007</v>
      </c>
      <c r="O252" s="319">
        <f>IF((L254=""),"",AVERAGE(D254:L254))</f>
        <v>35373.916666666664</v>
      </c>
      <c r="P252" s="319">
        <f>IF((L253=""),"",((M252-N252)/(M252+N252))*100)</f>
        <v>9.1521485127187407</v>
      </c>
      <c r="Q252" s="322" t="str">
        <f>IF(L253="","",IF(P254&lt;20,(IF(O252&gt;19000,IF(O252&lt;49000,"Pass","Fail"),"Fail"))))</f>
        <v>Pass</v>
      </c>
      <c r="R252" s="319">
        <v>1335</v>
      </c>
      <c r="S252" s="158" t="s">
        <v>189</v>
      </c>
      <c r="T252" s="158"/>
      <c r="U252" s="284">
        <v>19000</v>
      </c>
      <c r="V252" s="284">
        <v>49000</v>
      </c>
      <c r="W252" s="284">
        <v>33000</v>
      </c>
      <c r="X252" s="285">
        <v>44000</v>
      </c>
      <c r="Y252" s="286">
        <v>20</v>
      </c>
      <c r="Z252" s="286">
        <v>20</v>
      </c>
    </row>
    <row r="253" spans="1:26" ht="15.75">
      <c r="A253"/>
      <c r="B253" s="320"/>
      <c r="C253" s="68" t="s">
        <v>88</v>
      </c>
      <c r="D253" s="54">
        <v>12185.98</v>
      </c>
      <c r="E253" s="54">
        <v>10550.68</v>
      </c>
      <c r="F253" s="54">
        <v>10374.040000000001</v>
      </c>
      <c r="G253" s="54">
        <v>10215.02</v>
      </c>
      <c r="H253" s="54">
        <v>11342.9</v>
      </c>
      <c r="I253" s="54">
        <v>10749.75</v>
      </c>
      <c r="J253" s="54">
        <v>10246.94</v>
      </c>
      <c r="K253" s="54">
        <v>10075.56</v>
      </c>
      <c r="L253" s="54">
        <v>10123.5</v>
      </c>
      <c r="M253" s="320"/>
      <c r="N253" s="320"/>
      <c r="O253" s="320"/>
      <c r="P253" s="320"/>
      <c r="Q253" s="323"/>
      <c r="R253" s="320"/>
      <c r="S253" s="159"/>
      <c r="T253" s="159"/>
      <c r="U253" s="281"/>
      <c r="V253" s="281"/>
      <c r="W253" s="281"/>
      <c r="X253" s="287"/>
      <c r="Y253" s="282"/>
      <c r="Z253" s="282"/>
    </row>
    <row r="254" spans="1:26" ht="26.65" customHeight="1">
      <c r="A254"/>
      <c r="B254" s="321"/>
      <c r="C254" s="68" t="s">
        <v>122</v>
      </c>
      <c r="D254" s="68">
        <f t="shared" ref="D254:L254" si="80">IF(((D252="")*AND(D253="")),"",(D252-D253)*3)</f>
        <v>31315.050000000007</v>
      </c>
      <c r="E254" s="68">
        <f t="shared" si="80"/>
        <v>35424.629999999997</v>
      </c>
      <c r="F254" s="68">
        <f t="shared" si="80"/>
        <v>35779.020000000004</v>
      </c>
      <c r="G254" s="68">
        <f t="shared" si="80"/>
        <v>36291.239999999991</v>
      </c>
      <c r="H254" s="68">
        <f t="shared" si="80"/>
        <v>33731.159999999996</v>
      </c>
      <c r="I254" s="68">
        <f t="shared" si="80"/>
        <v>35323.440000000002</v>
      </c>
      <c r="J254" s="68">
        <f t="shared" si="80"/>
        <v>36054.959999999992</v>
      </c>
      <c r="K254" s="68">
        <f t="shared" si="80"/>
        <v>36821.250000000007</v>
      </c>
      <c r="L254" s="68">
        <f t="shared" si="80"/>
        <v>37624.5</v>
      </c>
      <c r="M254" s="321"/>
      <c r="N254" s="321"/>
      <c r="O254" s="321"/>
      <c r="P254" s="321"/>
      <c r="Q254" s="324"/>
      <c r="R254" s="321"/>
      <c r="S254" s="160"/>
      <c r="T254" s="160"/>
      <c r="U254" s="283"/>
      <c r="V254" s="283"/>
      <c r="W254" s="283"/>
      <c r="X254" s="288"/>
      <c r="Y254" s="289"/>
      <c r="Z254" s="289"/>
    </row>
    <row r="255" spans="1:26">
      <c r="A255" s="201">
        <v>43300</v>
      </c>
      <c r="B255" s="319" t="s">
        <v>123</v>
      </c>
      <c r="C255" s="68" t="s">
        <v>87</v>
      </c>
      <c r="D255" s="54">
        <v>29283.65</v>
      </c>
      <c r="E255" s="54">
        <v>29216.14</v>
      </c>
      <c r="F255" s="54">
        <v>29243.96</v>
      </c>
      <c r="G255" s="54">
        <v>29230.21</v>
      </c>
      <c r="H255" s="54">
        <v>29351.19</v>
      </c>
      <c r="I255" s="54">
        <v>29274.02</v>
      </c>
      <c r="J255" s="54">
        <v>29204.66</v>
      </c>
      <c r="K255" s="54">
        <v>29209.98</v>
      </c>
      <c r="L255" s="54">
        <v>29299.66</v>
      </c>
      <c r="M255" s="319">
        <f>IF((L256=""),"",MAX(D257:L257))</f>
        <v>40637.19</v>
      </c>
      <c r="N255" s="319">
        <f>IF(L256="","",MIN(D257:L257))</f>
        <v>36089.160000000003</v>
      </c>
      <c r="O255" s="319">
        <f>IF((L257=""),"",AVERAGE(D257:L257))</f>
        <v>39353.893333333333</v>
      </c>
      <c r="P255" s="319">
        <f>IF((L256=""),"",((M255-N255)/(M255+N255))*100)</f>
        <v>5.9275985368781372</v>
      </c>
      <c r="Q255" s="322" t="str">
        <f>IF(L256="","",IF(P257&lt;20,(IF(O255&gt;19000,IF(O255&lt;49000,"Pass","Fail"),"Fail"))))</f>
        <v>Pass</v>
      </c>
      <c r="R255" s="319">
        <v>121</v>
      </c>
      <c r="S255" s="158" t="s">
        <v>190</v>
      </c>
      <c r="T255" s="158"/>
      <c r="U255" s="284">
        <v>19000</v>
      </c>
      <c r="V255" s="284">
        <v>49000</v>
      </c>
      <c r="W255" s="284">
        <v>33000</v>
      </c>
      <c r="X255" s="285">
        <v>44000</v>
      </c>
      <c r="Y255" s="286">
        <v>20</v>
      </c>
      <c r="Z255" s="286">
        <v>20</v>
      </c>
    </row>
    <row r="256" spans="1:26" ht="15.75">
      <c r="A256"/>
      <c r="B256" s="320"/>
      <c r="C256" s="68" t="s">
        <v>88</v>
      </c>
      <c r="D256" s="54">
        <v>17253.93</v>
      </c>
      <c r="E256" s="54">
        <v>16042.17</v>
      </c>
      <c r="F256" s="54">
        <v>16027.83</v>
      </c>
      <c r="G256" s="54">
        <v>15851</v>
      </c>
      <c r="H256" s="54">
        <v>17012.47</v>
      </c>
      <c r="I256" s="54">
        <v>15843.67</v>
      </c>
      <c r="J256" s="54">
        <v>15786.78</v>
      </c>
      <c r="K256" s="54">
        <v>15664.25</v>
      </c>
      <c r="L256" s="54">
        <v>15769.69</v>
      </c>
      <c r="M256" s="320"/>
      <c r="N256" s="320"/>
      <c r="O256" s="320"/>
      <c r="P256" s="320"/>
      <c r="Q256" s="323"/>
      <c r="R256" s="320"/>
      <c r="S256" s="159"/>
      <c r="T256" s="159"/>
      <c r="U256" s="281"/>
      <c r="V256" s="281"/>
      <c r="W256" s="281"/>
      <c r="X256" s="287"/>
      <c r="Y256" s="282"/>
      <c r="Z256" s="282"/>
    </row>
    <row r="257" spans="1:26" ht="26.65" customHeight="1">
      <c r="A257"/>
      <c r="B257" s="321"/>
      <c r="C257" s="68" t="s">
        <v>122</v>
      </c>
      <c r="D257" s="68">
        <f t="shared" ref="D257:L257" si="81">IF(((D255="")*AND(D256="")),"",(D255-D256)*3)</f>
        <v>36089.160000000003</v>
      </c>
      <c r="E257" s="68">
        <f t="shared" si="81"/>
        <v>39521.909999999996</v>
      </c>
      <c r="F257" s="68">
        <f t="shared" si="81"/>
        <v>39648.39</v>
      </c>
      <c r="G257" s="68">
        <f t="shared" si="81"/>
        <v>40137.629999999997</v>
      </c>
      <c r="H257" s="68">
        <f t="shared" si="81"/>
        <v>37016.159999999989</v>
      </c>
      <c r="I257" s="68">
        <f t="shared" si="81"/>
        <v>40291.050000000003</v>
      </c>
      <c r="J257" s="68">
        <f t="shared" si="81"/>
        <v>40253.64</v>
      </c>
      <c r="K257" s="68">
        <f t="shared" si="81"/>
        <v>40637.19</v>
      </c>
      <c r="L257" s="68">
        <f t="shared" si="81"/>
        <v>40589.909999999996</v>
      </c>
      <c r="M257" s="321"/>
      <c r="N257" s="321"/>
      <c r="O257" s="321"/>
      <c r="P257" s="321"/>
      <c r="Q257" s="324"/>
      <c r="R257" s="321"/>
      <c r="S257" s="160"/>
      <c r="T257" s="160"/>
      <c r="U257" s="283"/>
      <c r="V257" s="283"/>
      <c r="W257" s="283"/>
      <c r="X257" s="288"/>
      <c r="Y257" s="289"/>
      <c r="Z257" s="289"/>
    </row>
    <row r="258" spans="1:26">
      <c r="A258" s="201">
        <v>43304</v>
      </c>
      <c r="B258" s="319" t="s">
        <v>123</v>
      </c>
      <c r="C258" s="68" t="s">
        <v>87</v>
      </c>
      <c r="D258" s="54">
        <v>29270.15</v>
      </c>
      <c r="E258" s="54">
        <v>29191.61</v>
      </c>
      <c r="F258" s="54">
        <v>29220.95</v>
      </c>
      <c r="G258" s="54">
        <v>29201.91</v>
      </c>
      <c r="H258" s="54">
        <v>29309.52</v>
      </c>
      <c r="I258" s="54">
        <v>29250.26</v>
      </c>
      <c r="J258" s="54">
        <v>29185.68</v>
      </c>
      <c r="K258" s="54">
        <v>29176.240000000002</v>
      </c>
      <c r="L258" s="54">
        <v>29279.87</v>
      </c>
      <c r="M258" s="319">
        <f>IF((L259=""),"",MAX(D260:L260))</f>
        <v>41033.22</v>
      </c>
      <c r="N258" s="319">
        <f>IF(L259="","",MIN(D260:L260))</f>
        <v>35262.81</v>
      </c>
      <c r="O258" s="319">
        <f>IF((L260=""),"",AVERAGE(D260:L260))</f>
        <v>39039.763333333336</v>
      </c>
      <c r="P258" s="319">
        <f>IF((L259=""),"",((M258-N258)/(M258+N258))*100)</f>
        <v>7.5631851355830753</v>
      </c>
      <c r="Q258" s="322" t="str">
        <f>IF(L259="","",IF(P260&lt;20,(IF(O258&gt;19000,IF(O258&lt;49000,"Pass","Fail"),"Fail"))))</f>
        <v>Pass</v>
      </c>
      <c r="R258" s="319">
        <v>121</v>
      </c>
      <c r="S258" s="158" t="s">
        <v>190</v>
      </c>
      <c r="T258" s="158"/>
      <c r="U258" s="284">
        <v>19000</v>
      </c>
      <c r="V258" s="284">
        <v>49000</v>
      </c>
      <c r="W258" s="284">
        <v>33000</v>
      </c>
      <c r="X258" s="285">
        <v>44000</v>
      </c>
      <c r="Y258" s="286">
        <v>20</v>
      </c>
      <c r="Z258" s="286">
        <v>20</v>
      </c>
    </row>
    <row r="259" spans="1:26" ht="15.75">
      <c r="A259"/>
      <c r="B259" s="320"/>
      <c r="C259" s="68" t="s">
        <v>88</v>
      </c>
      <c r="D259" s="54">
        <v>17515.88</v>
      </c>
      <c r="E259" s="54">
        <v>16156.77</v>
      </c>
      <c r="F259" s="54">
        <v>16070.94</v>
      </c>
      <c r="G259" s="54">
        <v>15863.03</v>
      </c>
      <c r="H259" s="54">
        <v>16975.32</v>
      </c>
      <c r="I259" s="54">
        <v>16260.22</v>
      </c>
      <c r="J259" s="54">
        <v>15971.54</v>
      </c>
      <c r="K259" s="54">
        <v>15551.07</v>
      </c>
      <c r="L259" s="54">
        <v>15602.13</v>
      </c>
      <c r="M259" s="320"/>
      <c r="N259" s="320"/>
      <c r="O259" s="320"/>
      <c r="P259" s="320"/>
      <c r="Q259" s="323"/>
      <c r="R259" s="320"/>
      <c r="S259" s="159"/>
      <c r="T259" s="159"/>
      <c r="U259" s="281"/>
      <c r="V259" s="281"/>
      <c r="W259" s="281"/>
      <c r="X259" s="287"/>
      <c r="Y259" s="282"/>
      <c r="Z259" s="282"/>
    </row>
    <row r="260" spans="1:26" ht="26.65" customHeight="1">
      <c r="A260"/>
      <c r="B260" s="321"/>
      <c r="C260" s="68" t="s">
        <v>122</v>
      </c>
      <c r="D260" s="68">
        <f t="shared" ref="D260:L260" si="82">IF(((D258="")*AND(D259="")),"",(D258-D259)*3)</f>
        <v>35262.81</v>
      </c>
      <c r="E260" s="68">
        <f t="shared" si="82"/>
        <v>39104.520000000004</v>
      </c>
      <c r="F260" s="68">
        <f t="shared" si="82"/>
        <v>39450.03</v>
      </c>
      <c r="G260" s="68">
        <f t="shared" si="82"/>
        <v>40016.639999999999</v>
      </c>
      <c r="H260" s="68">
        <f t="shared" si="82"/>
        <v>37002.600000000006</v>
      </c>
      <c r="I260" s="68">
        <f t="shared" si="82"/>
        <v>38970.119999999995</v>
      </c>
      <c r="J260" s="68">
        <f t="shared" si="82"/>
        <v>39642.42</v>
      </c>
      <c r="K260" s="68">
        <f t="shared" si="82"/>
        <v>40875.510000000009</v>
      </c>
      <c r="L260" s="68">
        <f t="shared" si="82"/>
        <v>41033.22</v>
      </c>
      <c r="M260" s="321"/>
      <c r="N260" s="321"/>
      <c r="O260" s="321"/>
      <c r="P260" s="321"/>
      <c r="Q260" s="324"/>
      <c r="R260" s="321"/>
      <c r="S260" s="160"/>
      <c r="T260" s="160"/>
      <c r="U260" s="283"/>
      <c r="V260" s="283"/>
      <c r="W260" s="283"/>
      <c r="X260" s="288"/>
      <c r="Y260" s="289"/>
      <c r="Z260" s="289"/>
    </row>
    <row r="261" spans="1:26">
      <c r="A261" s="201">
        <v>43308</v>
      </c>
      <c r="B261" s="319" t="s">
        <v>123</v>
      </c>
      <c r="C261" s="68" t="s">
        <v>87</v>
      </c>
      <c r="D261" s="54">
        <v>29199.56</v>
      </c>
      <c r="E261" s="54">
        <v>29152.28</v>
      </c>
      <c r="F261" s="54">
        <v>29264.82</v>
      </c>
      <c r="G261" s="54">
        <v>29196.82</v>
      </c>
      <c r="H261" s="54">
        <v>29202.07</v>
      </c>
      <c r="I261" s="54">
        <v>29241.71</v>
      </c>
      <c r="J261" s="54">
        <v>29111.81</v>
      </c>
      <c r="K261" s="54">
        <v>29188.59</v>
      </c>
      <c r="L261" s="54">
        <v>29263.9</v>
      </c>
      <c r="M261" s="319">
        <f>IF((L262=""),"",MAX(D263:L263))</f>
        <v>41313.42</v>
      </c>
      <c r="N261" s="319">
        <f>IF(L262="","",MIN(D263:L263))</f>
        <v>35647.920000000013</v>
      </c>
      <c r="O261" s="319">
        <f>IF((L263=""),"",AVERAGE(D263:L263))</f>
        <v>39617.769999999997</v>
      </c>
      <c r="P261" s="319">
        <f>IF((L262=""),"",((M261-N261)/(M261+N261))*100)</f>
        <v>7.3614882485154034</v>
      </c>
      <c r="Q261" s="322" t="str">
        <f>IF(L262="","",IF(P263&lt;20,(IF(O261&gt;19000,IF(O261&lt;49000,"Pass","Fail"),"Fail"))))</f>
        <v>Pass</v>
      </c>
      <c r="R261" s="319">
        <v>121</v>
      </c>
      <c r="S261" s="158" t="s">
        <v>190</v>
      </c>
      <c r="T261" s="158"/>
      <c r="U261" s="284">
        <v>19000</v>
      </c>
      <c r="V261" s="284">
        <v>49000</v>
      </c>
      <c r="W261" s="284">
        <v>33000</v>
      </c>
      <c r="X261" s="285">
        <v>44000</v>
      </c>
      <c r="Y261" s="286">
        <v>20</v>
      </c>
      <c r="Z261" s="286">
        <v>20</v>
      </c>
    </row>
    <row r="262" spans="1:26" ht="15.75">
      <c r="A262"/>
      <c r="B262" s="320"/>
      <c r="C262" s="68" t="s">
        <v>88</v>
      </c>
      <c r="D262" s="54">
        <v>17316.919999999998</v>
      </c>
      <c r="E262" s="54">
        <v>15954.17</v>
      </c>
      <c r="F262" s="54">
        <v>15818.44</v>
      </c>
      <c r="G262" s="54">
        <v>15504.56</v>
      </c>
      <c r="H262" s="54">
        <v>16521.5</v>
      </c>
      <c r="I262" s="54">
        <v>15996</v>
      </c>
      <c r="J262" s="54">
        <v>15689.25</v>
      </c>
      <c r="K262" s="54">
        <v>15417.45</v>
      </c>
      <c r="L262" s="54">
        <v>15749.96</v>
      </c>
      <c r="M262" s="320"/>
      <c r="N262" s="320"/>
      <c r="O262" s="320"/>
      <c r="P262" s="320"/>
      <c r="Q262" s="323"/>
      <c r="R262" s="320"/>
      <c r="S262" s="159"/>
      <c r="T262" s="159"/>
      <c r="U262" s="281"/>
      <c r="V262" s="281"/>
      <c r="W262" s="281"/>
      <c r="X262" s="287"/>
      <c r="Y262" s="282"/>
      <c r="Z262" s="282"/>
    </row>
    <row r="263" spans="1:26" ht="26.65" customHeight="1">
      <c r="A263"/>
      <c r="B263" s="321"/>
      <c r="C263" s="68" t="s">
        <v>122</v>
      </c>
      <c r="D263" s="68">
        <f t="shared" ref="D263:L263" si="83">IF(((D261="")*AND(D262="")),"",(D261-D262)*3)</f>
        <v>35647.920000000013</v>
      </c>
      <c r="E263" s="68">
        <f t="shared" si="83"/>
        <v>39594.329999999994</v>
      </c>
      <c r="F263" s="68">
        <f t="shared" si="83"/>
        <v>40339.14</v>
      </c>
      <c r="G263" s="68">
        <f t="shared" si="83"/>
        <v>41076.78</v>
      </c>
      <c r="H263" s="68">
        <f t="shared" si="83"/>
        <v>38041.71</v>
      </c>
      <c r="I263" s="68">
        <f t="shared" si="83"/>
        <v>39737.129999999997</v>
      </c>
      <c r="J263" s="68">
        <f t="shared" si="83"/>
        <v>40267.680000000008</v>
      </c>
      <c r="K263" s="68">
        <f t="shared" si="83"/>
        <v>41313.42</v>
      </c>
      <c r="L263" s="68">
        <f t="shared" si="83"/>
        <v>40541.820000000007</v>
      </c>
      <c r="M263" s="321"/>
      <c r="N263" s="321"/>
      <c r="O263" s="321"/>
      <c r="P263" s="321"/>
      <c r="Q263" s="324"/>
      <c r="R263" s="321"/>
      <c r="S263" s="160"/>
      <c r="T263" s="160"/>
      <c r="U263" s="283"/>
      <c r="V263" s="283"/>
      <c r="W263" s="283"/>
      <c r="X263" s="288"/>
      <c r="Y263" s="289"/>
      <c r="Z263" s="289"/>
    </row>
    <row r="264" spans="1:26">
      <c r="A264" s="201">
        <v>43311</v>
      </c>
      <c r="B264" s="319" t="s">
        <v>123</v>
      </c>
      <c r="C264" s="68" t="s">
        <v>87</v>
      </c>
      <c r="D264" s="54">
        <v>29644</v>
      </c>
      <c r="E264" s="54">
        <v>29384</v>
      </c>
      <c r="F264" s="54">
        <v>29414</v>
      </c>
      <c r="G264" s="54">
        <v>29378</v>
      </c>
      <c r="H264" s="54">
        <v>29686</v>
      </c>
      <c r="I264" s="54">
        <v>29633</v>
      </c>
      <c r="J264" s="54">
        <v>29369</v>
      </c>
      <c r="K264" s="54">
        <v>29394</v>
      </c>
      <c r="L264" s="54">
        <v>29731</v>
      </c>
      <c r="M264" s="319">
        <f>IF((L265=""),"",MAX(D266:L266))</f>
        <v>41523</v>
      </c>
      <c r="N264" s="319">
        <f>IF(L265="","",MIN(D266:L266))</f>
        <v>32430</v>
      </c>
      <c r="O264" s="319">
        <f>IF((L266=""),"",AVERAGE(D266:L266))</f>
        <v>38945</v>
      </c>
      <c r="P264" s="319">
        <f>IF((L265=""),"",((M264-N264)/(M264+N264))*100)</f>
        <v>12.295647235406273</v>
      </c>
      <c r="Q264" s="322" t="str">
        <f>IF(L265="","",IF(P266&lt;20,(IF(O264&gt;19000,IF(O264&lt;49000,"Pass","Fail"),"Fail"))))</f>
        <v>Pass</v>
      </c>
      <c r="R264" s="319">
        <v>121</v>
      </c>
      <c r="S264" s="158" t="s">
        <v>190</v>
      </c>
      <c r="T264" s="158"/>
      <c r="U264" s="284">
        <v>19000</v>
      </c>
      <c r="V264" s="284">
        <v>49000</v>
      </c>
      <c r="W264" s="284">
        <v>33000</v>
      </c>
      <c r="X264" s="285">
        <v>44000</v>
      </c>
      <c r="Y264" s="286">
        <v>20</v>
      </c>
      <c r="Z264" s="286">
        <v>20</v>
      </c>
    </row>
    <row r="265" spans="1:26" ht="15.75">
      <c r="A265"/>
      <c r="B265" s="320"/>
      <c r="C265" s="68" t="s">
        <v>88</v>
      </c>
      <c r="D265" s="54">
        <v>18834</v>
      </c>
      <c r="E265" s="54">
        <v>16285</v>
      </c>
      <c r="F265" s="54">
        <v>15838</v>
      </c>
      <c r="G265" s="54">
        <v>15795</v>
      </c>
      <c r="H265" s="54">
        <v>17894</v>
      </c>
      <c r="I265" s="54">
        <v>16678</v>
      </c>
      <c r="J265" s="54">
        <v>15894</v>
      </c>
      <c r="K265" s="54">
        <v>15553</v>
      </c>
      <c r="L265" s="54">
        <v>16027</v>
      </c>
      <c r="M265" s="320"/>
      <c r="N265" s="320"/>
      <c r="O265" s="320"/>
      <c r="P265" s="320"/>
      <c r="Q265" s="323"/>
      <c r="R265" s="320"/>
      <c r="S265" s="159"/>
      <c r="T265" s="159"/>
      <c r="U265" s="281"/>
      <c r="V265" s="281"/>
      <c r="W265" s="281"/>
      <c r="X265" s="287"/>
      <c r="Y265" s="282"/>
      <c r="Z265" s="282"/>
    </row>
    <row r="266" spans="1:26" ht="26.65" customHeight="1">
      <c r="A266"/>
      <c r="B266" s="321"/>
      <c r="C266" s="68" t="s">
        <v>122</v>
      </c>
      <c r="D266" s="68">
        <f t="shared" ref="D266:L266" si="84">IF(((D264="")*AND(D265="")),"",(D264-D265)*3)</f>
        <v>32430</v>
      </c>
      <c r="E266" s="68">
        <f t="shared" si="84"/>
        <v>39297</v>
      </c>
      <c r="F266" s="68">
        <f t="shared" si="84"/>
        <v>40728</v>
      </c>
      <c r="G266" s="68">
        <f t="shared" si="84"/>
        <v>40749</v>
      </c>
      <c r="H266" s="68">
        <f t="shared" si="84"/>
        <v>35376</v>
      </c>
      <c r="I266" s="68">
        <f t="shared" si="84"/>
        <v>38865</v>
      </c>
      <c r="J266" s="68">
        <f t="shared" si="84"/>
        <v>40425</v>
      </c>
      <c r="K266" s="68">
        <f t="shared" si="84"/>
        <v>41523</v>
      </c>
      <c r="L266" s="68">
        <f t="shared" si="84"/>
        <v>41112</v>
      </c>
      <c r="M266" s="321"/>
      <c r="N266" s="321"/>
      <c r="O266" s="321"/>
      <c r="P266" s="321"/>
      <c r="Q266" s="324"/>
      <c r="R266" s="321"/>
      <c r="S266" s="160"/>
      <c r="T266" s="160"/>
      <c r="U266" s="283"/>
      <c r="V266" s="283"/>
      <c r="W266" s="283"/>
      <c r="X266" s="288"/>
      <c r="Y266" s="289"/>
      <c r="Z266" s="289"/>
    </row>
    <row r="267" spans="1:26">
      <c r="A267" s="201">
        <v>43314</v>
      </c>
      <c r="B267" s="319" t="s">
        <v>123</v>
      </c>
      <c r="C267" s="68" t="s">
        <v>87</v>
      </c>
      <c r="D267" s="54">
        <v>29144.560000000001</v>
      </c>
      <c r="E267" s="54">
        <v>29070.22</v>
      </c>
      <c r="F267" s="54">
        <v>29055.23</v>
      </c>
      <c r="G267" s="54">
        <v>29062.44</v>
      </c>
      <c r="H267" s="54">
        <v>29173.74</v>
      </c>
      <c r="I267" s="54">
        <v>29106.63</v>
      </c>
      <c r="J267" s="54">
        <v>29082.85</v>
      </c>
      <c r="K267" s="54">
        <v>29087.360000000001</v>
      </c>
      <c r="L267" s="54">
        <v>29151.43</v>
      </c>
      <c r="M267" s="319">
        <f>IF((L268=""),"",MAX(D269:L269))</f>
        <v>42741.72</v>
      </c>
      <c r="N267" s="319">
        <f>IF(L268="","",MIN(D269:L269))</f>
        <v>37336.740000000005</v>
      </c>
      <c r="O267" s="319">
        <f>IF((L269=""),"",AVERAGE(D269:L269))</f>
        <v>41038.950000000004</v>
      </c>
      <c r="P267" s="319">
        <f>IF((L268=""),"",((M267-N267)/(M267+N267))*100)</f>
        <v>6.7496053245779146</v>
      </c>
      <c r="Q267" s="322" t="str">
        <f>IF(L268="","",IF(P269&lt;20,(IF(O267&gt;19000,IF(O267&lt;49000,"Pass","Fail"),"Fail"))))</f>
        <v>Pass</v>
      </c>
      <c r="R267" s="319">
        <v>121</v>
      </c>
      <c r="S267" s="158" t="s">
        <v>190</v>
      </c>
      <c r="T267" s="158"/>
      <c r="U267" s="284">
        <v>19000</v>
      </c>
      <c r="V267" s="284">
        <v>49000</v>
      </c>
      <c r="W267" s="284">
        <v>33000</v>
      </c>
      <c r="X267" s="285">
        <v>44000</v>
      </c>
      <c r="Y267" s="286">
        <v>20</v>
      </c>
      <c r="Z267" s="286">
        <v>20</v>
      </c>
    </row>
    <row r="268" spans="1:26" ht="15.75">
      <c r="A268"/>
      <c r="B268" s="320"/>
      <c r="C268" s="68" t="s">
        <v>88</v>
      </c>
      <c r="D268" s="54">
        <v>16698.98</v>
      </c>
      <c r="E268" s="54">
        <v>15531.02</v>
      </c>
      <c r="F268" s="54">
        <v>15425.99</v>
      </c>
      <c r="G268" s="54">
        <v>15088.43</v>
      </c>
      <c r="H268" s="54">
        <v>15885.28</v>
      </c>
      <c r="I268" s="54">
        <v>15130.6</v>
      </c>
      <c r="J268" s="54">
        <v>15140.08</v>
      </c>
      <c r="K268" s="54">
        <v>15013.04</v>
      </c>
      <c r="L268" s="54">
        <v>14904.19</v>
      </c>
      <c r="M268" s="320"/>
      <c r="N268" s="320"/>
      <c r="O268" s="320"/>
      <c r="P268" s="320"/>
      <c r="Q268" s="323"/>
      <c r="R268" s="320"/>
      <c r="S268" s="159"/>
      <c r="T268" s="159"/>
      <c r="U268" s="281"/>
      <c r="V268" s="281"/>
      <c r="W268" s="281"/>
      <c r="X268" s="287"/>
      <c r="Y268" s="282"/>
      <c r="Z268" s="282"/>
    </row>
    <row r="269" spans="1:26" ht="26.65" customHeight="1">
      <c r="A269"/>
      <c r="B269" s="321"/>
      <c r="C269" s="68" t="s">
        <v>122</v>
      </c>
      <c r="D269" s="68">
        <f t="shared" ref="D269:L269" si="85">IF(((D267="")*AND(D268="")),"",(D267-D268)*3)</f>
        <v>37336.740000000005</v>
      </c>
      <c r="E269" s="68">
        <f t="shared" si="85"/>
        <v>40617.600000000006</v>
      </c>
      <c r="F269" s="68">
        <f t="shared" si="85"/>
        <v>40887.72</v>
      </c>
      <c r="G269" s="68">
        <f t="shared" si="85"/>
        <v>41922.03</v>
      </c>
      <c r="H269" s="68">
        <f t="shared" si="85"/>
        <v>39865.380000000005</v>
      </c>
      <c r="I269" s="68">
        <f t="shared" si="85"/>
        <v>41928.090000000004</v>
      </c>
      <c r="J269" s="68">
        <f t="shared" si="85"/>
        <v>41828.31</v>
      </c>
      <c r="K269" s="68">
        <f t="shared" si="85"/>
        <v>42222.96</v>
      </c>
      <c r="L269" s="68">
        <f t="shared" si="85"/>
        <v>42741.72</v>
      </c>
      <c r="M269" s="321"/>
      <c r="N269" s="321"/>
      <c r="O269" s="321"/>
      <c r="P269" s="321"/>
      <c r="Q269" s="324"/>
      <c r="R269" s="321"/>
      <c r="S269" s="160"/>
      <c r="T269" s="160"/>
      <c r="U269" s="283"/>
      <c r="V269" s="283"/>
      <c r="W269" s="283"/>
      <c r="X269" s="288"/>
      <c r="Y269" s="289"/>
      <c r="Z269" s="289"/>
    </row>
    <row r="270" spans="1:26">
      <c r="A270" s="201">
        <v>43317</v>
      </c>
      <c r="B270" s="319" t="s">
        <v>123</v>
      </c>
      <c r="C270" s="68" t="s">
        <v>87</v>
      </c>
      <c r="D270" s="54">
        <v>29314.92</v>
      </c>
      <c r="E270" s="54">
        <v>29216.06</v>
      </c>
      <c r="F270" s="54">
        <v>29209.45</v>
      </c>
      <c r="G270" s="54">
        <v>29206.79</v>
      </c>
      <c r="H270" s="54">
        <v>29289.53</v>
      </c>
      <c r="I270" s="54">
        <v>29271.24</v>
      </c>
      <c r="J270" s="54">
        <v>29197.65</v>
      </c>
      <c r="K270" s="54">
        <v>29201.94</v>
      </c>
      <c r="L270" s="54">
        <v>29300.02</v>
      </c>
      <c r="M270" s="319">
        <f>IF((L271=""),"",MAX(D272:L272))</f>
        <v>41215.649999999994</v>
      </c>
      <c r="N270" s="319">
        <f>IF(L271="","",MIN(D272:L272))</f>
        <v>36298.5</v>
      </c>
      <c r="O270" s="319">
        <f>IF((L272=""),"",AVERAGE(D272:L272))</f>
        <v>39770.046666666662</v>
      </c>
      <c r="P270" s="319">
        <f>IF((L271=""),"",((M270-N270)/(M270+N270))*100)</f>
        <v>6.3435514676997613</v>
      </c>
      <c r="Q270" s="322" t="str">
        <f>IF(L271="","",IF(P272&lt;20,(IF(O270&gt;19000,IF(O270&lt;49000,"Pass","Fail"),"Fail"))))</f>
        <v>Pass</v>
      </c>
      <c r="R270" s="319">
        <v>121</v>
      </c>
      <c r="S270" s="158" t="s">
        <v>190</v>
      </c>
      <c r="T270" s="158"/>
      <c r="U270" s="284">
        <v>19000</v>
      </c>
      <c r="V270" s="284">
        <v>49000</v>
      </c>
      <c r="W270" s="284">
        <v>33000</v>
      </c>
      <c r="X270" s="285">
        <v>44000</v>
      </c>
      <c r="Y270" s="286">
        <v>20</v>
      </c>
      <c r="Z270" s="286">
        <v>20</v>
      </c>
    </row>
    <row r="271" spans="1:26" ht="15.75">
      <c r="A271"/>
      <c r="B271" s="320"/>
      <c r="C271" s="68" t="s">
        <v>88</v>
      </c>
      <c r="D271" s="54">
        <v>17215.419999999998</v>
      </c>
      <c r="E271" s="54">
        <v>15935.77</v>
      </c>
      <c r="F271" s="54">
        <v>15773.1</v>
      </c>
      <c r="G271" s="54">
        <v>15590.72</v>
      </c>
      <c r="H271" s="54">
        <v>16607.71</v>
      </c>
      <c r="I271" s="54">
        <v>15989.15</v>
      </c>
      <c r="J271" s="54">
        <v>15642.7</v>
      </c>
      <c r="K271" s="54">
        <v>15463.39</v>
      </c>
      <c r="L271" s="54">
        <v>15679.5</v>
      </c>
      <c r="M271" s="320"/>
      <c r="N271" s="320"/>
      <c r="O271" s="320"/>
      <c r="P271" s="320"/>
      <c r="Q271" s="323"/>
      <c r="R271" s="320"/>
      <c r="S271" s="159"/>
      <c r="T271" s="159"/>
      <c r="U271" s="281"/>
      <c r="V271" s="281"/>
      <c r="W271" s="281"/>
      <c r="X271" s="287"/>
      <c r="Y271" s="282"/>
      <c r="Z271" s="282"/>
    </row>
    <row r="272" spans="1:26" ht="26.65" customHeight="1">
      <c r="A272"/>
      <c r="B272" s="321"/>
      <c r="C272" s="68" t="s">
        <v>122</v>
      </c>
      <c r="D272" s="68">
        <f t="shared" ref="D272:L272" si="86">IF(((D270="")*AND(D271="")),"",(D270-D271)*3)</f>
        <v>36298.5</v>
      </c>
      <c r="E272" s="68">
        <f t="shared" si="86"/>
        <v>39840.870000000003</v>
      </c>
      <c r="F272" s="68">
        <f t="shared" si="86"/>
        <v>40309.050000000003</v>
      </c>
      <c r="G272" s="68">
        <f t="shared" si="86"/>
        <v>40848.210000000006</v>
      </c>
      <c r="H272" s="68">
        <f t="shared" si="86"/>
        <v>38045.46</v>
      </c>
      <c r="I272" s="68">
        <f t="shared" si="86"/>
        <v>39846.270000000004</v>
      </c>
      <c r="J272" s="68">
        <f t="shared" si="86"/>
        <v>40664.850000000006</v>
      </c>
      <c r="K272" s="68">
        <f t="shared" si="86"/>
        <v>41215.649999999994</v>
      </c>
      <c r="L272" s="68">
        <f t="shared" si="86"/>
        <v>40861.56</v>
      </c>
      <c r="M272" s="321"/>
      <c r="N272" s="321"/>
      <c r="O272" s="321"/>
      <c r="P272" s="321"/>
      <c r="Q272" s="324"/>
      <c r="R272" s="321"/>
      <c r="S272" s="160"/>
      <c r="T272" s="160"/>
      <c r="U272" s="283"/>
      <c r="V272" s="283"/>
      <c r="W272" s="283"/>
      <c r="X272" s="288"/>
      <c r="Y272" s="289"/>
      <c r="Z272" s="289"/>
    </row>
    <row r="273" spans="1:26">
      <c r="A273" s="201">
        <v>43320</v>
      </c>
      <c r="B273" s="319" t="s">
        <v>123</v>
      </c>
      <c r="C273" s="68" t="s">
        <v>87</v>
      </c>
      <c r="D273" s="54">
        <v>29318.68</v>
      </c>
      <c r="E273" s="54">
        <v>29248.69</v>
      </c>
      <c r="F273" s="54">
        <v>29253.81</v>
      </c>
      <c r="G273" s="54">
        <v>29238.21</v>
      </c>
      <c r="H273" s="54">
        <v>29326.36</v>
      </c>
      <c r="I273" s="54">
        <v>29337.599999999999</v>
      </c>
      <c r="J273" s="54">
        <v>29259.23</v>
      </c>
      <c r="K273" s="54">
        <v>29219.63</v>
      </c>
      <c r="L273" s="54">
        <v>29291.13</v>
      </c>
      <c r="M273" s="319">
        <f>IF((L274=""),"",MAX(D275:L275))</f>
        <v>41021.340000000004</v>
      </c>
      <c r="N273" s="319">
        <f>IF(L274="","",MIN(D275:L275))</f>
        <v>36050.25</v>
      </c>
      <c r="O273" s="319">
        <f>IF((L275=""),"",AVERAGE(D275:L275))</f>
        <v>39571.636666666665</v>
      </c>
      <c r="P273" s="319">
        <f>IF((L274=""),"",((M273-N273)/(M273+N273))*100)</f>
        <v>6.4499642475262338</v>
      </c>
      <c r="Q273" s="322" t="str">
        <f>IF(L274="","",IF(P275&lt;20,(IF(O273&gt;19000,IF(O273&lt;49000,"Pass","Fail"),"Fail"))))</f>
        <v>Pass</v>
      </c>
      <c r="R273" s="319">
        <v>1428</v>
      </c>
      <c r="S273" s="158" t="s">
        <v>191</v>
      </c>
      <c r="T273" s="158"/>
      <c r="U273" s="284">
        <v>19000</v>
      </c>
      <c r="V273" s="284">
        <v>49000</v>
      </c>
      <c r="W273" s="284">
        <v>33000</v>
      </c>
      <c r="X273" s="285">
        <v>44000</v>
      </c>
      <c r="Y273" s="286">
        <v>20</v>
      </c>
      <c r="Z273" s="286">
        <v>20</v>
      </c>
    </row>
    <row r="274" spans="1:26" ht="15.75">
      <c r="A274"/>
      <c r="B274" s="320"/>
      <c r="C274" s="68" t="s">
        <v>88</v>
      </c>
      <c r="D274" s="54">
        <v>17301.93</v>
      </c>
      <c r="E274" s="54">
        <v>16035.52</v>
      </c>
      <c r="F274" s="54">
        <v>15912.94</v>
      </c>
      <c r="G274" s="54">
        <v>15683.61</v>
      </c>
      <c r="H274" s="54">
        <v>16663.29</v>
      </c>
      <c r="I274" s="54">
        <v>16093.63</v>
      </c>
      <c r="J274" s="54">
        <v>15785.79</v>
      </c>
      <c r="K274" s="54">
        <v>15545.85</v>
      </c>
      <c r="L274" s="54">
        <v>15755.87</v>
      </c>
      <c r="M274" s="320"/>
      <c r="N274" s="320"/>
      <c r="O274" s="320"/>
      <c r="P274" s="320"/>
      <c r="Q274" s="323"/>
      <c r="R274" s="320"/>
      <c r="S274" s="159"/>
      <c r="T274" s="159"/>
      <c r="U274" s="281"/>
      <c r="V274" s="281"/>
      <c r="W274" s="281"/>
      <c r="X274" s="287"/>
      <c r="Y274" s="282"/>
      <c r="Z274" s="282"/>
    </row>
    <row r="275" spans="1:26" ht="26.65" customHeight="1">
      <c r="A275"/>
      <c r="B275" s="321"/>
      <c r="C275" s="68" t="s">
        <v>122</v>
      </c>
      <c r="D275" s="68">
        <f t="shared" ref="D275:L275" si="87">IF(((D273="")*AND(D274="")),"",(D273-D274)*3)</f>
        <v>36050.25</v>
      </c>
      <c r="E275" s="68">
        <f t="shared" si="87"/>
        <v>39639.509999999995</v>
      </c>
      <c r="F275" s="68">
        <f t="shared" si="87"/>
        <v>40022.61</v>
      </c>
      <c r="G275" s="68">
        <f t="shared" si="87"/>
        <v>40663.799999999996</v>
      </c>
      <c r="H275" s="68">
        <f t="shared" si="87"/>
        <v>37989.21</v>
      </c>
      <c r="I275" s="68">
        <f t="shared" si="87"/>
        <v>39731.909999999996</v>
      </c>
      <c r="J275" s="68">
        <f t="shared" si="87"/>
        <v>40420.319999999992</v>
      </c>
      <c r="K275" s="68">
        <f t="shared" si="87"/>
        <v>41021.340000000004</v>
      </c>
      <c r="L275" s="68">
        <f t="shared" si="87"/>
        <v>40605.78</v>
      </c>
      <c r="M275" s="321"/>
      <c r="N275" s="321"/>
      <c r="O275" s="321"/>
      <c r="P275" s="321"/>
      <c r="Q275" s="324"/>
      <c r="R275" s="321"/>
      <c r="S275" s="160"/>
      <c r="T275" s="160"/>
      <c r="U275" s="283"/>
      <c r="V275" s="283"/>
      <c r="W275" s="283"/>
      <c r="X275" s="288"/>
      <c r="Y275" s="289"/>
      <c r="Z275" s="289"/>
    </row>
    <row r="276" spans="1:26">
      <c r="A276" s="201">
        <v>43324</v>
      </c>
      <c r="B276" s="319" t="s">
        <v>123</v>
      </c>
      <c r="C276" s="68" t="s">
        <v>87</v>
      </c>
      <c r="D276" s="54">
        <v>29271.56</v>
      </c>
      <c r="E276" s="54">
        <v>29184.46</v>
      </c>
      <c r="F276" s="54">
        <v>29190.91</v>
      </c>
      <c r="G276" s="54">
        <v>29177.89</v>
      </c>
      <c r="H276" s="54">
        <v>29270.080000000002</v>
      </c>
      <c r="I276" s="54">
        <v>29262.34</v>
      </c>
      <c r="J276" s="54">
        <v>29168.37</v>
      </c>
      <c r="K276" s="54">
        <v>29176.35</v>
      </c>
      <c r="L276" s="54">
        <v>29258.06</v>
      </c>
      <c r="M276" s="319">
        <f>IF((L277=""),"",MAX(D278:L278))</f>
        <v>41237.999999999993</v>
      </c>
      <c r="N276" s="319">
        <f>IF(L277="","",MIN(D278:L278))</f>
        <v>35657.58</v>
      </c>
      <c r="O276" s="319">
        <f>IF((L278=""),"",AVERAGE(D278:L278))</f>
        <v>39448.23333333333</v>
      </c>
      <c r="P276" s="319">
        <f>IF((L277=""),"",((M276-N276)/(M276+N276))*100)</f>
        <v>7.2571401373134741</v>
      </c>
      <c r="Q276" s="322" t="str">
        <f>IF(L277="","",IF(P278&lt;20,(IF(O276&gt;19000,IF(O276&lt;49000,"Pass","Fail"),"Fail"))))</f>
        <v>Pass</v>
      </c>
      <c r="R276" s="319">
        <v>74</v>
      </c>
      <c r="S276" s="158"/>
      <c r="T276" s="158"/>
      <c r="U276" s="284">
        <v>19000</v>
      </c>
      <c r="V276" s="284">
        <v>49000</v>
      </c>
      <c r="W276" s="284">
        <v>33000</v>
      </c>
      <c r="X276" s="285">
        <v>44000</v>
      </c>
      <c r="Y276" s="286">
        <v>20</v>
      </c>
      <c r="Z276" s="286">
        <v>20</v>
      </c>
    </row>
    <row r="277" spans="1:26" ht="15.75">
      <c r="A277"/>
      <c r="B277" s="320"/>
      <c r="C277" s="68" t="s">
        <v>88</v>
      </c>
      <c r="D277" s="54">
        <v>17385.7</v>
      </c>
      <c r="E277" s="54">
        <v>15974.23</v>
      </c>
      <c r="F277" s="54">
        <v>15796.35</v>
      </c>
      <c r="G277" s="54">
        <v>15565.52</v>
      </c>
      <c r="H277" s="54">
        <v>16630.72</v>
      </c>
      <c r="I277" s="54">
        <v>16276.32</v>
      </c>
      <c r="J277" s="54">
        <v>15781.21</v>
      </c>
      <c r="K277" s="54">
        <v>15430.35</v>
      </c>
      <c r="L277" s="54">
        <v>15774.92</v>
      </c>
      <c r="M277" s="320"/>
      <c r="N277" s="320"/>
      <c r="O277" s="320"/>
      <c r="P277" s="320"/>
      <c r="Q277" s="323"/>
      <c r="R277" s="320"/>
      <c r="S277" s="159"/>
      <c r="T277" s="159"/>
      <c r="U277" s="281"/>
      <c r="V277" s="281"/>
      <c r="W277" s="281"/>
      <c r="X277" s="287"/>
      <c r="Y277" s="282"/>
      <c r="Z277" s="282"/>
    </row>
    <row r="278" spans="1:26" ht="26.65" customHeight="1">
      <c r="A278"/>
      <c r="B278" s="321"/>
      <c r="C278" s="68" t="s">
        <v>122</v>
      </c>
      <c r="D278" s="68">
        <f t="shared" ref="D278:L278" si="88">IF(((D276="")*AND(D277="")),"",(D276-D277)*3)</f>
        <v>35657.58</v>
      </c>
      <c r="E278" s="68">
        <f t="shared" si="88"/>
        <v>39630.69</v>
      </c>
      <c r="F278" s="68">
        <f t="shared" si="88"/>
        <v>40183.68</v>
      </c>
      <c r="G278" s="68">
        <f t="shared" si="88"/>
        <v>40837.11</v>
      </c>
      <c r="H278" s="68">
        <f t="shared" si="88"/>
        <v>37918.080000000002</v>
      </c>
      <c r="I278" s="68">
        <f t="shared" si="88"/>
        <v>38958.06</v>
      </c>
      <c r="J278" s="68">
        <f t="shared" si="88"/>
        <v>40161.479999999996</v>
      </c>
      <c r="K278" s="68">
        <f t="shared" si="88"/>
        <v>41237.999999999993</v>
      </c>
      <c r="L278" s="68">
        <f t="shared" si="88"/>
        <v>40449.420000000006</v>
      </c>
      <c r="M278" s="321"/>
      <c r="N278" s="321"/>
      <c r="O278" s="321"/>
      <c r="P278" s="321"/>
      <c r="Q278" s="324"/>
      <c r="R278" s="321"/>
      <c r="S278" s="160"/>
      <c r="T278" s="160"/>
      <c r="U278" s="283"/>
      <c r="V278" s="283"/>
      <c r="W278" s="283"/>
      <c r="X278" s="288"/>
      <c r="Y278" s="289"/>
      <c r="Z278" s="289"/>
    </row>
    <row r="279" spans="1:26">
      <c r="A279" s="201">
        <v>43328</v>
      </c>
      <c r="B279" s="319" t="s">
        <v>123</v>
      </c>
      <c r="C279" s="68" t="s">
        <v>87</v>
      </c>
      <c r="D279" s="54">
        <v>29239.040000000001</v>
      </c>
      <c r="E279" s="54">
        <v>29188.560000000001</v>
      </c>
      <c r="F279" s="54">
        <v>29238.12</v>
      </c>
      <c r="G279" s="54">
        <v>29203.439999999999</v>
      </c>
      <c r="H279" s="54">
        <v>29268.1</v>
      </c>
      <c r="I279" s="54">
        <v>29282.69</v>
      </c>
      <c r="J279" s="54">
        <v>29205.53</v>
      </c>
      <c r="K279" s="54">
        <v>29180.32</v>
      </c>
      <c r="L279" s="54">
        <v>29246.080000000002</v>
      </c>
      <c r="M279" s="319">
        <f>IF((L280=""),"",MAX(D281:L281))</f>
        <v>40242.899999999994</v>
      </c>
      <c r="N279" s="319">
        <f>IF(L280="","",MIN(D281:L281))</f>
        <v>35156.340000000011</v>
      </c>
      <c r="O279" s="319">
        <f>IF((L281=""),"",AVERAGE(D281:L281))</f>
        <v>38770.293333333335</v>
      </c>
      <c r="P279" s="319">
        <f>IF((L280=""),"",((M279-N279)/(M279+N279))*100)</f>
        <v>6.7461687942742961</v>
      </c>
      <c r="Q279" s="322" t="str">
        <f>IF(L280="","",IF(P281&lt;20,(IF(O279&gt;19000,IF(O279&lt;49000,"Pass","Fail"),"Fail"))))</f>
        <v>Pass</v>
      </c>
      <c r="R279" s="319">
        <v>1335</v>
      </c>
      <c r="S279" s="158" t="s">
        <v>192</v>
      </c>
      <c r="T279" s="158"/>
      <c r="U279" s="284">
        <v>19000</v>
      </c>
      <c r="V279" s="284">
        <v>49000</v>
      </c>
      <c r="W279" s="284">
        <v>33000</v>
      </c>
      <c r="X279" s="285">
        <v>44000</v>
      </c>
      <c r="Y279" s="286">
        <v>20</v>
      </c>
      <c r="Z279" s="286">
        <v>20</v>
      </c>
    </row>
    <row r="280" spans="1:26" ht="15.75">
      <c r="A280"/>
      <c r="B280" s="320"/>
      <c r="C280" s="68" t="s">
        <v>88</v>
      </c>
      <c r="D280" s="54">
        <v>17520.259999999998</v>
      </c>
      <c r="E280" s="54">
        <v>16249.46</v>
      </c>
      <c r="F280" s="54">
        <v>16074.14</v>
      </c>
      <c r="G280" s="54">
        <v>15909.02</v>
      </c>
      <c r="H280" s="54">
        <v>16905.18</v>
      </c>
      <c r="I280" s="54">
        <v>16299.88</v>
      </c>
      <c r="J280" s="54">
        <v>16024.37</v>
      </c>
      <c r="K280" s="54">
        <v>15766.02</v>
      </c>
      <c r="L280" s="54">
        <v>15992.67</v>
      </c>
      <c r="M280" s="320"/>
      <c r="N280" s="320"/>
      <c r="O280" s="320"/>
      <c r="P280" s="320"/>
      <c r="Q280" s="323"/>
      <c r="R280" s="320"/>
      <c r="S280" s="159"/>
      <c r="T280" s="159"/>
      <c r="U280" s="281"/>
      <c r="V280" s="281"/>
      <c r="W280" s="281"/>
      <c r="X280" s="287"/>
      <c r="Y280" s="282"/>
      <c r="Z280" s="282"/>
    </row>
    <row r="281" spans="1:26" ht="26.65" customHeight="1">
      <c r="A281"/>
      <c r="B281" s="321"/>
      <c r="C281" s="68" t="s">
        <v>122</v>
      </c>
      <c r="D281" s="68">
        <f t="shared" ref="D281:L281" si="89">IF(((D279="")*AND(D280="")),"",(D279-D280)*3)</f>
        <v>35156.340000000011</v>
      </c>
      <c r="E281" s="68">
        <f t="shared" si="89"/>
        <v>38817.300000000003</v>
      </c>
      <c r="F281" s="68">
        <f t="shared" si="89"/>
        <v>39491.94</v>
      </c>
      <c r="G281" s="68">
        <f t="shared" si="89"/>
        <v>39883.259999999995</v>
      </c>
      <c r="H281" s="68">
        <f t="shared" si="89"/>
        <v>37088.759999999995</v>
      </c>
      <c r="I281" s="68">
        <f t="shared" si="89"/>
        <v>38948.43</v>
      </c>
      <c r="J281" s="68">
        <f t="shared" si="89"/>
        <v>39543.479999999996</v>
      </c>
      <c r="K281" s="68">
        <f t="shared" si="89"/>
        <v>40242.899999999994</v>
      </c>
      <c r="L281" s="68">
        <f t="shared" si="89"/>
        <v>39760.230000000003</v>
      </c>
      <c r="M281" s="321"/>
      <c r="N281" s="321"/>
      <c r="O281" s="321"/>
      <c r="P281" s="321"/>
      <c r="Q281" s="324"/>
      <c r="R281" s="321"/>
      <c r="S281" s="160"/>
      <c r="T281" s="160"/>
      <c r="U281" s="283"/>
      <c r="V281" s="283"/>
      <c r="W281" s="283"/>
      <c r="X281" s="288"/>
      <c r="Y281" s="289"/>
      <c r="Z281" s="289"/>
    </row>
    <row r="282" spans="1:26">
      <c r="A282" s="201">
        <v>43332</v>
      </c>
      <c r="B282" s="319" t="s">
        <v>123</v>
      </c>
      <c r="C282" s="68" t="s">
        <v>87</v>
      </c>
      <c r="D282" s="54">
        <v>29072.21</v>
      </c>
      <c r="E282" s="54">
        <v>28973.15</v>
      </c>
      <c r="F282" s="54">
        <v>29004.48</v>
      </c>
      <c r="G282" s="54">
        <v>29033.81</v>
      </c>
      <c r="H282" s="54">
        <v>29116.73</v>
      </c>
      <c r="I282" s="54">
        <v>29019.93</v>
      </c>
      <c r="J282" s="54">
        <v>29022.79</v>
      </c>
      <c r="K282" s="54">
        <v>29037.53</v>
      </c>
      <c r="L282" s="54">
        <v>29022.6</v>
      </c>
      <c r="M282" s="319">
        <f>IF((L283=""),"",MAX(D284:L284))</f>
        <v>41362.229999999996</v>
      </c>
      <c r="N282" s="319">
        <f>IF(L283="","",MIN(D284:L284))</f>
        <v>35241.719999999994</v>
      </c>
      <c r="O282" s="319">
        <f>IF((L284=""),"",AVERAGE(D284:L284))</f>
        <v>39365.729999999996</v>
      </c>
      <c r="P282" s="319">
        <f>IF((L283=""),"",((M282-N282)/(M282+N282))*100)</f>
        <v>7.9898099249451278</v>
      </c>
      <c r="Q282" s="322" t="str">
        <f>IF(L283="","",IF(P284&lt;20,(IF(O282&gt;19000,IF(O282&lt;49000,"Pass","Fail"),"Fail"))))</f>
        <v>Pass</v>
      </c>
      <c r="R282" s="319">
        <v>1340</v>
      </c>
      <c r="S282" s="158" t="s">
        <v>192</v>
      </c>
      <c r="T282" s="158"/>
      <c r="U282" s="284">
        <v>19000</v>
      </c>
      <c r="V282" s="284">
        <v>49000</v>
      </c>
      <c r="W282" s="284">
        <v>33000</v>
      </c>
      <c r="X282" s="285">
        <v>44000</v>
      </c>
      <c r="Y282" s="286">
        <v>20</v>
      </c>
      <c r="Z282" s="286">
        <v>20</v>
      </c>
    </row>
    <row r="283" spans="1:26" ht="15.75">
      <c r="A283"/>
      <c r="B283" s="320"/>
      <c r="C283" s="68" t="s">
        <v>88</v>
      </c>
      <c r="D283" s="54">
        <v>17324.97</v>
      </c>
      <c r="E283" s="54">
        <v>15775.41</v>
      </c>
      <c r="F283" s="54">
        <v>15647.25</v>
      </c>
      <c r="G283" s="54">
        <v>15455.89</v>
      </c>
      <c r="H283" s="54">
        <v>16659.189999999999</v>
      </c>
      <c r="I283" s="54">
        <v>16057.31</v>
      </c>
      <c r="J283" s="54">
        <v>15576.67</v>
      </c>
      <c r="K283" s="54">
        <v>15250.12</v>
      </c>
      <c r="L283" s="54">
        <v>15459.23</v>
      </c>
      <c r="M283" s="320"/>
      <c r="N283" s="320"/>
      <c r="O283" s="320"/>
      <c r="P283" s="320"/>
      <c r="Q283" s="323"/>
      <c r="R283" s="320"/>
      <c r="S283" s="159"/>
      <c r="T283" s="159"/>
      <c r="U283" s="281"/>
      <c r="V283" s="281"/>
      <c r="W283" s="281"/>
      <c r="X283" s="287"/>
      <c r="Y283" s="282"/>
      <c r="Z283" s="282"/>
    </row>
    <row r="284" spans="1:26" ht="26.65" customHeight="1">
      <c r="A284"/>
      <c r="B284" s="321"/>
      <c r="C284" s="68" t="s">
        <v>122</v>
      </c>
      <c r="D284" s="68">
        <f t="shared" ref="D284:L284" si="90">IF(((D282="")*AND(D283="")),"",(D282-D283)*3)</f>
        <v>35241.719999999994</v>
      </c>
      <c r="E284" s="68">
        <f t="shared" si="90"/>
        <v>39593.22</v>
      </c>
      <c r="F284" s="68">
        <f t="shared" si="90"/>
        <v>40071.69</v>
      </c>
      <c r="G284" s="68">
        <f t="shared" si="90"/>
        <v>40733.760000000009</v>
      </c>
      <c r="H284" s="68">
        <f t="shared" si="90"/>
        <v>37372.620000000003</v>
      </c>
      <c r="I284" s="68">
        <f t="shared" si="90"/>
        <v>38887.86</v>
      </c>
      <c r="J284" s="68">
        <f t="shared" si="90"/>
        <v>40338.36</v>
      </c>
      <c r="K284" s="68">
        <f t="shared" si="90"/>
        <v>41362.229999999996</v>
      </c>
      <c r="L284" s="68">
        <f t="shared" si="90"/>
        <v>40690.11</v>
      </c>
      <c r="M284" s="321"/>
      <c r="N284" s="321"/>
      <c r="O284" s="321"/>
      <c r="P284" s="321"/>
      <c r="Q284" s="324"/>
      <c r="R284" s="321"/>
      <c r="S284" s="160"/>
      <c r="T284" s="160"/>
      <c r="U284" s="283"/>
      <c r="V284" s="283"/>
      <c r="W284" s="283"/>
      <c r="X284" s="288"/>
      <c r="Y284" s="289"/>
      <c r="Z284" s="289"/>
    </row>
    <row r="285" spans="1:26">
      <c r="A285" s="201">
        <v>43335</v>
      </c>
      <c r="B285" s="319" t="s">
        <v>123</v>
      </c>
      <c r="C285" s="68" t="s">
        <v>87</v>
      </c>
      <c r="D285" s="54">
        <v>29282</v>
      </c>
      <c r="E285" s="54">
        <v>29204</v>
      </c>
      <c r="F285" s="54">
        <v>29210</v>
      </c>
      <c r="G285" s="54">
        <v>29160</v>
      </c>
      <c r="H285" s="54">
        <v>29278</v>
      </c>
      <c r="I285" s="54">
        <v>29250</v>
      </c>
      <c r="J285" s="54">
        <v>29141</v>
      </c>
      <c r="K285" s="54">
        <v>29196</v>
      </c>
      <c r="L285" s="54">
        <v>29224</v>
      </c>
      <c r="M285" s="319">
        <f>IF((L286=""),"",MAX(D287:L287))</f>
        <v>41361</v>
      </c>
      <c r="N285" s="319">
        <f>IF(L286="","",MIN(D287:L287))</f>
        <v>36378</v>
      </c>
      <c r="O285" s="319">
        <f>IF((L287=""),"",AVERAGE(D287:L287))</f>
        <v>39809.333333333336</v>
      </c>
      <c r="P285" s="319">
        <f>IF((L286=""),"",((M285-N285)/(M285+N285))*100)</f>
        <v>6.4099100837417513</v>
      </c>
      <c r="Q285" s="322" t="str">
        <f>IF(L286="","",IF(P287&lt;20,(IF(O285&gt;19000,IF(O285&lt;49000,"Pass","Fail"),"Fail"))))</f>
        <v>Pass</v>
      </c>
      <c r="R285" s="319">
        <v>1340</v>
      </c>
      <c r="S285" s="158"/>
      <c r="T285" s="158"/>
      <c r="U285" s="284">
        <v>19000</v>
      </c>
      <c r="V285" s="284">
        <v>49000</v>
      </c>
      <c r="W285" s="284">
        <v>33000</v>
      </c>
      <c r="X285" s="285">
        <v>44000</v>
      </c>
      <c r="Y285" s="286">
        <v>20</v>
      </c>
      <c r="Z285" s="286">
        <v>20</v>
      </c>
    </row>
    <row r="286" spans="1:26" ht="15.75">
      <c r="A286"/>
      <c r="B286" s="320"/>
      <c r="C286" s="68" t="s">
        <v>88</v>
      </c>
      <c r="D286" s="54">
        <v>17156</v>
      </c>
      <c r="E286" s="54">
        <v>15987</v>
      </c>
      <c r="F286" s="54">
        <v>15852</v>
      </c>
      <c r="G286" s="54">
        <v>15574</v>
      </c>
      <c r="H286" s="54">
        <v>16424</v>
      </c>
      <c r="I286" s="54">
        <v>15910</v>
      </c>
      <c r="J286" s="54">
        <v>15758</v>
      </c>
      <c r="K286" s="54">
        <v>15409</v>
      </c>
      <c r="L286" s="54">
        <v>15447</v>
      </c>
      <c r="M286" s="320"/>
      <c r="N286" s="320"/>
      <c r="O286" s="320"/>
      <c r="P286" s="320"/>
      <c r="Q286" s="323"/>
      <c r="R286" s="320"/>
      <c r="S286" s="159"/>
      <c r="T286" s="159"/>
      <c r="U286" s="281"/>
      <c r="V286" s="281"/>
      <c r="W286" s="281"/>
      <c r="X286" s="287"/>
      <c r="Y286" s="282"/>
      <c r="Z286" s="282"/>
    </row>
    <row r="287" spans="1:26" ht="26.65" customHeight="1">
      <c r="A287"/>
      <c r="B287" s="321"/>
      <c r="C287" s="68" t="s">
        <v>122</v>
      </c>
      <c r="D287" s="68">
        <f t="shared" ref="D287:L287" si="91">IF(((D285="")*AND(D286="")),"",(D285-D286)*3)</f>
        <v>36378</v>
      </c>
      <c r="E287" s="68">
        <f t="shared" si="91"/>
        <v>39651</v>
      </c>
      <c r="F287" s="68">
        <f t="shared" si="91"/>
        <v>40074</v>
      </c>
      <c r="G287" s="68">
        <f t="shared" si="91"/>
        <v>40758</v>
      </c>
      <c r="H287" s="68">
        <f t="shared" si="91"/>
        <v>38562</v>
      </c>
      <c r="I287" s="68">
        <f t="shared" si="91"/>
        <v>40020</v>
      </c>
      <c r="J287" s="68">
        <f t="shared" si="91"/>
        <v>40149</v>
      </c>
      <c r="K287" s="68">
        <f t="shared" si="91"/>
        <v>41361</v>
      </c>
      <c r="L287" s="68">
        <f t="shared" si="91"/>
        <v>41331</v>
      </c>
      <c r="M287" s="321"/>
      <c r="N287" s="321"/>
      <c r="O287" s="321"/>
      <c r="P287" s="321"/>
      <c r="Q287" s="324"/>
      <c r="R287" s="321"/>
      <c r="S287" s="160"/>
      <c r="T287" s="160"/>
      <c r="U287" s="283"/>
      <c r="V287" s="283"/>
      <c r="W287" s="283"/>
      <c r="X287" s="288"/>
      <c r="Y287" s="289"/>
      <c r="Z287" s="289"/>
    </row>
    <row r="288" spans="1:26">
      <c r="A288" s="201">
        <v>43339</v>
      </c>
      <c r="B288" s="319" t="s">
        <v>123</v>
      </c>
      <c r="C288" s="68" t="s">
        <v>87</v>
      </c>
      <c r="D288" s="54">
        <v>29173.56</v>
      </c>
      <c r="E288" s="54">
        <v>29108.639999999999</v>
      </c>
      <c r="F288" s="54">
        <v>29168.85</v>
      </c>
      <c r="G288" s="54">
        <v>29105.32</v>
      </c>
      <c r="H288" s="54">
        <v>29171.18</v>
      </c>
      <c r="I288" s="54">
        <v>29160.59</v>
      </c>
      <c r="J288" s="54">
        <v>29104.31</v>
      </c>
      <c r="K288" s="54">
        <v>29099.02</v>
      </c>
      <c r="L288" s="54">
        <v>29176.92</v>
      </c>
      <c r="M288" s="319">
        <f>IF((L289=""),"",MAX(D290:L290))</f>
        <v>40476.420000000006</v>
      </c>
      <c r="N288" s="319">
        <f>IF(L289="","",MIN(D290:L290))</f>
        <v>35570.760000000009</v>
      </c>
      <c r="O288" s="319">
        <f>IF((L290=""),"",AVERAGE(D290:L290))</f>
        <v>38937.776666666665</v>
      </c>
      <c r="P288" s="319">
        <f>IF((L289=""),"",((M288-N288)/(M288+N288))*100)</f>
        <v>6.4508111937878487</v>
      </c>
      <c r="Q288" s="322" t="str">
        <f>IF(L289="","",IF(P290&lt;20,(IF(O288&gt;19000,IF(O288&lt;49000,"Pass","Fail"),"Fail"))))</f>
        <v>Pass</v>
      </c>
      <c r="R288" s="319">
        <v>1335</v>
      </c>
      <c r="S288" s="158" t="s">
        <v>193</v>
      </c>
      <c r="T288" s="158"/>
      <c r="U288" s="284">
        <v>19000</v>
      </c>
      <c r="V288" s="284">
        <v>49000</v>
      </c>
      <c r="W288" s="284">
        <v>33000</v>
      </c>
      <c r="X288" s="285">
        <v>44000</v>
      </c>
      <c r="Y288" s="286">
        <v>20</v>
      </c>
      <c r="Z288" s="286">
        <v>20</v>
      </c>
    </row>
    <row r="289" spans="1:26" ht="15.75">
      <c r="A289"/>
      <c r="B289" s="320"/>
      <c r="C289" s="68" t="s">
        <v>88</v>
      </c>
      <c r="D289" s="54">
        <v>17316.64</v>
      </c>
      <c r="E289" s="54">
        <v>16100.38</v>
      </c>
      <c r="F289" s="54">
        <v>16073.87</v>
      </c>
      <c r="G289" s="54">
        <v>15796.2</v>
      </c>
      <c r="H289" s="54">
        <v>16668.13</v>
      </c>
      <c r="I289" s="54">
        <v>16198.59</v>
      </c>
      <c r="J289" s="54">
        <v>15946.92</v>
      </c>
      <c r="K289" s="54">
        <v>15606.88</v>
      </c>
      <c r="L289" s="54">
        <v>15747.45</v>
      </c>
      <c r="M289" s="320"/>
      <c r="N289" s="320"/>
      <c r="O289" s="320"/>
      <c r="P289" s="320"/>
      <c r="Q289" s="323"/>
      <c r="R289" s="320"/>
      <c r="S289" s="159"/>
      <c r="T289" s="159"/>
      <c r="U289" s="281"/>
      <c r="V289" s="281"/>
      <c r="W289" s="281"/>
      <c r="X289" s="287"/>
      <c r="Y289" s="282"/>
      <c r="Z289" s="282"/>
    </row>
    <row r="290" spans="1:26" ht="26.65" customHeight="1">
      <c r="A290"/>
      <c r="B290" s="321"/>
      <c r="C290" s="68" t="s">
        <v>122</v>
      </c>
      <c r="D290" s="68">
        <f t="shared" ref="D290:L290" si="92">IF(((D288="")*AND(D289="")),"",(D288-D289)*3)</f>
        <v>35570.760000000009</v>
      </c>
      <c r="E290" s="68">
        <f t="shared" si="92"/>
        <v>39024.78</v>
      </c>
      <c r="F290" s="68">
        <f t="shared" si="92"/>
        <v>39284.939999999995</v>
      </c>
      <c r="G290" s="68">
        <f t="shared" si="92"/>
        <v>39927.360000000001</v>
      </c>
      <c r="H290" s="68">
        <f t="shared" si="92"/>
        <v>37509.149999999994</v>
      </c>
      <c r="I290" s="68">
        <f t="shared" si="92"/>
        <v>38886</v>
      </c>
      <c r="J290" s="68">
        <f t="shared" si="92"/>
        <v>39472.170000000006</v>
      </c>
      <c r="K290" s="68">
        <f t="shared" si="92"/>
        <v>40476.420000000006</v>
      </c>
      <c r="L290" s="68">
        <f t="shared" si="92"/>
        <v>40288.409999999989</v>
      </c>
      <c r="M290" s="321"/>
      <c r="N290" s="321"/>
      <c r="O290" s="321"/>
      <c r="P290" s="321"/>
      <c r="Q290" s="324"/>
      <c r="R290" s="321"/>
      <c r="S290" s="160"/>
      <c r="T290" s="160"/>
      <c r="U290" s="283"/>
      <c r="V290" s="283"/>
      <c r="W290" s="283"/>
      <c r="X290" s="288"/>
      <c r="Y290" s="289"/>
      <c r="Z290" s="289"/>
    </row>
    <row r="291" spans="1:26">
      <c r="A291" s="201">
        <v>43342</v>
      </c>
      <c r="B291" s="319" t="s">
        <v>123</v>
      </c>
      <c r="C291" s="68" t="s">
        <v>87</v>
      </c>
      <c r="D291" s="54">
        <v>29134.080000000002</v>
      </c>
      <c r="E291" s="54">
        <v>29077.06</v>
      </c>
      <c r="F291" s="54">
        <v>29139.79</v>
      </c>
      <c r="G291" s="54">
        <v>29020.66</v>
      </c>
      <c r="H291" s="54">
        <v>29086.42</v>
      </c>
      <c r="I291" s="54">
        <v>29109.68</v>
      </c>
      <c r="J291" s="54">
        <v>29055.71</v>
      </c>
      <c r="K291" s="54">
        <v>29054.95</v>
      </c>
      <c r="L291" s="54">
        <v>29135.91</v>
      </c>
      <c r="M291" s="319">
        <f>IF((L292=""),"",MAX(D293:L293))</f>
        <v>41899.770000000004</v>
      </c>
      <c r="N291" s="319">
        <f>IF(L292="","",MIN(D293:L293))</f>
        <v>36018.570000000007</v>
      </c>
      <c r="O291" s="319">
        <f>IF((L293=""),"",AVERAGE(D293:L293))</f>
        <v>40059.146666666675</v>
      </c>
      <c r="P291" s="319">
        <f>IF((L292=""),"",((M291-N291)/(M291+N291))*100)</f>
        <v>7.5479020728624304</v>
      </c>
      <c r="Q291" s="322" t="str">
        <f>IF(L292="","",IF(P293&lt;20,(IF(O291&gt;19000,IF(O291&lt;49000,"Pass","Fail"),"Fail"))))</f>
        <v>Pass</v>
      </c>
      <c r="R291" s="319">
        <v>121</v>
      </c>
      <c r="S291" s="158" t="s">
        <v>194</v>
      </c>
      <c r="T291" s="158"/>
      <c r="U291" s="284">
        <v>19000</v>
      </c>
      <c r="V291" s="284">
        <v>49000</v>
      </c>
      <c r="W291" s="284">
        <v>33000</v>
      </c>
      <c r="X291" s="285">
        <v>44000</v>
      </c>
      <c r="Y291" s="286">
        <v>20</v>
      </c>
      <c r="Z291" s="286">
        <v>20</v>
      </c>
    </row>
    <row r="292" spans="1:26" ht="15.75">
      <c r="A292"/>
      <c r="B292" s="320"/>
      <c r="C292" s="68" t="s">
        <v>88</v>
      </c>
      <c r="D292" s="54">
        <v>17127.89</v>
      </c>
      <c r="E292" s="54">
        <v>15704.47</v>
      </c>
      <c r="F292" s="54">
        <v>15569.59</v>
      </c>
      <c r="G292" s="54">
        <v>15220.54</v>
      </c>
      <c r="H292" s="54">
        <v>15970.94</v>
      </c>
      <c r="I292" s="54">
        <v>15934.94</v>
      </c>
      <c r="J292" s="54">
        <v>15553.31</v>
      </c>
      <c r="K292" s="54">
        <v>15088.36</v>
      </c>
      <c r="L292" s="54">
        <v>15466.78</v>
      </c>
      <c r="M292" s="320"/>
      <c r="N292" s="320"/>
      <c r="O292" s="320"/>
      <c r="P292" s="320"/>
      <c r="Q292" s="323"/>
      <c r="R292" s="320"/>
      <c r="S292" s="159"/>
      <c r="T292" s="159"/>
      <c r="U292" s="281"/>
      <c r="V292" s="281"/>
      <c r="W292" s="281"/>
      <c r="X292" s="287"/>
      <c r="Y292" s="282"/>
      <c r="Z292" s="282"/>
    </row>
    <row r="293" spans="1:26" ht="26.65" customHeight="1">
      <c r="A293"/>
      <c r="B293" s="321"/>
      <c r="C293" s="68" t="s">
        <v>122</v>
      </c>
      <c r="D293" s="68">
        <f t="shared" ref="D293:L293" si="93">IF(((D291="")*AND(D292="")),"",(D291-D292)*3)</f>
        <v>36018.570000000007</v>
      </c>
      <c r="E293" s="68">
        <f t="shared" si="93"/>
        <v>40117.770000000004</v>
      </c>
      <c r="F293" s="68">
        <f t="shared" si="93"/>
        <v>40710.600000000006</v>
      </c>
      <c r="G293" s="68">
        <f t="shared" si="93"/>
        <v>41400.36</v>
      </c>
      <c r="H293" s="68">
        <f t="shared" si="93"/>
        <v>39346.439999999995</v>
      </c>
      <c r="I293" s="68">
        <f t="shared" si="93"/>
        <v>39524.22</v>
      </c>
      <c r="J293" s="68">
        <f t="shared" si="93"/>
        <v>40507.199999999997</v>
      </c>
      <c r="K293" s="68">
        <f t="shared" si="93"/>
        <v>41899.770000000004</v>
      </c>
      <c r="L293" s="68">
        <f t="shared" si="93"/>
        <v>41007.39</v>
      </c>
      <c r="M293" s="321"/>
      <c r="N293" s="321"/>
      <c r="O293" s="321"/>
      <c r="P293" s="321"/>
      <c r="Q293" s="324"/>
      <c r="R293" s="321"/>
      <c r="S293" s="160"/>
      <c r="T293" s="160"/>
      <c r="U293" s="283"/>
      <c r="V293" s="283"/>
      <c r="W293" s="283"/>
      <c r="X293" s="288"/>
      <c r="Y293" s="289"/>
      <c r="Z293" s="289"/>
    </row>
    <row r="294" spans="1:26">
      <c r="A294" s="201">
        <v>43344</v>
      </c>
      <c r="B294" s="319" t="s">
        <v>123</v>
      </c>
      <c r="C294" s="68" t="s">
        <v>87</v>
      </c>
      <c r="D294" s="54">
        <v>29126.42</v>
      </c>
      <c r="E294" s="54">
        <v>29049.41</v>
      </c>
      <c r="F294" s="54">
        <v>29099.88</v>
      </c>
      <c r="G294" s="54">
        <v>29043.1</v>
      </c>
      <c r="H294" s="54">
        <v>29087</v>
      </c>
      <c r="I294" s="54">
        <v>29089.45</v>
      </c>
      <c r="J294" s="54">
        <v>29035.06</v>
      </c>
      <c r="K294" s="54">
        <v>29044.17</v>
      </c>
      <c r="L294" s="54">
        <v>29129.29</v>
      </c>
      <c r="M294" s="319">
        <f>IF((L295=""),"",MAX(D296:L296))</f>
        <v>40655.909999999989</v>
      </c>
      <c r="N294" s="319">
        <f>IF(L295="","",MIN(D296:L296))</f>
        <v>35358.569999999992</v>
      </c>
      <c r="O294" s="319">
        <f>IF((L296=""),"",AVERAGE(D296:L296))</f>
        <v>39028.116666666669</v>
      </c>
      <c r="P294" s="319">
        <f>IF((L295=""),"",((M294-N294)/(M294+N294))*100)</f>
        <v>6.9688564599797278</v>
      </c>
      <c r="Q294" s="322" t="str">
        <f>IF(L295="","",IF(P296&lt;20,(IF(O294&gt;19000,IF(O294&lt;49000,"Pass","Fail"),"Fail"))))</f>
        <v>Pass</v>
      </c>
      <c r="R294" s="319">
        <v>1428</v>
      </c>
      <c r="S294" s="158" t="s">
        <v>195</v>
      </c>
      <c r="T294" s="158"/>
      <c r="U294" s="284">
        <v>19000</v>
      </c>
      <c r="V294" s="284">
        <v>49000</v>
      </c>
      <c r="W294" s="284">
        <v>33000</v>
      </c>
      <c r="X294" s="285">
        <v>44000</v>
      </c>
      <c r="Y294" s="286">
        <v>20</v>
      </c>
      <c r="Z294" s="286">
        <v>20</v>
      </c>
    </row>
    <row r="295" spans="1:26" ht="15.75">
      <c r="A295"/>
      <c r="B295" s="320"/>
      <c r="C295" s="68" t="s">
        <v>88</v>
      </c>
      <c r="D295" s="54">
        <v>17340.23</v>
      </c>
      <c r="E295" s="54">
        <v>15985.28</v>
      </c>
      <c r="F295" s="54">
        <v>15841.57</v>
      </c>
      <c r="G295" s="54">
        <v>15598.93</v>
      </c>
      <c r="H295" s="54">
        <v>16629.07</v>
      </c>
      <c r="I295" s="54">
        <v>16134.31</v>
      </c>
      <c r="J295" s="54">
        <v>15772.53</v>
      </c>
      <c r="K295" s="54">
        <v>15492.2</v>
      </c>
      <c r="L295" s="54">
        <v>15825.31</v>
      </c>
      <c r="M295" s="320"/>
      <c r="N295" s="320"/>
      <c r="O295" s="320"/>
      <c r="P295" s="320"/>
      <c r="Q295" s="323"/>
      <c r="R295" s="320"/>
      <c r="S295" s="159"/>
      <c r="T295" s="159"/>
      <c r="U295" s="281"/>
      <c r="V295" s="281"/>
      <c r="W295" s="281"/>
      <c r="X295" s="287"/>
      <c r="Y295" s="282"/>
      <c r="Z295" s="282"/>
    </row>
    <row r="296" spans="1:26" ht="26.65" customHeight="1">
      <c r="A296"/>
      <c r="B296" s="321"/>
      <c r="C296" s="68" t="s">
        <v>122</v>
      </c>
      <c r="D296" s="68">
        <f t="shared" ref="D296:L296" si="94">IF(((D294="")*AND(D295="")),"",(D294-D295)*3)</f>
        <v>35358.569999999992</v>
      </c>
      <c r="E296" s="68">
        <f t="shared" si="94"/>
        <v>39192.39</v>
      </c>
      <c r="F296" s="68">
        <f t="shared" si="94"/>
        <v>39774.930000000008</v>
      </c>
      <c r="G296" s="68">
        <f t="shared" si="94"/>
        <v>40332.509999999995</v>
      </c>
      <c r="H296" s="68">
        <f t="shared" si="94"/>
        <v>37373.79</v>
      </c>
      <c r="I296" s="68">
        <f t="shared" si="94"/>
        <v>38865.420000000006</v>
      </c>
      <c r="J296" s="68">
        <f t="shared" si="94"/>
        <v>39787.590000000004</v>
      </c>
      <c r="K296" s="68">
        <f t="shared" si="94"/>
        <v>40655.909999999989</v>
      </c>
      <c r="L296" s="68">
        <f t="shared" si="94"/>
        <v>39911.94</v>
      </c>
      <c r="M296" s="321"/>
      <c r="N296" s="321"/>
      <c r="O296" s="321"/>
      <c r="P296" s="321"/>
      <c r="Q296" s="324"/>
      <c r="R296" s="321"/>
      <c r="S296" s="160"/>
      <c r="T296" s="160"/>
      <c r="U296" s="283"/>
      <c r="V296" s="283"/>
      <c r="W296" s="283"/>
      <c r="X296" s="288"/>
      <c r="Y296" s="289"/>
      <c r="Z296" s="289"/>
    </row>
    <row r="297" spans="1:26">
      <c r="A297" s="201">
        <v>43348</v>
      </c>
      <c r="B297" s="319" t="s">
        <v>123</v>
      </c>
      <c r="C297" s="68" t="s">
        <v>87</v>
      </c>
      <c r="D297" s="54">
        <v>29084.400000000001</v>
      </c>
      <c r="E297" s="54">
        <v>28996.48</v>
      </c>
      <c r="F297" s="54">
        <v>29016.23</v>
      </c>
      <c r="G297" s="54">
        <v>29017.24</v>
      </c>
      <c r="H297" s="54">
        <v>29102.45</v>
      </c>
      <c r="I297" s="54">
        <v>29055.439999999999</v>
      </c>
      <c r="J297" s="54">
        <v>28997.89</v>
      </c>
      <c r="K297" s="54">
        <v>28999.32</v>
      </c>
      <c r="L297" s="54">
        <v>29099.93</v>
      </c>
      <c r="M297" s="319">
        <f>IF((L298=""),"",MAX(D299:L299))</f>
        <v>34654.350000000006</v>
      </c>
      <c r="N297" s="319">
        <f>IF(L298="","",MIN(D299:L299))</f>
        <v>30928.83</v>
      </c>
      <c r="O297" s="319">
        <f>IF((L299=""),"",AVERAGE(D299:L299))</f>
        <v>33577.063333333332</v>
      </c>
      <c r="P297" s="319">
        <f>IF((L298=""),"",((M297-N297)/(M297+N297))*100)</f>
        <v>5.6806028618923383</v>
      </c>
      <c r="Q297" s="322" t="str">
        <f>IF(L298="","",IF(P299&lt;20,(IF(O297&gt;19000,IF(O297&lt;49000,"Pass","Fail"),"Fail"))))</f>
        <v>Pass</v>
      </c>
      <c r="R297" s="319">
        <v>1428</v>
      </c>
      <c r="S297" s="158"/>
      <c r="T297" s="158"/>
      <c r="U297" s="284">
        <v>19000</v>
      </c>
      <c r="V297" s="284">
        <v>49000</v>
      </c>
      <c r="W297" s="284">
        <v>33000</v>
      </c>
      <c r="X297" s="285">
        <v>44000</v>
      </c>
      <c r="Y297" s="286">
        <v>20</v>
      </c>
      <c r="Z297" s="286">
        <v>20</v>
      </c>
    </row>
    <row r="298" spans="1:26" ht="15.75">
      <c r="A298"/>
      <c r="B298" s="320"/>
      <c r="C298" s="68" t="s">
        <v>88</v>
      </c>
      <c r="D298" s="54">
        <v>18774.79</v>
      </c>
      <c r="E298" s="54">
        <v>17804.66</v>
      </c>
      <c r="F298" s="54">
        <v>17729.18</v>
      </c>
      <c r="G298" s="54">
        <v>17555.47</v>
      </c>
      <c r="H298" s="54">
        <v>18293.13</v>
      </c>
      <c r="I298" s="54">
        <v>17837.169999999998</v>
      </c>
      <c r="J298" s="54">
        <v>17625.38</v>
      </c>
      <c r="K298" s="54">
        <v>17447.87</v>
      </c>
      <c r="L298" s="54">
        <v>17570.54</v>
      </c>
      <c r="M298" s="320"/>
      <c r="N298" s="320"/>
      <c r="O298" s="320"/>
      <c r="P298" s="320"/>
      <c r="Q298" s="323"/>
      <c r="R298" s="320"/>
      <c r="S298" s="159"/>
      <c r="T298" s="159"/>
      <c r="U298" s="281"/>
      <c r="V298" s="281"/>
      <c r="W298" s="281"/>
      <c r="X298" s="287"/>
      <c r="Y298" s="282"/>
      <c r="Z298" s="282"/>
    </row>
    <row r="299" spans="1:26" ht="26.65" customHeight="1">
      <c r="A299"/>
      <c r="B299" s="321"/>
      <c r="C299" s="68" t="s">
        <v>122</v>
      </c>
      <c r="D299" s="68">
        <f t="shared" ref="D299:L299" si="95">IF(((D297="")*AND(D298="")),"",(D297-D298)*3)</f>
        <v>30928.83</v>
      </c>
      <c r="E299" s="68">
        <f t="shared" si="95"/>
        <v>33575.46</v>
      </c>
      <c r="F299" s="68">
        <f t="shared" si="95"/>
        <v>33861.149999999994</v>
      </c>
      <c r="G299" s="68">
        <f t="shared" si="95"/>
        <v>34385.31</v>
      </c>
      <c r="H299" s="68">
        <f t="shared" si="95"/>
        <v>32427.96</v>
      </c>
      <c r="I299" s="68">
        <f t="shared" si="95"/>
        <v>33654.81</v>
      </c>
      <c r="J299" s="68">
        <f t="shared" si="95"/>
        <v>34117.53</v>
      </c>
      <c r="K299" s="68">
        <f t="shared" si="95"/>
        <v>34654.350000000006</v>
      </c>
      <c r="L299" s="68">
        <f t="shared" si="95"/>
        <v>34588.17</v>
      </c>
      <c r="M299" s="321"/>
      <c r="N299" s="321"/>
      <c r="O299" s="321"/>
      <c r="P299" s="321"/>
      <c r="Q299" s="324"/>
      <c r="R299" s="321"/>
      <c r="S299" s="160"/>
      <c r="T299" s="160"/>
      <c r="U299" s="283"/>
      <c r="V299" s="283"/>
      <c r="W299" s="283"/>
      <c r="X299" s="288"/>
      <c r="Y299" s="289"/>
      <c r="Z299" s="289"/>
    </row>
    <row r="300" spans="1:26">
      <c r="A300" s="201">
        <v>43352</v>
      </c>
      <c r="B300" s="319" t="s">
        <v>123</v>
      </c>
      <c r="C300" s="68" t="s">
        <v>87</v>
      </c>
      <c r="D300" s="54">
        <v>29177.21</v>
      </c>
      <c r="E300" s="54">
        <v>29184.28</v>
      </c>
      <c r="F300" s="54">
        <v>29220.07</v>
      </c>
      <c r="G300" s="54">
        <v>29181.16</v>
      </c>
      <c r="H300" s="54">
        <v>29254.95</v>
      </c>
      <c r="I300" s="54">
        <v>29236.63</v>
      </c>
      <c r="J300" s="54">
        <v>29161.39</v>
      </c>
      <c r="K300" s="54">
        <v>29129.09</v>
      </c>
      <c r="L300" s="54">
        <v>29256.38</v>
      </c>
      <c r="M300" s="319">
        <f>IF((L301=""),"",MAX(D302:L302))</f>
        <v>82879.259999999995</v>
      </c>
      <c r="N300" s="319">
        <f>IF(L301="","",MIN(D302:L302))</f>
        <v>37537.440000000002</v>
      </c>
      <c r="O300" s="319">
        <f>IF((L302=""),"",AVERAGE(D302:L302))</f>
        <v>44287.326666666668</v>
      </c>
      <c r="P300" s="319">
        <f>IF((L301=""),"",((M300-N300)/(M300+N300))*100)</f>
        <v>37.654096151115247</v>
      </c>
      <c r="Q300" s="322" t="str">
        <f>IF(L301="","",IF(P302&lt;20,(IF(O300&gt;19000,IF(O300&lt;49000,"Pass","Fail"),"Fail"))))</f>
        <v>Pass</v>
      </c>
      <c r="R300" s="319">
        <v>74</v>
      </c>
      <c r="S300" s="158"/>
      <c r="T300" s="158"/>
      <c r="U300" s="284">
        <v>19000</v>
      </c>
      <c r="V300" s="284">
        <v>49000</v>
      </c>
      <c r="W300" s="284">
        <v>33000</v>
      </c>
      <c r="X300" s="285">
        <v>44000</v>
      </c>
      <c r="Y300" s="286">
        <v>20</v>
      </c>
      <c r="Z300" s="286">
        <v>20</v>
      </c>
    </row>
    <row r="301" spans="1:26" ht="15.75">
      <c r="A301"/>
      <c r="B301" s="320"/>
      <c r="C301" s="68" t="s">
        <v>88</v>
      </c>
      <c r="D301" s="54">
        <v>1550.79</v>
      </c>
      <c r="E301" s="54">
        <v>16130.29</v>
      </c>
      <c r="F301" s="54">
        <v>16047.31</v>
      </c>
      <c r="G301" s="54">
        <v>15780.07</v>
      </c>
      <c r="H301" s="54">
        <v>16742.47</v>
      </c>
      <c r="I301" s="54">
        <v>16231.6</v>
      </c>
      <c r="J301" s="54">
        <v>15963.16</v>
      </c>
      <c r="K301" s="54">
        <v>15655.13</v>
      </c>
      <c r="L301" s="54">
        <v>15838.36</v>
      </c>
      <c r="M301" s="320"/>
      <c r="N301" s="320"/>
      <c r="O301" s="320"/>
      <c r="P301" s="320"/>
      <c r="Q301" s="323"/>
      <c r="R301" s="320"/>
      <c r="S301" s="159"/>
      <c r="T301" s="159"/>
      <c r="U301" s="281"/>
      <c r="V301" s="281"/>
      <c r="W301" s="281"/>
      <c r="X301" s="287"/>
      <c r="Y301" s="282"/>
      <c r="Z301" s="282"/>
    </row>
    <row r="302" spans="1:26" ht="26.65" customHeight="1">
      <c r="A302"/>
      <c r="B302" s="321"/>
      <c r="C302" s="68" t="s">
        <v>122</v>
      </c>
      <c r="D302" s="68">
        <f t="shared" ref="D302:L302" si="96">IF(((D300="")*AND(D301="")),"",(D300-D301)*3)</f>
        <v>82879.259999999995</v>
      </c>
      <c r="E302" s="68">
        <f t="shared" si="96"/>
        <v>39161.969999999994</v>
      </c>
      <c r="F302" s="68">
        <f t="shared" si="96"/>
        <v>39518.28</v>
      </c>
      <c r="G302" s="68">
        <f t="shared" si="96"/>
        <v>40203.270000000004</v>
      </c>
      <c r="H302" s="68">
        <f t="shared" si="96"/>
        <v>37537.440000000002</v>
      </c>
      <c r="I302" s="68">
        <f t="shared" si="96"/>
        <v>39015.090000000004</v>
      </c>
      <c r="J302" s="68">
        <f t="shared" si="96"/>
        <v>39594.69</v>
      </c>
      <c r="K302" s="68">
        <f t="shared" si="96"/>
        <v>40421.880000000005</v>
      </c>
      <c r="L302" s="68">
        <f t="shared" si="96"/>
        <v>40254.06</v>
      </c>
      <c r="M302" s="321"/>
      <c r="N302" s="321"/>
      <c r="O302" s="321"/>
      <c r="P302" s="321"/>
      <c r="Q302" s="324"/>
      <c r="R302" s="321"/>
      <c r="S302" s="160"/>
      <c r="T302" s="160"/>
      <c r="U302" s="283"/>
      <c r="V302" s="283"/>
      <c r="W302" s="283"/>
      <c r="X302" s="288"/>
      <c r="Y302" s="289"/>
      <c r="Z302" s="289"/>
    </row>
    <row r="303" spans="1:26">
      <c r="A303" s="201">
        <v>43355</v>
      </c>
      <c r="B303" s="319" t="s">
        <v>123</v>
      </c>
      <c r="C303" s="68" t="s">
        <v>87</v>
      </c>
      <c r="D303" s="54">
        <v>29404.26</v>
      </c>
      <c r="E303" s="54">
        <v>29344.37</v>
      </c>
      <c r="F303" s="54">
        <v>29359.27</v>
      </c>
      <c r="G303" s="54">
        <v>29358.06</v>
      </c>
      <c r="H303" s="54">
        <v>29412.27</v>
      </c>
      <c r="I303" s="54">
        <v>29386.16</v>
      </c>
      <c r="J303" s="54">
        <v>29319.96</v>
      </c>
      <c r="K303" s="54">
        <v>29356.97</v>
      </c>
      <c r="L303" s="54">
        <v>29398.48</v>
      </c>
      <c r="M303" s="319">
        <f>IF((L304=""),"",MAX(D305:L305))</f>
        <v>42183.990000000005</v>
      </c>
      <c r="N303" s="319">
        <f>IF(L304="","",MIN(D305:L305))</f>
        <v>36697.17</v>
      </c>
      <c r="O303" s="319">
        <f>IF((L305=""),"",AVERAGE(D305:L305))</f>
        <v>40496.579999999994</v>
      </c>
      <c r="P303" s="319">
        <f>IF((L304=""),"",((M303-N303)/(M303+N303))*100)</f>
        <v>6.9558054166546315</v>
      </c>
      <c r="Q303" s="322" t="str">
        <f>IF(L304="","",IF(P305&lt;20,(IF(O303&gt;19000,IF(O303&lt;49000,"Pass","Fail"),"Fail"))))</f>
        <v>Pass</v>
      </c>
      <c r="R303" s="319">
        <v>74</v>
      </c>
      <c r="S303" s="158"/>
      <c r="T303" s="158"/>
      <c r="U303" s="284">
        <v>19000</v>
      </c>
      <c r="V303" s="284">
        <v>49000</v>
      </c>
      <c r="W303" s="284">
        <v>33000</v>
      </c>
      <c r="X303" s="285">
        <v>44000</v>
      </c>
      <c r="Y303" s="286">
        <v>20</v>
      </c>
      <c r="Z303" s="286">
        <v>20</v>
      </c>
    </row>
    <row r="304" spans="1:26" ht="15.75">
      <c r="A304"/>
      <c r="B304" s="320"/>
      <c r="C304" s="68" t="s">
        <v>88</v>
      </c>
      <c r="D304" s="54">
        <v>17171.87</v>
      </c>
      <c r="E304" s="54">
        <v>15814.5</v>
      </c>
      <c r="F304" s="54">
        <v>15651.69</v>
      </c>
      <c r="G304" s="54">
        <v>15399.63</v>
      </c>
      <c r="H304" s="54">
        <v>16425.64</v>
      </c>
      <c r="I304" s="54">
        <v>15945.16</v>
      </c>
      <c r="J304" s="54">
        <v>15583.34</v>
      </c>
      <c r="K304" s="54">
        <v>15295.64</v>
      </c>
      <c r="L304" s="54">
        <v>15562.59</v>
      </c>
      <c r="M304" s="320"/>
      <c r="N304" s="320"/>
      <c r="O304" s="320"/>
      <c r="P304" s="320"/>
      <c r="Q304" s="323"/>
      <c r="R304" s="320"/>
      <c r="S304" s="159"/>
      <c r="T304" s="159"/>
      <c r="U304" s="281"/>
      <c r="V304" s="281"/>
      <c r="W304" s="281"/>
      <c r="X304" s="287"/>
      <c r="Y304" s="282"/>
      <c r="Z304" s="282"/>
    </row>
    <row r="305" spans="1:26" ht="26.65" customHeight="1">
      <c r="A305"/>
      <c r="B305" s="321"/>
      <c r="C305" s="68" t="s">
        <v>122</v>
      </c>
      <c r="D305" s="68">
        <f t="shared" ref="D305:L305" si="97">IF(((D303="")*AND(D304="")),"",(D303-D304)*3)</f>
        <v>36697.17</v>
      </c>
      <c r="E305" s="68">
        <f t="shared" si="97"/>
        <v>40589.61</v>
      </c>
      <c r="F305" s="68">
        <f t="shared" si="97"/>
        <v>41122.74</v>
      </c>
      <c r="G305" s="68">
        <f t="shared" si="97"/>
        <v>41875.290000000008</v>
      </c>
      <c r="H305" s="68">
        <f t="shared" si="97"/>
        <v>38959.89</v>
      </c>
      <c r="I305" s="68">
        <f t="shared" si="97"/>
        <v>40323</v>
      </c>
      <c r="J305" s="68">
        <f t="shared" si="97"/>
        <v>41209.86</v>
      </c>
      <c r="K305" s="68">
        <f t="shared" si="97"/>
        <v>42183.990000000005</v>
      </c>
      <c r="L305" s="68">
        <f t="shared" si="97"/>
        <v>41507.67</v>
      </c>
      <c r="M305" s="321"/>
      <c r="N305" s="321"/>
      <c r="O305" s="321"/>
      <c r="P305" s="321"/>
      <c r="Q305" s="324"/>
      <c r="R305" s="321"/>
      <c r="S305" s="160"/>
      <c r="T305" s="160"/>
      <c r="U305" s="283"/>
      <c r="V305" s="283"/>
      <c r="W305" s="283"/>
      <c r="X305" s="288"/>
      <c r="Y305" s="289"/>
      <c r="Z305" s="289"/>
    </row>
    <row r="306" spans="1:26">
      <c r="A306" s="201">
        <v>43358</v>
      </c>
      <c r="B306" s="319" t="s">
        <v>123</v>
      </c>
      <c r="C306" s="68" t="s">
        <v>87</v>
      </c>
      <c r="D306" s="54">
        <v>29360.86</v>
      </c>
      <c r="E306" s="54">
        <v>29280.17</v>
      </c>
      <c r="F306" s="54">
        <v>29316.77</v>
      </c>
      <c r="G306" s="54">
        <v>29294.82</v>
      </c>
      <c r="H306" s="54">
        <v>29345.31</v>
      </c>
      <c r="I306" s="54">
        <v>29350.1</v>
      </c>
      <c r="J306" s="54">
        <v>29275.919999999998</v>
      </c>
      <c r="K306" s="54">
        <v>29284</v>
      </c>
      <c r="L306" s="54">
        <v>29346.58</v>
      </c>
      <c r="M306" s="319">
        <f>IF((L307=""),"",MAX(D308:L308))</f>
        <v>40932.629999999997</v>
      </c>
      <c r="N306" s="319">
        <f>IF(L307="","",MIN(D308:L308))</f>
        <v>35248.410000000003</v>
      </c>
      <c r="O306" s="319">
        <f>IF((L308=""),"",AVERAGE(D308:L308))</f>
        <v>38934.636666666673</v>
      </c>
      <c r="P306" s="319">
        <f>IF((L307=""),"",((M306-N306)/(M306+N306))*100)</f>
        <v>7.4614628521742334</v>
      </c>
      <c r="Q306" s="322" t="str">
        <f>IF(L307="","",IF(P308&lt;20,(IF(O306&gt;19000,IF(O306&lt;49000,"Pass","Fail"),"Fail"))))</f>
        <v>Pass</v>
      </c>
      <c r="R306" s="319" t="s">
        <v>66</v>
      </c>
      <c r="S306" s="158" t="s">
        <v>196</v>
      </c>
      <c r="T306" s="158"/>
      <c r="U306" s="284">
        <v>19000</v>
      </c>
      <c r="V306" s="284">
        <v>49000</v>
      </c>
      <c r="W306" s="284">
        <v>33000</v>
      </c>
      <c r="X306" s="285">
        <v>44000</v>
      </c>
      <c r="Y306" s="286">
        <v>20</v>
      </c>
      <c r="Z306" s="286">
        <v>20</v>
      </c>
    </row>
    <row r="307" spans="1:26" ht="15.75">
      <c r="A307"/>
      <c r="B307" s="320"/>
      <c r="C307" s="68" t="s">
        <v>88</v>
      </c>
      <c r="D307" s="54">
        <v>17611.39</v>
      </c>
      <c r="E307" s="54">
        <v>16299.91</v>
      </c>
      <c r="F307" s="54">
        <v>16127.35</v>
      </c>
      <c r="G307" s="54">
        <v>15919.65</v>
      </c>
      <c r="H307" s="54">
        <v>16877.919999999998</v>
      </c>
      <c r="I307" s="54">
        <v>16654.39</v>
      </c>
      <c r="J307" s="54">
        <v>16182.81</v>
      </c>
      <c r="K307" s="54">
        <v>15639.79</v>
      </c>
      <c r="L307" s="54">
        <v>15737.41</v>
      </c>
      <c r="M307" s="320"/>
      <c r="N307" s="320"/>
      <c r="O307" s="320"/>
      <c r="P307" s="320"/>
      <c r="Q307" s="323"/>
      <c r="R307" s="320"/>
      <c r="S307" s="159"/>
      <c r="T307" s="159"/>
      <c r="U307" s="281"/>
      <c r="V307" s="281"/>
      <c r="W307" s="281"/>
      <c r="X307" s="287"/>
      <c r="Y307" s="282"/>
      <c r="Z307" s="282"/>
    </row>
    <row r="308" spans="1:26" ht="26.65" customHeight="1">
      <c r="A308"/>
      <c r="B308" s="321"/>
      <c r="C308" s="68" t="s">
        <v>122</v>
      </c>
      <c r="D308" s="68">
        <f t="shared" ref="D308:L308" si="98">IF(((D306="")*AND(D307="")),"",(D306-D307)*3)</f>
        <v>35248.410000000003</v>
      </c>
      <c r="E308" s="68">
        <f t="shared" si="98"/>
        <v>38940.78</v>
      </c>
      <c r="F308" s="68">
        <f t="shared" si="98"/>
        <v>39568.26</v>
      </c>
      <c r="G308" s="68">
        <f t="shared" si="98"/>
        <v>40125.51</v>
      </c>
      <c r="H308" s="68">
        <f t="shared" si="98"/>
        <v>37402.170000000013</v>
      </c>
      <c r="I308" s="68">
        <f t="shared" si="98"/>
        <v>38087.129999999997</v>
      </c>
      <c r="J308" s="68">
        <f t="shared" si="98"/>
        <v>39279.329999999994</v>
      </c>
      <c r="K308" s="68">
        <f t="shared" si="98"/>
        <v>40932.629999999997</v>
      </c>
      <c r="L308" s="68">
        <f t="shared" si="98"/>
        <v>40827.510000000009</v>
      </c>
      <c r="M308" s="321"/>
      <c r="N308" s="321"/>
      <c r="O308" s="321"/>
      <c r="P308" s="321"/>
      <c r="Q308" s="324"/>
      <c r="R308" s="321"/>
      <c r="S308" s="160"/>
      <c r="T308" s="160"/>
      <c r="U308" s="283"/>
      <c r="V308" s="283"/>
      <c r="W308" s="283"/>
      <c r="X308" s="288"/>
      <c r="Y308" s="289"/>
      <c r="Z308" s="289"/>
    </row>
    <row r="309" spans="1:26">
      <c r="A309" s="201">
        <v>43361</v>
      </c>
      <c r="B309" s="319" t="s">
        <v>123</v>
      </c>
      <c r="C309" s="68" t="s">
        <v>87</v>
      </c>
      <c r="D309" s="54">
        <v>29323.31</v>
      </c>
      <c r="E309" s="54">
        <v>29244.1</v>
      </c>
      <c r="F309" s="54">
        <v>29236.93</v>
      </c>
      <c r="G309" s="54">
        <v>29224.74</v>
      </c>
      <c r="H309" s="54">
        <v>29285.77</v>
      </c>
      <c r="I309" s="54">
        <v>29286.33</v>
      </c>
      <c r="J309" s="54">
        <v>29230.91</v>
      </c>
      <c r="K309" s="54">
        <v>29237.53</v>
      </c>
      <c r="L309" s="54">
        <v>29354.3</v>
      </c>
      <c r="M309" s="319">
        <f>IF((L310=""),"",MAX(D311:L311))</f>
        <v>41232.089999999997</v>
      </c>
      <c r="N309" s="319">
        <f>IF(L310="","",MIN(D311:L311))</f>
        <v>36190.110000000008</v>
      </c>
      <c r="O309" s="319">
        <f>IF((L311=""),"",AVERAGE(D311:L311))</f>
        <v>39719.68</v>
      </c>
      <c r="P309" s="319">
        <f>IF((L310=""),"",((M309-N309)/(M309+N309))*100)</f>
        <v>6.5123181723071522</v>
      </c>
      <c r="Q309" s="322" t="str">
        <f>IF(L310="","",IF(P311&lt;20,(IF(O309&gt;19000,IF(O309&lt;49000,"Pass","Fail"),"Fail"))))</f>
        <v>Pass</v>
      </c>
      <c r="R309" s="319">
        <v>1159</v>
      </c>
      <c r="S309" s="158" t="s">
        <v>197</v>
      </c>
      <c r="T309" s="158"/>
      <c r="U309" s="284">
        <v>19000</v>
      </c>
      <c r="V309" s="284">
        <v>49000</v>
      </c>
      <c r="W309" s="284">
        <v>33000</v>
      </c>
      <c r="X309" s="285">
        <v>44000</v>
      </c>
      <c r="Y309" s="286">
        <v>20</v>
      </c>
      <c r="Z309" s="286">
        <v>20</v>
      </c>
    </row>
    <row r="310" spans="1:26" ht="15.75">
      <c r="A310"/>
      <c r="B310" s="320"/>
      <c r="C310" s="68" t="s">
        <v>88</v>
      </c>
      <c r="D310" s="54">
        <v>17259.939999999999</v>
      </c>
      <c r="E310" s="54">
        <v>15988.3</v>
      </c>
      <c r="F310" s="54">
        <v>15838.52</v>
      </c>
      <c r="G310" s="54">
        <v>15635.84</v>
      </c>
      <c r="H310" s="54">
        <v>16602.34</v>
      </c>
      <c r="I310" s="54">
        <v>16047</v>
      </c>
      <c r="J310" s="54">
        <v>15754.67</v>
      </c>
      <c r="K310" s="54">
        <v>15493.5</v>
      </c>
      <c r="L310" s="54">
        <v>15644.77</v>
      </c>
      <c r="M310" s="320"/>
      <c r="N310" s="320"/>
      <c r="O310" s="320"/>
      <c r="P310" s="320"/>
      <c r="Q310" s="323"/>
      <c r="R310" s="320"/>
      <c r="S310" s="159"/>
      <c r="T310" s="159"/>
      <c r="U310" s="281"/>
      <c r="V310" s="281"/>
      <c r="W310" s="281"/>
      <c r="X310" s="287"/>
      <c r="Y310" s="282"/>
      <c r="Z310" s="282"/>
    </row>
    <row r="311" spans="1:26" ht="26.65" customHeight="1">
      <c r="A311"/>
      <c r="B311" s="321"/>
      <c r="C311" s="68" t="s">
        <v>122</v>
      </c>
      <c r="D311" s="68">
        <f t="shared" ref="D311:L311" si="99">IF(((D309="")*AND(D310="")),"",(D309-D310)*3)</f>
        <v>36190.110000000008</v>
      </c>
      <c r="E311" s="68">
        <f t="shared" si="99"/>
        <v>39767.399999999994</v>
      </c>
      <c r="F311" s="68">
        <f t="shared" si="99"/>
        <v>40195.229999999996</v>
      </c>
      <c r="G311" s="68">
        <f t="shared" si="99"/>
        <v>40766.700000000004</v>
      </c>
      <c r="H311" s="68">
        <f t="shared" si="99"/>
        <v>38050.29</v>
      </c>
      <c r="I311" s="68">
        <f t="shared" si="99"/>
        <v>39717.990000000005</v>
      </c>
      <c r="J311" s="68">
        <f t="shared" si="99"/>
        <v>40428.720000000001</v>
      </c>
      <c r="K311" s="68">
        <f t="shared" si="99"/>
        <v>41232.089999999997</v>
      </c>
      <c r="L311" s="68">
        <f t="shared" si="99"/>
        <v>41128.589999999997</v>
      </c>
      <c r="M311" s="321"/>
      <c r="N311" s="321"/>
      <c r="O311" s="321"/>
      <c r="P311" s="321"/>
      <c r="Q311" s="324"/>
      <c r="R311" s="321"/>
      <c r="S311" s="160"/>
      <c r="T311" s="160"/>
      <c r="U311" s="283"/>
      <c r="V311" s="283"/>
      <c r="W311" s="283"/>
      <c r="X311" s="288"/>
      <c r="Y311" s="289"/>
      <c r="Z311" s="289"/>
    </row>
    <row r="312" spans="1:26">
      <c r="A312" s="201">
        <v>43367</v>
      </c>
      <c r="B312" s="319" t="s">
        <v>123</v>
      </c>
      <c r="C312" s="68" t="s">
        <v>87</v>
      </c>
      <c r="D312" s="54">
        <v>29314.09</v>
      </c>
      <c r="E312" s="54">
        <v>29222.37</v>
      </c>
      <c r="F312" s="54">
        <v>29231.33</v>
      </c>
      <c r="G312" s="54">
        <v>29225.57</v>
      </c>
      <c r="H312" s="54">
        <v>29298.42</v>
      </c>
      <c r="I312" s="54">
        <v>29272.59</v>
      </c>
      <c r="J312" s="54">
        <v>29192.01</v>
      </c>
      <c r="K312" s="54">
        <v>29237.73</v>
      </c>
      <c r="L312" s="54">
        <v>29349.3</v>
      </c>
      <c r="M312" s="319">
        <f>IF((L313=""),"",MAX(D314:L314))</f>
        <v>35340.299999999996</v>
      </c>
      <c r="N312" s="319">
        <f>IF(L313="","",MIN(D314:L314))</f>
        <v>31992.629999999997</v>
      </c>
      <c r="O312" s="319">
        <f>IF((L314=""),"",AVERAGE(D314:L314))</f>
        <v>34320.746666666673</v>
      </c>
      <c r="P312" s="319">
        <f>IF((L313=""),"",((M312-N312)/(M312+N312))*100)</f>
        <v>4.9718169103884211</v>
      </c>
      <c r="Q312" s="322" t="str">
        <f>IF(L313="","",IF(P314&lt;20,(IF(O312&gt;19000,IF(O312&lt;49000,"Pass","Fail"),"Fail"))))</f>
        <v>Pass</v>
      </c>
      <c r="R312" s="319">
        <v>1340</v>
      </c>
      <c r="S312" s="158"/>
      <c r="T312" s="158"/>
      <c r="U312" s="284">
        <v>19000</v>
      </c>
      <c r="V312" s="284">
        <v>49000</v>
      </c>
      <c r="W312" s="284">
        <v>33000</v>
      </c>
      <c r="X312" s="285">
        <v>44000</v>
      </c>
      <c r="Y312" s="286">
        <v>20</v>
      </c>
      <c r="Z312" s="286">
        <v>20</v>
      </c>
    </row>
    <row r="313" spans="1:26" ht="15.75">
      <c r="A313"/>
      <c r="B313" s="320"/>
      <c r="C313" s="68" t="s">
        <v>88</v>
      </c>
      <c r="D313" s="54">
        <v>18649.88</v>
      </c>
      <c r="E313" s="54">
        <v>17767.5</v>
      </c>
      <c r="F313" s="54">
        <v>17696.32</v>
      </c>
      <c r="G313" s="54">
        <v>17552.41</v>
      </c>
      <c r="H313" s="54">
        <v>18226.689999999999</v>
      </c>
      <c r="I313" s="54">
        <v>17830.96</v>
      </c>
      <c r="J313" s="54">
        <v>17608.509999999998</v>
      </c>
      <c r="K313" s="54">
        <v>17479.7</v>
      </c>
      <c r="L313" s="54">
        <v>17569.2</v>
      </c>
      <c r="M313" s="320"/>
      <c r="N313" s="320"/>
      <c r="O313" s="320"/>
      <c r="P313" s="320"/>
      <c r="Q313" s="323"/>
      <c r="R313" s="320"/>
      <c r="S313" s="159"/>
      <c r="T313" s="159"/>
      <c r="U313" s="281"/>
      <c r="V313" s="281"/>
      <c r="W313" s="281"/>
      <c r="X313" s="287"/>
      <c r="Y313" s="282"/>
      <c r="Z313" s="282"/>
    </row>
    <row r="314" spans="1:26" ht="26.65" customHeight="1">
      <c r="A314"/>
      <c r="B314" s="321"/>
      <c r="C314" s="68" t="s">
        <v>122</v>
      </c>
      <c r="D314" s="68">
        <f t="shared" ref="D314:L314" si="100">IF(((D312="")*AND(D313="")),"",(D312-D313)*3)</f>
        <v>31992.629999999997</v>
      </c>
      <c r="E314" s="68">
        <f t="shared" si="100"/>
        <v>34364.61</v>
      </c>
      <c r="F314" s="68">
        <f t="shared" si="100"/>
        <v>34605.030000000006</v>
      </c>
      <c r="G314" s="68">
        <f t="shared" si="100"/>
        <v>35019.479999999996</v>
      </c>
      <c r="H314" s="68">
        <f t="shared" si="100"/>
        <v>33215.19</v>
      </c>
      <c r="I314" s="68">
        <f t="shared" si="100"/>
        <v>34324.89</v>
      </c>
      <c r="J314" s="68">
        <f t="shared" si="100"/>
        <v>34750.5</v>
      </c>
      <c r="K314" s="68">
        <f t="shared" si="100"/>
        <v>35274.089999999997</v>
      </c>
      <c r="L314" s="68">
        <f t="shared" si="100"/>
        <v>35340.299999999996</v>
      </c>
      <c r="M314" s="321"/>
      <c r="N314" s="321"/>
      <c r="O314" s="321"/>
      <c r="P314" s="321"/>
      <c r="Q314" s="324"/>
      <c r="R314" s="321"/>
      <c r="S314" s="160"/>
      <c r="T314" s="160"/>
      <c r="U314" s="283"/>
      <c r="V314" s="283"/>
      <c r="W314" s="283"/>
      <c r="X314" s="288"/>
      <c r="Y314" s="289"/>
      <c r="Z314" s="289"/>
    </row>
    <row r="315" spans="1:26">
      <c r="A315" s="201">
        <v>43369</v>
      </c>
      <c r="B315" s="319" t="s">
        <v>123</v>
      </c>
      <c r="C315" s="68" t="s">
        <v>87</v>
      </c>
      <c r="D315" s="54">
        <v>29390.75</v>
      </c>
      <c r="E315" s="54">
        <v>29305.81</v>
      </c>
      <c r="F315" s="54">
        <v>29303.88</v>
      </c>
      <c r="G315" s="54">
        <v>29287.39</v>
      </c>
      <c r="H315" s="54">
        <v>29346.28</v>
      </c>
      <c r="I315" s="54">
        <v>29356.11</v>
      </c>
      <c r="J315" s="54">
        <v>29265.599999999999</v>
      </c>
      <c r="K315" s="54">
        <v>29311.38</v>
      </c>
      <c r="L315" s="54">
        <v>29401.4</v>
      </c>
      <c r="M315" s="319">
        <f>IF((L316=""),"",MAX(D317:L317))</f>
        <v>40670.700000000004</v>
      </c>
      <c r="N315" s="319">
        <f>IF(L316="","",MIN(D317:L317))</f>
        <v>35986.29</v>
      </c>
      <c r="O315" s="319">
        <f>IF((L317=""),"",AVERAGE(D317:L317))</f>
        <v>39291.730000000003</v>
      </c>
      <c r="P315" s="319">
        <f>IF((L316=""),"",((M315-N315)/(M315+N315))*100)</f>
        <v>6.1108712982338638</v>
      </c>
      <c r="Q315" s="322" t="str">
        <f>IF(L316="","",IF(P317&lt;20,(IF(O315&gt;19000,IF(O315&lt;49000,"Pass","Fail"),"Fail"))))</f>
        <v>Pass</v>
      </c>
      <c r="R315" s="319">
        <v>102</v>
      </c>
      <c r="S315" s="158"/>
      <c r="T315" s="158"/>
      <c r="U315" s="284">
        <v>19000</v>
      </c>
      <c r="V315" s="284">
        <v>49000</v>
      </c>
      <c r="W315" s="284">
        <v>33000</v>
      </c>
      <c r="X315" s="285">
        <v>44000</v>
      </c>
      <c r="Y315" s="286">
        <v>20</v>
      </c>
      <c r="Z315" s="286">
        <v>20</v>
      </c>
    </row>
    <row r="316" spans="1:26" ht="15.75">
      <c r="A316"/>
      <c r="B316" s="320"/>
      <c r="C316" s="68" t="s">
        <v>88</v>
      </c>
      <c r="D316" s="54">
        <v>17395.32</v>
      </c>
      <c r="E316" s="54">
        <v>16223.73</v>
      </c>
      <c r="F316" s="54">
        <v>16128.7</v>
      </c>
      <c r="G316" s="54">
        <v>15970.48</v>
      </c>
      <c r="H316" s="54">
        <v>16595.48</v>
      </c>
      <c r="I316" s="54">
        <v>16061.68</v>
      </c>
      <c r="J316" s="54">
        <v>15975.97</v>
      </c>
      <c r="K316" s="54">
        <v>15897.55</v>
      </c>
      <c r="L316" s="54">
        <v>15844.5</v>
      </c>
      <c r="M316" s="320"/>
      <c r="N316" s="320"/>
      <c r="O316" s="320"/>
      <c r="P316" s="320"/>
      <c r="Q316" s="323"/>
      <c r="R316" s="320"/>
      <c r="S316" s="159"/>
      <c r="T316" s="159"/>
      <c r="U316" s="281"/>
      <c r="V316" s="281"/>
      <c r="W316" s="281"/>
      <c r="X316" s="287"/>
      <c r="Y316" s="282"/>
      <c r="Z316" s="282"/>
    </row>
    <row r="317" spans="1:26" ht="26.65" customHeight="1">
      <c r="A317"/>
      <c r="B317" s="321"/>
      <c r="C317" s="68" t="s">
        <v>122</v>
      </c>
      <c r="D317" s="68">
        <f t="shared" ref="D317:L317" si="101">IF(((D315="")*AND(D316="")),"",(D315-D316)*3)</f>
        <v>35986.29</v>
      </c>
      <c r="E317" s="68">
        <f t="shared" si="101"/>
        <v>39246.240000000005</v>
      </c>
      <c r="F317" s="68">
        <f t="shared" si="101"/>
        <v>39525.54</v>
      </c>
      <c r="G317" s="68">
        <f t="shared" si="101"/>
        <v>39950.729999999996</v>
      </c>
      <c r="H317" s="68">
        <f t="shared" si="101"/>
        <v>38252.399999999994</v>
      </c>
      <c r="I317" s="68">
        <f t="shared" si="101"/>
        <v>39883.29</v>
      </c>
      <c r="J317" s="68">
        <f t="shared" si="101"/>
        <v>39868.89</v>
      </c>
      <c r="K317" s="68">
        <f t="shared" si="101"/>
        <v>40241.490000000005</v>
      </c>
      <c r="L317" s="68">
        <f t="shared" si="101"/>
        <v>40670.700000000004</v>
      </c>
      <c r="M317" s="321"/>
      <c r="N317" s="321"/>
      <c r="O317" s="321"/>
      <c r="P317" s="321"/>
      <c r="Q317" s="324"/>
      <c r="R317" s="321"/>
      <c r="S317" s="160"/>
      <c r="T317" s="160"/>
      <c r="U317" s="283"/>
      <c r="V317" s="283"/>
      <c r="W317" s="283"/>
      <c r="X317" s="288"/>
      <c r="Y317" s="289"/>
      <c r="Z317" s="289"/>
    </row>
    <row r="318" spans="1:26">
      <c r="A318" s="201">
        <v>43373</v>
      </c>
      <c r="B318" s="319" t="s">
        <v>123</v>
      </c>
      <c r="C318" s="68" t="s">
        <v>87</v>
      </c>
      <c r="D318" s="54">
        <v>29066.080000000002</v>
      </c>
      <c r="E318" s="54">
        <v>29017.21</v>
      </c>
      <c r="F318" s="54">
        <v>29044.13</v>
      </c>
      <c r="G318" s="54">
        <v>29008.07</v>
      </c>
      <c r="H318" s="54">
        <v>29082.09</v>
      </c>
      <c r="I318" s="54">
        <v>29065.24</v>
      </c>
      <c r="J318" s="54">
        <v>29000.26</v>
      </c>
      <c r="K318" s="54">
        <v>28999.360000000001</v>
      </c>
      <c r="L318" s="54">
        <v>29066.28</v>
      </c>
      <c r="M318" s="319">
        <f>IF((L319=""),"",MAX(D320:L320))</f>
        <v>37983.54</v>
      </c>
      <c r="N318" s="319">
        <f>IF(L319="","",MIN(D320:L320))</f>
        <v>32440.740000000005</v>
      </c>
      <c r="O318" s="319">
        <f>IF((L320=""),"",AVERAGE(D320:L320))</f>
        <v>36615.53</v>
      </c>
      <c r="P318" s="319">
        <f>IF((L319=""),"",((M318-N318)/(M318+N318))*100)</f>
        <v>7.8705809984851758</v>
      </c>
      <c r="Q318" s="322" t="str">
        <f>IF(L319="","",IF(P320&lt;20,(IF(O318&gt;19000,IF(O318&lt;49000,"Pass","Fail"),"Fail"))))</f>
        <v>Pass</v>
      </c>
      <c r="R318" s="319">
        <v>1340</v>
      </c>
      <c r="S318" s="158"/>
      <c r="T318" s="158"/>
      <c r="U318" s="284">
        <v>19000</v>
      </c>
      <c r="V318" s="284">
        <v>49000</v>
      </c>
      <c r="W318" s="284">
        <v>33000</v>
      </c>
      <c r="X318" s="285">
        <v>44000</v>
      </c>
      <c r="Y318" s="286">
        <v>20</v>
      </c>
      <c r="Z318" s="286">
        <v>20</v>
      </c>
    </row>
    <row r="319" spans="1:26" ht="15.75">
      <c r="A319"/>
      <c r="B319" s="320"/>
      <c r="C319" s="68" t="s">
        <v>88</v>
      </c>
      <c r="D319" s="54">
        <v>18252.5</v>
      </c>
      <c r="E319" s="54">
        <v>16826.75</v>
      </c>
      <c r="F319" s="54">
        <v>16589.900000000001</v>
      </c>
      <c r="G319" s="54">
        <v>16346.89</v>
      </c>
      <c r="H319" s="54">
        <v>17193.419999999998</v>
      </c>
      <c r="I319" s="54">
        <v>16784.439999999999</v>
      </c>
      <c r="J319" s="54">
        <v>16468.57</v>
      </c>
      <c r="K319" s="54">
        <v>16369.37</v>
      </c>
      <c r="L319" s="54">
        <v>16670.29</v>
      </c>
      <c r="M319" s="320"/>
      <c r="N319" s="320"/>
      <c r="O319" s="320"/>
      <c r="P319" s="320"/>
      <c r="Q319" s="323"/>
      <c r="R319" s="320"/>
      <c r="S319" s="159"/>
      <c r="T319" s="159"/>
      <c r="U319" s="281"/>
      <c r="V319" s="281"/>
      <c r="W319" s="281"/>
      <c r="X319" s="287"/>
      <c r="Y319" s="282"/>
      <c r="Z319" s="282"/>
    </row>
    <row r="320" spans="1:26" ht="26.65" customHeight="1">
      <c r="A320"/>
      <c r="B320" s="321"/>
      <c r="C320" s="68" t="s">
        <v>122</v>
      </c>
      <c r="D320" s="68">
        <f t="shared" ref="D320:L320" si="102">IF(((D318="")*AND(D319="")),"",(D318-D319)*3)</f>
        <v>32440.740000000005</v>
      </c>
      <c r="E320" s="68">
        <f t="shared" si="102"/>
        <v>36571.379999999997</v>
      </c>
      <c r="F320" s="68">
        <f t="shared" si="102"/>
        <v>37362.69</v>
      </c>
      <c r="G320" s="68">
        <f t="shared" si="102"/>
        <v>37983.54</v>
      </c>
      <c r="H320" s="68">
        <f t="shared" si="102"/>
        <v>35666.010000000009</v>
      </c>
      <c r="I320" s="68">
        <f t="shared" si="102"/>
        <v>36842.400000000009</v>
      </c>
      <c r="J320" s="68">
        <f t="shared" si="102"/>
        <v>37595.069999999992</v>
      </c>
      <c r="K320" s="68">
        <f t="shared" si="102"/>
        <v>37889.97</v>
      </c>
      <c r="L320" s="68">
        <f t="shared" si="102"/>
        <v>37187.969999999994</v>
      </c>
      <c r="M320" s="321"/>
      <c r="N320" s="321"/>
      <c r="O320" s="321"/>
      <c r="P320" s="321"/>
      <c r="Q320" s="324"/>
      <c r="R320" s="321"/>
      <c r="S320" s="160"/>
      <c r="T320" s="160"/>
      <c r="U320" s="283"/>
      <c r="V320" s="283"/>
      <c r="W320" s="283"/>
      <c r="X320" s="288"/>
      <c r="Y320" s="289"/>
      <c r="Z320" s="289"/>
    </row>
    <row r="321" spans="1:26">
      <c r="A321" s="201">
        <v>43376</v>
      </c>
      <c r="B321" s="319" t="s">
        <v>123</v>
      </c>
      <c r="C321" s="68" t="s">
        <v>87</v>
      </c>
      <c r="D321" s="54">
        <v>29074.23</v>
      </c>
      <c r="E321" s="54">
        <v>28988.73</v>
      </c>
      <c r="F321" s="54">
        <v>28989.33</v>
      </c>
      <c r="G321" s="54">
        <v>28974.46</v>
      </c>
      <c r="H321" s="54">
        <v>29040.77</v>
      </c>
      <c r="I321" s="54">
        <v>29065.75</v>
      </c>
      <c r="J321" s="54">
        <v>28982.48</v>
      </c>
      <c r="K321" s="54">
        <v>28972.959999999999</v>
      </c>
      <c r="L321" s="54">
        <v>29070.06</v>
      </c>
      <c r="M321" s="319">
        <f>IF((L322=""),"",MAX(D323:L323))</f>
        <v>38240.789999999994</v>
      </c>
      <c r="N321" s="319">
        <f>IF(L322="","",MIN(D323:L323))</f>
        <v>32937.69</v>
      </c>
      <c r="O321" s="319">
        <f>IF((L323=""),"",AVERAGE(D323:L323))</f>
        <v>37039.943333333329</v>
      </c>
      <c r="P321" s="319">
        <f>IF((L322=""),"",((M321-N321)/(M321+N321))*100)</f>
        <v>7.4504260276420515</v>
      </c>
      <c r="Q321" s="322" t="str">
        <f>IF(L322="","",IF(P323&lt;20,(IF(O321&gt;19000,IF(O321&lt;49000,"Pass","Fail"),"Fail"))))</f>
        <v>Pass</v>
      </c>
      <c r="R321" s="319">
        <v>121</v>
      </c>
      <c r="S321" s="158"/>
      <c r="T321" s="158"/>
      <c r="U321" s="284">
        <v>19000</v>
      </c>
      <c r="V321" s="284">
        <v>49000</v>
      </c>
      <c r="W321" s="284">
        <v>33000</v>
      </c>
      <c r="X321" s="285">
        <v>44000</v>
      </c>
      <c r="Y321" s="286">
        <v>20</v>
      </c>
      <c r="Z321" s="286">
        <v>20</v>
      </c>
    </row>
    <row r="322" spans="1:26" ht="15.75">
      <c r="A322"/>
      <c r="B322" s="320"/>
      <c r="C322" s="68" t="s">
        <v>88</v>
      </c>
      <c r="D322" s="54">
        <v>18095</v>
      </c>
      <c r="E322" s="54">
        <v>16730.52</v>
      </c>
      <c r="F322" s="54">
        <v>16472.490000000002</v>
      </c>
      <c r="G322" s="54">
        <v>16227.53</v>
      </c>
      <c r="H322" s="54">
        <v>16974.060000000001</v>
      </c>
      <c r="I322" s="54">
        <v>16545.04</v>
      </c>
      <c r="J322" s="54">
        <v>16285.02</v>
      </c>
      <c r="K322" s="54">
        <v>16287.65</v>
      </c>
      <c r="L322" s="54">
        <v>16421.63</v>
      </c>
      <c r="M322" s="320"/>
      <c r="N322" s="320"/>
      <c r="O322" s="320"/>
      <c r="P322" s="320"/>
      <c r="Q322" s="323"/>
      <c r="R322" s="320"/>
      <c r="S322" s="159"/>
      <c r="T322" s="159"/>
      <c r="U322" s="281"/>
      <c r="V322" s="281"/>
      <c r="W322" s="281"/>
      <c r="X322" s="287"/>
      <c r="Y322" s="282"/>
      <c r="Z322" s="282"/>
    </row>
    <row r="323" spans="1:26" ht="26.65" customHeight="1">
      <c r="A323"/>
      <c r="B323" s="321"/>
      <c r="C323" s="68" t="s">
        <v>122</v>
      </c>
      <c r="D323" s="68">
        <f t="shared" ref="D323:L323" si="103">IF(((D321="")*AND(D322="")),"",(D321-D322)*3)</f>
        <v>32937.69</v>
      </c>
      <c r="E323" s="68">
        <f t="shared" si="103"/>
        <v>36774.629999999997</v>
      </c>
      <c r="F323" s="68">
        <f t="shared" si="103"/>
        <v>37550.520000000004</v>
      </c>
      <c r="G323" s="68">
        <f t="shared" si="103"/>
        <v>38240.789999999994</v>
      </c>
      <c r="H323" s="68">
        <f t="shared" si="103"/>
        <v>36200.129999999997</v>
      </c>
      <c r="I323" s="68">
        <f t="shared" si="103"/>
        <v>37562.129999999997</v>
      </c>
      <c r="J323" s="68">
        <f t="shared" si="103"/>
        <v>38092.379999999997</v>
      </c>
      <c r="K323" s="68">
        <f t="shared" si="103"/>
        <v>38055.93</v>
      </c>
      <c r="L323" s="68">
        <f t="shared" si="103"/>
        <v>37945.29</v>
      </c>
      <c r="M323" s="321"/>
      <c r="N323" s="321"/>
      <c r="O323" s="321"/>
      <c r="P323" s="321"/>
      <c r="Q323" s="324"/>
      <c r="R323" s="321"/>
      <c r="S323" s="160"/>
      <c r="T323" s="160"/>
      <c r="U323" s="283"/>
      <c r="V323" s="283"/>
      <c r="W323" s="283"/>
      <c r="X323" s="288"/>
      <c r="Y323" s="289"/>
      <c r="Z323" s="289"/>
    </row>
    <row r="324" spans="1:26">
      <c r="A324" s="201">
        <v>43379</v>
      </c>
      <c r="B324" s="319" t="s">
        <v>123</v>
      </c>
      <c r="C324" s="68" t="s">
        <v>87</v>
      </c>
      <c r="D324" s="54">
        <v>27169.759999999998</v>
      </c>
      <c r="E324" s="54">
        <v>27157.56</v>
      </c>
      <c r="F324" s="54">
        <v>27235.27</v>
      </c>
      <c r="G324" s="54">
        <v>27140.07</v>
      </c>
      <c r="H324" s="54">
        <v>27146.78</v>
      </c>
      <c r="I324" s="54">
        <v>27127.85</v>
      </c>
      <c r="J324" s="54">
        <v>27146.9</v>
      </c>
      <c r="K324" s="54">
        <v>27130.35</v>
      </c>
      <c r="L324" s="54">
        <v>27140.87</v>
      </c>
      <c r="M324" s="319">
        <f>IF((L325=""),"",MAX(D326:L326))</f>
        <v>39571.919999999998</v>
      </c>
      <c r="N324" s="319">
        <f>IF(L325="","",MIN(D326:L326))</f>
        <v>34616.369999999995</v>
      </c>
      <c r="O324" s="319">
        <f>IF((L326=""),"",AVERAGE(D326:L326))</f>
        <v>38288.166666666657</v>
      </c>
      <c r="P324" s="319">
        <f>IF((L325=""),"",((M324-N324)/(M324+N324))*100)</f>
        <v>6.6796929811969026</v>
      </c>
      <c r="Q324" s="322" t="str">
        <f>IF(L325="","",IF(P326&lt;20,(IF(O324&gt;19000,IF(O324&lt;49000,"Pass","Fail"),"Fail"))))</f>
        <v>Pass</v>
      </c>
      <c r="R324" s="319">
        <v>121</v>
      </c>
      <c r="S324" s="158" t="s">
        <v>198</v>
      </c>
      <c r="T324" s="158"/>
      <c r="U324" s="284">
        <v>19000</v>
      </c>
      <c r="V324" s="284">
        <v>49000</v>
      </c>
      <c r="W324" s="284">
        <v>33000</v>
      </c>
      <c r="X324" s="285">
        <v>44000</v>
      </c>
      <c r="Y324" s="286">
        <v>20</v>
      </c>
      <c r="Z324" s="286">
        <v>20</v>
      </c>
    </row>
    <row r="325" spans="1:26" ht="15.75">
      <c r="A325"/>
      <c r="B325" s="320"/>
      <c r="C325" s="68" t="s">
        <v>88</v>
      </c>
      <c r="D325" s="54">
        <v>15630.97</v>
      </c>
      <c r="E325" s="54">
        <v>14539.11</v>
      </c>
      <c r="F325" s="54">
        <v>14436.16</v>
      </c>
      <c r="G325" s="54">
        <v>14042.53</v>
      </c>
      <c r="H325" s="54">
        <v>14573.76</v>
      </c>
      <c r="I325" s="54">
        <v>14069.76</v>
      </c>
      <c r="J325" s="54">
        <v>14128.92</v>
      </c>
      <c r="K325" s="54">
        <v>14159.47</v>
      </c>
      <c r="L325" s="54">
        <v>13950.23</v>
      </c>
      <c r="M325" s="320"/>
      <c r="N325" s="320"/>
      <c r="O325" s="320"/>
      <c r="P325" s="320"/>
      <c r="Q325" s="323"/>
      <c r="R325" s="320"/>
      <c r="S325" s="159"/>
      <c r="T325" s="159"/>
      <c r="U325" s="281"/>
      <c r="V325" s="281"/>
      <c r="W325" s="281"/>
      <c r="X325" s="287"/>
      <c r="Y325" s="282"/>
      <c r="Z325" s="282"/>
    </row>
    <row r="326" spans="1:26" ht="26.65" customHeight="1">
      <c r="A326"/>
      <c r="B326" s="321"/>
      <c r="C326" s="68" t="s">
        <v>122</v>
      </c>
      <c r="D326" s="68">
        <f t="shared" ref="D326:L326" si="104">IF(((D324="")*AND(D325="")),"",(D324-D325)*3)</f>
        <v>34616.369999999995</v>
      </c>
      <c r="E326" s="68">
        <f t="shared" si="104"/>
        <v>37855.350000000006</v>
      </c>
      <c r="F326" s="68">
        <f t="shared" si="104"/>
        <v>38397.33</v>
      </c>
      <c r="G326" s="68">
        <f t="shared" si="104"/>
        <v>39292.619999999995</v>
      </c>
      <c r="H326" s="68">
        <f t="shared" si="104"/>
        <v>37719.06</v>
      </c>
      <c r="I326" s="68">
        <f t="shared" si="104"/>
        <v>39174.269999999997</v>
      </c>
      <c r="J326" s="68">
        <f t="shared" si="104"/>
        <v>39053.94</v>
      </c>
      <c r="K326" s="68">
        <f t="shared" si="104"/>
        <v>38912.639999999999</v>
      </c>
      <c r="L326" s="68">
        <f t="shared" si="104"/>
        <v>39571.919999999998</v>
      </c>
      <c r="M326" s="321"/>
      <c r="N326" s="321"/>
      <c r="O326" s="321"/>
      <c r="P326" s="321"/>
      <c r="Q326" s="324"/>
      <c r="R326" s="321"/>
      <c r="S326" s="160"/>
      <c r="T326" s="160"/>
      <c r="U326" s="283"/>
      <c r="V326" s="283"/>
      <c r="W326" s="283"/>
      <c r="X326" s="288"/>
      <c r="Y326" s="289"/>
      <c r="Z326" s="289"/>
    </row>
    <row r="327" spans="1:26">
      <c r="A327" s="201">
        <v>43382</v>
      </c>
      <c r="B327" s="319" t="s">
        <v>123</v>
      </c>
      <c r="C327" s="68" t="s">
        <v>87</v>
      </c>
      <c r="D327" s="54">
        <v>29250.84</v>
      </c>
      <c r="E327" s="54">
        <v>29186.58</v>
      </c>
      <c r="F327" s="54">
        <v>29230.66</v>
      </c>
      <c r="G327" s="54">
        <v>29197.03</v>
      </c>
      <c r="H327" s="54">
        <v>29245.21</v>
      </c>
      <c r="I327" s="54">
        <v>29240.38</v>
      </c>
      <c r="J327" s="54">
        <v>29192.36</v>
      </c>
      <c r="K327" s="54">
        <v>29185.15</v>
      </c>
      <c r="L327" s="54">
        <v>29261.58</v>
      </c>
      <c r="M327" s="319">
        <f>IF((L328=""),"",MAX(D329:L329))</f>
        <v>41083.740000000005</v>
      </c>
      <c r="N327" s="319">
        <f>IF(L328="","",MIN(D329:L329))</f>
        <v>35782.020000000004</v>
      </c>
      <c r="O327" s="319">
        <f>IF((L329=""),"",AVERAGE(D329:L329))</f>
        <v>39841.57</v>
      </c>
      <c r="P327" s="319">
        <f>IF((L328=""),"",((M327-N327)/(M327+N327))*100)</f>
        <v>6.8973753723374376</v>
      </c>
      <c r="Q327" s="322" t="str">
        <f>IF(L328="","",IF(P329&lt;20,(IF(O327&gt;19000,IF(O327&lt;49000,"Pass","Fail"),"Fail"))))</f>
        <v>Pass</v>
      </c>
      <c r="R327" s="319">
        <v>1335</v>
      </c>
      <c r="S327" s="158" t="s">
        <v>130</v>
      </c>
      <c r="T327" s="158"/>
      <c r="U327" s="284">
        <v>19000</v>
      </c>
      <c r="V327" s="284">
        <v>49000</v>
      </c>
      <c r="W327" s="284">
        <v>33000</v>
      </c>
      <c r="X327" s="285">
        <v>44000</v>
      </c>
      <c r="Y327" s="286">
        <v>20</v>
      </c>
      <c r="Z327" s="286">
        <v>20</v>
      </c>
    </row>
    <row r="328" spans="1:26" ht="15.75">
      <c r="A328"/>
      <c r="B328" s="320"/>
      <c r="C328" s="68" t="s">
        <v>88</v>
      </c>
      <c r="D328" s="54">
        <v>17323.5</v>
      </c>
      <c r="E328" s="54">
        <v>15976.56</v>
      </c>
      <c r="F328" s="54">
        <v>15818.64</v>
      </c>
      <c r="G328" s="54">
        <v>15540.9</v>
      </c>
      <c r="H328" s="54">
        <v>16319.76</v>
      </c>
      <c r="I328" s="54">
        <v>15774.54</v>
      </c>
      <c r="J328" s="54">
        <v>15621.63</v>
      </c>
      <c r="K328" s="54">
        <v>15522.55</v>
      </c>
      <c r="L328" s="54">
        <v>15567</v>
      </c>
      <c r="M328" s="320"/>
      <c r="N328" s="320"/>
      <c r="O328" s="320"/>
      <c r="P328" s="320"/>
      <c r="Q328" s="323"/>
      <c r="R328" s="320"/>
      <c r="S328" s="159"/>
      <c r="T328" s="159"/>
      <c r="U328" s="281"/>
      <c r="V328" s="281"/>
      <c r="W328" s="281"/>
      <c r="X328" s="287"/>
      <c r="Y328" s="282"/>
      <c r="Z328" s="282"/>
    </row>
    <row r="329" spans="1:26" ht="26.65" customHeight="1">
      <c r="A329"/>
      <c r="B329" s="321"/>
      <c r="C329" s="68" t="s">
        <v>122</v>
      </c>
      <c r="D329" s="68">
        <f t="shared" ref="D329:L329" si="105">IF(((D327="")*AND(D328="")),"",(D327-D328)*3)</f>
        <v>35782.020000000004</v>
      </c>
      <c r="E329" s="68">
        <f t="shared" si="105"/>
        <v>39630.060000000005</v>
      </c>
      <c r="F329" s="68">
        <f t="shared" si="105"/>
        <v>40236.06</v>
      </c>
      <c r="G329" s="68">
        <f t="shared" si="105"/>
        <v>40968.39</v>
      </c>
      <c r="H329" s="68">
        <f t="shared" si="105"/>
        <v>38776.35</v>
      </c>
      <c r="I329" s="68">
        <f t="shared" si="105"/>
        <v>40397.520000000004</v>
      </c>
      <c r="J329" s="68">
        <f t="shared" si="105"/>
        <v>40712.19</v>
      </c>
      <c r="K329" s="68">
        <f t="shared" si="105"/>
        <v>40987.800000000003</v>
      </c>
      <c r="L329" s="68">
        <f t="shared" si="105"/>
        <v>41083.740000000005</v>
      </c>
      <c r="M329" s="321"/>
      <c r="N329" s="321"/>
      <c r="O329" s="321"/>
      <c r="P329" s="321"/>
      <c r="Q329" s="324"/>
      <c r="R329" s="321"/>
      <c r="S329" s="160"/>
      <c r="T329" s="160"/>
      <c r="U329" s="283"/>
      <c r="V329" s="283"/>
      <c r="W329" s="283"/>
      <c r="X329" s="288"/>
      <c r="Y329" s="289"/>
      <c r="Z329" s="289"/>
    </row>
    <row r="330" spans="1:26">
      <c r="A330" s="201">
        <v>43385</v>
      </c>
      <c r="B330" s="319" t="s">
        <v>123</v>
      </c>
      <c r="C330" s="68" t="s">
        <v>87</v>
      </c>
      <c r="D330" s="54">
        <v>29254.47</v>
      </c>
      <c r="E330" s="54">
        <v>29134.78</v>
      </c>
      <c r="F330" s="54">
        <v>29091.52</v>
      </c>
      <c r="G330" s="54">
        <v>29132.93</v>
      </c>
      <c r="H330" s="54">
        <v>29226.11</v>
      </c>
      <c r="I330" s="54">
        <v>29238.880000000001</v>
      </c>
      <c r="J330" s="54">
        <v>29136.15</v>
      </c>
      <c r="K330" s="54">
        <v>29126.27</v>
      </c>
      <c r="L330" s="54">
        <v>29209.61</v>
      </c>
      <c r="M330" s="319">
        <f>IF((L331=""),"",MAX(D332:L332))</f>
        <v>40448.01</v>
      </c>
      <c r="N330" s="319">
        <f>IF(L331="","",MIN(D332:L332))</f>
        <v>35581.530000000006</v>
      </c>
      <c r="O330" s="319">
        <f>IF((L332=""),"",AVERAGE(D332:L332))</f>
        <v>39197.493333333339</v>
      </c>
      <c r="P330" s="319">
        <f>IF((L331=""),"",((M330-N330)/(M330+N330))*100)</f>
        <v>6.4007752776091973</v>
      </c>
      <c r="Q330" s="322" t="str">
        <f>IF(L331="","",IF(P332&lt;20,(IF(O330&gt;19000,IF(O330&lt;49000,"Pass","Fail"),"Fail"))))</f>
        <v>Pass</v>
      </c>
      <c r="R330" s="319">
        <v>1335</v>
      </c>
      <c r="S330" s="158" t="s">
        <v>131</v>
      </c>
      <c r="T330" s="158"/>
      <c r="U330" s="284">
        <v>19000</v>
      </c>
      <c r="V330" s="284">
        <v>49000</v>
      </c>
      <c r="W330" s="284">
        <v>33000</v>
      </c>
      <c r="X330" s="285">
        <v>44000</v>
      </c>
      <c r="Y330" s="286">
        <v>20</v>
      </c>
      <c r="Z330" s="286">
        <v>20</v>
      </c>
    </row>
    <row r="331" spans="1:26" ht="15.75">
      <c r="A331"/>
      <c r="B331" s="320"/>
      <c r="C331" s="68" t="s">
        <v>88</v>
      </c>
      <c r="D331" s="54">
        <v>17393.96</v>
      </c>
      <c r="E331" s="54">
        <v>16129.47</v>
      </c>
      <c r="F331" s="54">
        <v>16069.85</v>
      </c>
      <c r="G331" s="54">
        <v>15733.96</v>
      </c>
      <c r="H331" s="54">
        <v>16435.169999999998</v>
      </c>
      <c r="I331" s="54">
        <v>15924.74</v>
      </c>
      <c r="J331" s="54">
        <v>15828.7</v>
      </c>
      <c r="K331" s="54">
        <v>15715.45</v>
      </c>
      <c r="L331" s="54">
        <v>15726.94</v>
      </c>
      <c r="M331" s="320"/>
      <c r="N331" s="320"/>
      <c r="O331" s="320"/>
      <c r="P331" s="320"/>
      <c r="Q331" s="323"/>
      <c r="R331" s="320"/>
      <c r="S331" s="159"/>
      <c r="T331" s="159"/>
      <c r="U331" s="281"/>
      <c r="V331" s="281"/>
      <c r="W331" s="281"/>
      <c r="X331" s="287"/>
      <c r="Y331" s="282"/>
      <c r="Z331" s="282"/>
    </row>
    <row r="332" spans="1:26" ht="26.65" customHeight="1">
      <c r="A332"/>
      <c r="B332" s="321"/>
      <c r="C332" s="68" t="s">
        <v>122</v>
      </c>
      <c r="D332" s="68">
        <f t="shared" ref="D332:L332" si="106">IF(((D330="")*AND(D331="")),"",(D330-D331)*3)</f>
        <v>35581.530000000006</v>
      </c>
      <c r="E332" s="68">
        <f t="shared" si="106"/>
        <v>39015.93</v>
      </c>
      <c r="F332" s="68">
        <f t="shared" si="106"/>
        <v>39065.01</v>
      </c>
      <c r="G332" s="68">
        <f t="shared" si="106"/>
        <v>40196.910000000003</v>
      </c>
      <c r="H332" s="68">
        <f t="shared" si="106"/>
        <v>38372.820000000007</v>
      </c>
      <c r="I332" s="68">
        <f t="shared" si="106"/>
        <v>39942.420000000006</v>
      </c>
      <c r="J332" s="68">
        <f t="shared" si="106"/>
        <v>39922.350000000006</v>
      </c>
      <c r="K332" s="68">
        <f t="shared" si="106"/>
        <v>40232.46</v>
      </c>
      <c r="L332" s="68">
        <f t="shared" si="106"/>
        <v>40448.01</v>
      </c>
      <c r="M332" s="321"/>
      <c r="N332" s="321"/>
      <c r="O332" s="321"/>
      <c r="P332" s="321"/>
      <c r="Q332" s="324"/>
      <c r="R332" s="321"/>
      <c r="S332" s="160"/>
      <c r="T332" s="160"/>
      <c r="U332" s="283"/>
      <c r="V332" s="283"/>
      <c r="W332" s="283"/>
      <c r="X332" s="288"/>
      <c r="Y332" s="289"/>
      <c r="Z332" s="289"/>
    </row>
    <row r="333" spans="1:26">
      <c r="A333" s="201">
        <v>43388</v>
      </c>
      <c r="B333" s="319" t="s">
        <v>123</v>
      </c>
      <c r="C333" s="68" t="s">
        <v>87</v>
      </c>
      <c r="D333" s="54">
        <v>29299.13</v>
      </c>
      <c r="E333" s="54">
        <v>29154.48</v>
      </c>
      <c r="F333" s="54">
        <v>29198.240000000002</v>
      </c>
      <c r="G333" s="54">
        <v>29146.02</v>
      </c>
      <c r="H333" s="54">
        <v>29251.43</v>
      </c>
      <c r="I333" s="54">
        <v>29221.75</v>
      </c>
      <c r="J333" s="54">
        <v>29151.97</v>
      </c>
      <c r="K333" s="54">
        <v>29177.96</v>
      </c>
      <c r="L333" s="54">
        <v>29291.77</v>
      </c>
      <c r="M333" s="319">
        <f>IF((L334=""),"",MAX(D335:L335))</f>
        <v>40414.380000000005</v>
      </c>
      <c r="N333" s="319">
        <f>IF(L334="","",MIN(D335:L335))</f>
        <v>35482.800000000003</v>
      </c>
      <c r="O333" s="319">
        <f>IF((L335=""),"",AVERAGE(D335:L335))</f>
        <v>38937.82</v>
      </c>
      <c r="P333" s="319">
        <f>IF((L334=""),"",((M333-N333)/(M333+N333))*100)</f>
        <v>6.4977117726903701</v>
      </c>
      <c r="Q333" s="322" t="str">
        <f>IF(L334="","",IF(P335&lt;20,(IF(O333&gt;19000,IF(O333&lt;49000,"Pass","Fail"),"Fail"))))</f>
        <v>Pass</v>
      </c>
      <c r="R333" s="319">
        <v>1340</v>
      </c>
      <c r="S333" s="158"/>
      <c r="T333" s="158"/>
      <c r="U333" s="284">
        <v>19000</v>
      </c>
      <c r="V333" s="284">
        <v>49000</v>
      </c>
      <c r="W333" s="284">
        <v>33000</v>
      </c>
      <c r="X333" s="285">
        <v>44000</v>
      </c>
      <c r="Y333" s="286">
        <v>20</v>
      </c>
      <c r="Z333" s="286">
        <v>20</v>
      </c>
    </row>
    <row r="334" spans="1:26" ht="15.75">
      <c r="A334"/>
      <c r="B334" s="320"/>
      <c r="C334" s="68" t="s">
        <v>88</v>
      </c>
      <c r="D334" s="54">
        <v>17471.53</v>
      </c>
      <c r="E334" s="54">
        <v>16281.96</v>
      </c>
      <c r="F334" s="54">
        <v>16151.27</v>
      </c>
      <c r="G334" s="54">
        <v>15836.79</v>
      </c>
      <c r="H334" s="54">
        <v>16463.62</v>
      </c>
      <c r="I334" s="54">
        <v>16164.41</v>
      </c>
      <c r="J334" s="54">
        <v>16016.66</v>
      </c>
      <c r="K334" s="54">
        <v>15872.74</v>
      </c>
      <c r="L334" s="54">
        <v>15820.31</v>
      </c>
      <c r="M334" s="320"/>
      <c r="N334" s="320"/>
      <c r="O334" s="320"/>
      <c r="P334" s="320"/>
      <c r="Q334" s="323"/>
      <c r="R334" s="320"/>
      <c r="S334" s="159"/>
      <c r="T334" s="159"/>
      <c r="U334" s="281"/>
      <c r="V334" s="281"/>
      <c r="W334" s="281"/>
      <c r="X334" s="287"/>
      <c r="Y334" s="282"/>
      <c r="Z334" s="282"/>
    </row>
    <row r="335" spans="1:26" ht="26.65" customHeight="1">
      <c r="A335"/>
      <c r="B335" s="321"/>
      <c r="C335" s="68" t="s">
        <v>122</v>
      </c>
      <c r="D335" s="68">
        <f t="shared" ref="D335:L335" si="107">IF(((D333="")*AND(D334="")),"",(D333-D334)*3)</f>
        <v>35482.800000000003</v>
      </c>
      <c r="E335" s="68">
        <f t="shared" si="107"/>
        <v>38617.56</v>
      </c>
      <c r="F335" s="68">
        <f t="shared" si="107"/>
        <v>39140.910000000003</v>
      </c>
      <c r="G335" s="68">
        <f t="shared" si="107"/>
        <v>39927.69</v>
      </c>
      <c r="H335" s="68">
        <f t="shared" si="107"/>
        <v>38363.430000000008</v>
      </c>
      <c r="I335" s="68">
        <f t="shared" si="107"/>
        <v>39172.020000000004</v>
      </c>
      <c r="J335" s="68">
        <f t="shared" si="107"/>
        <v>39405.930000000008</v>
      </c>
      <c r="K335" s="68">
        <f t="shared" si="107"/>
        <v>39915.659999999996</v>
      </c>
      <c r="L335" s="68">
        <f t="shared" si="107"/>
        <v>40414.380000000005</v>
      </c>
      <c r="M335" s="321"/>
      <c r="N335" s="321"/>
      <c r="O335" s="321"/>
      <c r="P335" s="321"/>
      <c r="Q335" s="324"/>
      <c r="R335" s="321"/>
      <c r="S335" s="160"/>
      <c r="T335" s="160"/>
      <c r="U335" s="283"/>
      <c r="V335" s="283"/>
      <c r="W335" s="283"/>
      <c r="X335" s="288"/>
      <c r="Y335" s="289"/>
      <c r="Z335" s="289"/>
    </row>
    <row r="336" spans="1:26">
      <c r="A336" s="201">
        <v>43391</v>
      </c>
      <c r="B336" s="319" t="s">
        <v>123</v>
      </c>
      <c r="C336" s="68" t="s">
        <v>87</v>
      </c>
      <c r="D336" s="54">
        <v>29343.68</v>
      </c>
      <c r="E336" s="54">
        <v>29231.51</v>
      </c>
      <c r="F336" s="54">
        <v>29228.639999999999</v>
      </c>
      <c r="G336" s="54">
        <v>29237.54</v>
      </c>
      <c r="H336" s="54">
        <v>29315.18</v>
      </c>
      <c r="I336" s="54">
        <v>29328.22</v>
      </c>
      <c r="J336" s="54">
        <v>29231.25</v>
      </c>
      <c r="K336" s="54">
        <v>29225.94</v>
      </c>
      <c r="L336" s="54">
        <v>29323.98</v>
      </c>
      <c r="M336" s="319">
        <f>IF((L337=""),"",MAX(D338:L338))</f>
        <v>40459.14</v>
      </c>
      <c r="N336" s="319">
        <f>IF(L337="","",MIN(D338:L338))</f>
        <v>35763.660000000003</v>
      </c>
      <c r="O336" s="319">
        <f>IF((L338=""),"",AVERAGE(D338:L338))</f>
        <v>39333.643333333341</v>
      </c>
      <c r="P336" s="319">
        <f>IF((L337=""),"",((M336-N336)/(M336+N336))*100)</f>
        <v>6.1602040334388084</v>
      </c>
      <c r="Q336" s="322" t="str">
        <f>IF(L337="","",IF(P338&lt;20,(IF(O336&gt;19000,IF(O336&lt;49000,"Pass","Fail"),"Fail"))))</f>
        <v>Pass</v>
      </c>
      <c r="R336" s="319">
        <v>102</v>
      </c>
      <c r="S336" s="158" t="s">
        <v>199</v>
      </c>
      <c r="T336" s="158"/>
      <c r="U336" s="284">
        <v>19000</v>
      </c>
      <c r="V336" s="284">
        <v>49000</v>
      </c>
      <c r="W336" s="284">
        <v>33000</v>
      </c>
      <c r="X336" s="285">
        <v>44000</v>
      </c>
      <c r="Y336" s="286">
        <v>20</v>
      </c>
      <c r="Z336" s="286">
        <v>20</v>
      </c>
    </row>
    <row r="337" spans="1:26" ht="15.75">
      <c r="A337"/>
      <c r="B337" s="320"/>
      <c r="C337" s="68" t="s">
        <v>88</v>
      </c>
      <c r="D337" s="54">
        <v>17422.46</v>
      </c>
      <c r="E337" s="54">
        <v>16238.51</v>
      </c>
      <c r="F337" s="54">
        <v>16109.48</v>
      </c>
      <c r="G337" s="54">
        <v>15809.31</v>
      </c>
      <c r="H337" s="54">
        <v>16413.560000000001</v>
      </c>
      <c r="I337" s="54">
        <v>15896.56</v>
      </c>
      <c r="J337" s="54">
        <v>15868.61</v>
      </c>
      <c r="K337" s="54">
        <v>15868.92</v>
      </c>
      <c r="L337" s="54">
        <v>15837.6</v>
      </c>
      <c r="M337" s="320"/>
      <c r="N337" s="320"/>
      <c r="O337" s="320"/>
      <c r="P337" s="320"/>
      <c r="Q337" s="323"/>
      <c r="R337" s="320"/>
      <c r="S337" s="159"/>
      <c r="T337" s="159"/>
      <c r="U337" s="281"/>
      <c r="V337" s="281"/>
      <c r="W337" s="281"/>
      <c r="X337" s="287"/>
      <c r="Y337" s="282"/>
      <c r="Z337" s="282"/>
    </row>
    <row r="338" spans="1:26" ht="26.65" customHeight="1">
      <c r="A338"/>
      <c r="B338" s="321"/>
      <c r="C338" s="68" t="s">
        <v>122</v>
      </c>
      <c r="D338" s="68">
        <f t="shared" ref="D338:L338" si="108">IF(((D336="")*AND(D337="")),"",(D336-D337)*3)</f>
        <v>35763.660000000003</v>
      </c>
      <c r="E338" s="68">
        <f t="shared" si="108"/>
        <v>38978.999999999993</v>
      </c>
      <c r="F338" s="68">
        <f t="shared" si="108"/>
        <v>39357.479999999996</v>
      </c>
      <c r="G338" s="68">
        <f t="shared" si="108"/>
        <v>40284.69</v>
      </c>
      <c r="H338" s="68">
        <f t="shared" si="108"/>
        <v>38704.86</v>
      </c>
      <c r="I338" s="68">
        <f t="shared" si="108"/>
        <v>40294.980000000003</v>
      </c>
      <c r="J338" s="68">
        <f t="shared" si="108"/>
        <v>40087.919999999998</v>
      </c>
      <c r="K338" s="68">
        <f t="shared" si="108"/>
        <v>40071.06</v>
      </c>
      <c r="L338" s="68">
        <f t="shared" si="108"/>
        <v>40459.14</v>
      </c>
      <c r="M338" s="321"/>
      <c r="N338" s="321"/>
      <c r="O338" s="321"/>
      <c r="P338" s="321"/>
      <c r="Q338" s="324"/>
      <c r="R338" s="321"/>
      <c r="S338" s="160"/>
      <c r="T338" s="160"/>
      <c r="U338" s="283"/>
      <c r="V338" s="283"/>
      <c r="W338" s="283"/>
      <c r="X338" s="288"/>
      <c r="Y338" s="289"/>
      <c r="Z338" s="289"/>
    </row>
    <row r="339" spans="1:26">
      <c r="A339" s="201">
        <v>43394</v>
      </c>
      <c r="B339" s="319" t="s">
        <v>123</v>
      </c>
      <c r="C339" s="68" t="s">
        <v>87</v>
      </c>
      <c r="D339" s="54">
        <v>27459.33</v>
      </c>
      <c r="E339" s="54">
        <v>27459.33</v>
      </c>
      <c r="F339" s="54">
        <v>27567.06</v>
      </c>
      <c r="G339" s="54">
        <v>27498.52</v>
      </c>
      <c r="H339" s="54">
        <v>27500.95</v>
      </c>
      <c r="I339" s="54">
        <v>27487.79</v>
      </c>
      <c r="J339" s="54">
        <v>27477.4</v>
      </c>
      <c r="K339" s="54">
        <v>27466.12</v>
      </c>
      <c r="L339" s="54">
        <v>27491.63</v>
      </c>
      <c r="M339" s="319">
        <f>IF((L340=""),"",MAX(D341:L341))</f>
        <v>40352.82</v>
      </c>
      <c r="N339" s="319">
        <f>IF(L340="","",MIN(D341:L341))</f>
        <v>35884.680000000008</v>
      </c>
      <c r="O339" s="319">
        <f>IF((L341=""),"",AVERAGE(D341:L341))</f>
        <v>38778.223333333335</v>
      </c>
      <c r="P339" s="319">
        <f>IF((L340=""),"",((M339-N339)/(M339+N339))*100)</f>
        <v>5.8608165272995469</v>
      </c>
      <c r="Q339" s="322" t="str">
        <f>IF(L340="","",IF(P341&lt;20,(IF(O339&gt;19000,IF(O339&lt;49000,"Pass","Fail"),"Fail"))))</f>
        <v>Pass</v>
      </c>
      <c r="R339" s="319">
        <v>121</v>
      </c>
      <c r="S339" s="158" t="s">
        <v>134</v>
      </c>
      <c r="T339" s="158"/>
      <c r="U339" s="284">
        <v>19000</v>
      </c>
      <c r="V339" s="284">
        <v>49000</v>
      </c>
      <c r="W339" s="284">
        <v>33000</v>
      </c>
      <c r="X339" s="285">
        <v>44000</v>
      </c>
      <c r="Y339" s="286">
        <v>20</v>
      </c>
      <c r="Z339" s="286">
        <v>20</v>
      </c>
    </row>
    <row r="340" spans="1:26" ht="15.75">
      <c r="A340"/>
      <c r="B340" s="320"/>
      <c r="C340" s="68" t="s">
        <v>88</v>
      </c>
      <c r="D340" s="54">
        <v>15497.77</v>
      </c>
      <c r="E340" s="54">
        <v>14707.35</v>
      </c>
      <c r="F340" s="54">
        <v>14806.66</v>
      </c>
      <c r="G340" s="54">
        <v>14383.7</v>
      </c>
      <c r="H340" s="54">
        <v>14670.92</v>
      </c>
      <c r="I340" s="54">
        <v>14036.85</v>
      </c>
      <c r="J340" s="54">
        <v>14406.43</v>
      </c>
      <c r="K340" s="54">
        <v>14425.43</v>
      </c>
      <c r="L340" s="54">
        <v>14138.35</v>
      </c>
      <c r="M340" s="320"/>
      <c r="N340" s="320"/>
      <c r="O340" s="320"/>
      <c r="P340" s="320"/>
      <c r="Q340" s="323"/>
      <c r="R340" s="320"/>
      <c r="S340" s="159"/>
      <c r="T340" s="159"/>
      <c r="U340" s="281"/>
      <c r="V340" s="281"/>
      <c r="W340" s="281"/>
      <c r="X340" s="287"/>
      <c r="Y340" s="282"/>
      <c r="Z340" s="282"/>
    </row>
    <row r="341" spans="1:26" ht="26.65" customHeight="1">
      <c r="A341"/>
      <c r="B341" s="321"/>
      <c r="C341" s="68" t="s">
        <v>122</v>
      </c>
      <c r="D341" s="68">
        <f t="shared" ref="D341:L341" si="109">IF(((D339="")*AND(D340="")),"",(D339-D340)*3)</f>
        <v>35884.680000000008</v>
      </c>
      <c r="E341" s="68">
        <f t="shared" si="109"/>
        <v>38255.94</v>
      </c>
      <c r="F341" s="68">
        <f t="shared" si="109"/>
        <v>38281.200000000004</v>
      </c>
      <c r="G341" s="68">
        <f t="shared" si="109"/>
        <v>39344.46</v>
      </c>
      <c r="H341" s="68">
        <f t="shared" si="109"/>
        <v>38490.090000000004</v>
      </c>
      <c r="I341" s="68">
        <f t="shared" si="109"/>
        <v>40352.82</v>
      </c>
      <c r="J341" s="68">
        <f t="shared" si="109"/>
        <v>39212.910000000003</v>
      </c>
      <c r="K341" s="68">
        <f t="shared" si="109"/>
        <v>39122.069999999992</v>
      </c>
      <c r="L341" s="68">
        <f t="shared" si="109"/>
        <v>40059.840000000004</v>
      </c>
      <c r="M341" s="321"/>
      <c r="N341" s="321"/>
      <c r="O341" s="321"/>
      <c r="P341" s="321"/>
      <c r="Q341" s="324"/>
      <c r="R341" s="321"/>
      <c r="S341" s="160"/>
      <c r="T341" s="160"/>
      <c r="U341" s="283"/>
      <c r="V341" s="283"/>
      <c r="W341" s="283"/>
      <c r="X341" s="288"/>
      <c r="Y341" s="289"/>
      <c r="Z341" s="289"/>
    </row>
    <row r="342" spans="1:26">
      <c r="A342" s="201">
        <v>43397</v>
      </c>
      <c r="B342" s="319" t="s">
        <v>123</v>
      </c>
      <c r="C342" s="68" t="s">
        <v>87</v>
      </c>
      <c r="D342" s="54">
        <v>27471.05</v>
      </c>
      <c r="E342" s="54">
        <v>27495.14</v>
      </c>
      <c r="F342" s="54">
        <v>27531.63</v>
      </c>
      <c r="G342" s="54">
        <v>27482.11</v>
      </c>
      <c r="H342" s="54">
        <v>27471.49</v>
      </c>
      <c r="I342" s="54">
        <v>27458.62</v>
      </c>
      <c r="J342" s="54">
        <v>27492.14</v>
      </c>
      <c r="K342" s="54">
        <v>27443.27</v>
      </c>
      <c r="L342" s="54">
        <v>27472.92</v>
      </c>
      <c r="M342" s="319">
        <f>IF((L343=""),"",MAX(D344:L344))</f>
        <v>40953.269999999997</v>
      </c>
      <c r="N342" s="319">
        <f>IF(L343="","",MIN(D344:L344))</f>
        <v>36101.520000000004</v>
      </c>
      <c r="O342" s="319">
        <f>IF((L344=""),"",AVERAGE(D344:L344))</f>
        <v>39813.906666666669</v>
      </c>
      <c r="P342" s="319">
        <f>IF((L343=""),"",((M342-N342)/(M342+N342))*100)</f>
        <v>6.2964937027276209</v>
      </c>
      <c r="Q342" s="322" t="str">
        <f>IF(L343="","",IF(P344&lt;20,(IF(O342&gt;19000,IF(O342&lt;49000,"Pass","Fail"),"Fail"))))</f>
        <v>Pass</v>
      </c>
      <c r="R342" s="319">
        <v>121</v>
      </c>
      <c r="S342" s="158" t="s">
        <v>135</v>
      </c>
      <c r="T342" s="158"/>
      <c r="U342" s="284">
        <v>19000</v>
      </c>
      <c r="V342" s="284">
        <v>49000</v>
      </c>
      <c r="W342" s="284">
        <v>33000</v>
      </c>
      <c r="X342" s="285">
        <v>44000</v>
      </c>
      <c r="Y342" s="286">
        <v>20</v>
      </c>
      <c r="Z342" s="286">
        <v>20</v>
      </c>
    </row>
    <row r="343" spans="1:26" ht="15.75">
      <c r="A343"/>
      <c r="B343" s="320"/>
      <c r="C343" s="68" t="s">
        <v>88</v>
      </c>
      <c r="D343" s="54">
        <v>15437.21</v>
      </c>
      <c r="E343" s="54">
        <v>14345.35</v>
      </c>
      <c r="F343" s="54">
        <v>14243.05</v>
      </c>
      <c r="G343" s="54">
        <v>13861.57</v>
      </c>
      <c r="H343" s="54">
        <v>14346.85</v>
      </c>
      <c r="I343" s="54">
        <v>13851.31</v>
      </c>
      <c r="J343" s="54">
        <v>13961.67</v>
      </c>
      <c r="K343" s="54">
        <v>14007.81</v>
      </c>
      <c r="L343" s="54">
        <v>13821.83</v>
      </c>
      <c r="M343" s="320"/>
      <c r="N343" s="320"/>
      <c r="O343" s="320"/>
      <c r="P343" s="320"/>
      <c r="Q343" s="323"/>
      <c r="R343" s="320"/>
      <c r="S343" s="159"/>
      <c r="T343" s="159"/>
      <c r="U343" s="281"/>
      <c r="V343" s="281"/>
      <c r="W343" s="281"/>
      <c r="X343" s="287"/>
      <c r="Y343" s="282"/>
      <c r="Z343" s="282"/>
    </row>
    <row r="344" spans="1:26" ht="26.65" customHeight="1">
      <c r="A344"/>
      <c r="B344" s="321"/>
      <c r="C344" s="68" t="s">
        <v>122</v>
      </c>
      <c r="D344" s="68">
        <f t="shared" ref="D344:L344" si="110">IF(((D342="")*AND(D343="")),"",(D342-D343)*3)</f>
        <v>36101.520000000004</v>
      </c>
      <c r="E344" s="68">
        <f t="shared" si="110"/>
        <v>39449.369999999995</v>
      </c>
      <c r="F344" s="68">
        <f t="shared" si="110"/>
        <v>39865.740000000005</v>
      </c>
      <c r="G344" s="68">
        <f t="shared" si="110"/>
        <v>40861.620000000003</v>
      </c>
      <c r="H344" s="68">
        <f t="shared" si="110"/>
        <v>39373.920000000006</v>
      </c>
      <c r="I344" s="68">
        <f t="shared" si="110"/>
        <v>40821.93</v>
      </c>
      <c r="J344" s="68">
        <f t="shared" si="110"/>
        <v>40591.409999999996</v>
      </c>
      <c r="K344" s="68">
        <f t="shared" si="110"/>
        <v>40306.380000000005</v>
      </c>
      <c r="L344" s="68">
        <f t="shared" si="110"/>
        <v>40953.269999999997</v>
      </c>
      <c r="M344" s="321"/>
      <c r="N344" s="321"/>
      <c r="O344" s="321"/>
      <c r="P344" s="321"/>
      <c r="Q344" s="324"/>
      <c r="R344" s="321"/>
      <c r="S344" s="160"/>
      <c r="T344" s="160"/>
      <c r="U344" s="283"/>
      <c r="V344" s="283"/>
      <c r="W344" s="283"/>
      <c r="X344" s="288"/>
      <c r="Y344" s="289"/>
      <c r="Z344" s="289"/>
    </row>
    <row r="345" spans="1:26">
      <c r="A345" s="201">
        <v>43401</v>
      </c>
      <c r="B345" s="319" t="s">
        <v>123</v>
      </c>
      <c r="C345" s="68" t="s">
        <v>87</v>
      </c>
      <c r="D345" s="54">
        <v>29213.27</v>
      </c>
      <c r="E345" s="54">
        <v>26925.17</v>
      </c>
      <c r="F345" s="54">
        <v>29168.63</v>
      </c>
      <c r="G345" s="54">
        <v>29152.799999999999</v>
      </c>
      <c r="H345" s="54">
        <v>29228</v>
      </c>
      <c r="I345" s="54">
        <v>29240.45</v>
      </c>
      <c r="J345" s="54">
        <v>29128.81</v>
      </c>
      <c r="K345" s="54">
        <v>29156.16</v>
      </c>
      <c r="L345" s="54">
        <v>29242.44</v>
      </c>
      <c r="M345" s="319">
        <f>IF((L346=""),"",MAX(D347:L347))</f>
        <v>40270.739999999991</v>
      </c>
      <c r="N345" s="319">
        <f>IF(L346="","",MIN(D347:L347))</f>
        <v>32169.779999999995</v>
      </c>
      <c r="O345" s="319">
        <f>IF((L347=""),"",AVERAGE(D347:L347))</f>
        <v>38116.5</v>
      </c>
      <c r="P345" s="319">
        <f>IF((L346=""),"",((M345-N345)/(M345+N345))*100)</f>
        <v>11.18291254673489</v>
      </c>
      <c r="Q345" s="322" t="str">
        <f>IF(L346="","",IF(P347&lt;20,(IF(O345&gt;19000,IF(O345&lt;49000,"Pass","Fail"),"Fail"))))</f>
        <v>Pass</v>
      </c>
      <c r="R345" s="319">
        <v>1335</v>
      </c>
      <c r="S345" s="158" t="s">
        <v>136</v>
      </c>
      <c r="T345" s="158"/>
      <c r="U345" s="284">
        <v>19000</v>
      </c>
      <c r="V345" s="284">
        <v>49000</v>
      </c>
      <c r="W345" s="284">
        <v>33000</v>
      </c>
      <c r="X345" s="285">
        <v>44000</v>
      </c>
      <c r="Y345" s="286">
        <v>20</v>
      </c>
      <c r="Z345" s="286">
        <v>20</v>
      </c>
    </row>
    <row r="346" spans="1:26" ht="15.75">
      <c r="A346"/>
      <c r="B346" s="320"/>
      <c r="C346" s="68" t="s">
        <v>88</v>
      </c>
      <c r="D346" s="54">
        <v>17442.849999999999</v>
      </c>
      <c r="E346" s="54">
        <v>16201.91</v>
      </c>
      <c r="F346" s="54">
        <v>16085.13</v>
      </c>
      <c r="G346" s="54">
        <v>15837.21</v>
      </c>
      <c r="H346" s="54">
        <v>16537.849999999999</v>
      </c>
      <c r="I346" s="54">
        <v>16332.17</v>
      </c>
      <c r="J346" s="54">
        <v>16040.39</v>
      </c>
      <c r="K346" s="54">
        <v>15809.86</v>
      </c>
      <c r="L346" s="54">
        <v>15818.86</v>
      </c>
      <c r="M346" s="320"/>
      <c r="N346" s="320"/>
      <c r="O346" s="320"/>
      <c r="P346" s="320"/>
      <c r="Q346" s="323"/>
      <c r="R346" s="320"/>
      <c r="S346" s="159"/>
      <c r="T346" s="159"/>
      <c r="U346" s="281"/>
      <c r="V346" s="281"/>
      <c r="W346" s="281"/>
      <c r="X346" s="287"/>
      <c r="Y346" s="282"/>
      <c r="Z346" s="282"/>
    </row>
    <row r="347" spans="1:26" ht="26.65" customHeight="1">
      <c r="A347"/>
      <c r="B347" s="321"/>
      <c r="C347" s="68" t="s">
        <v>122</v>
      </c>
      <c r="D347" s="68">
        <f t="shared" ref="D347:L347" si="111">IF(((D345="")*AND(D346="")),"",(D345-D346)*3)</f>
        <v>35311.260000000009</v>
      </c>
      <c r="E347" s="68">
        <f t="shared" si="111"/>
        <v>32169.779999999995</v>
      </c>
      <c r="F347" s="68">
        <f t="shared" si="111"/>
        <v>39250.500000000007</v>
      </c>
      <c r="G347" s="68">
        <f t="shared" si="111"/>
        <v>39946.770000000004</v>
      </c>
      <c r="H347" s="68">
        <f t="shared" si="111"/>
        <v>38070.450000000004</v>
      </c>
      <c r="I347" s="68">
        <f t="shared" si="111"/>
        <v>38724.840000000004</v>
      </c>
      <c r="J347" s="68">
        <f t="shared" si="111"/>
        <v>39265.260000000009</v>
      </c>
      <c r="K347" s="68">
        <f t="shared" si="111"/>
        <v>40038.899999999994</v>
      </c>
      <c r="L347" s="68">
        <f t="shared" si="111"/>
        <v>40270.739999999991</v>
      </c>
      <c r="M347" s="321"/>
      <c r="N347" s="321"/>
      <c r="O347" s="321"/>
      <c r="P347" s="321"/>
      <c r="Q347" s="324"/>
      <c r="R347" s="321"/>
      <c r="S347" s="160"/>
      <c r="T347" s="160"/>
      <c r="U347" s="283"/>
      <c r="V347" s="283"/>
      <c r="W347" s="283"/>
      <c r="X347" s="288"/>
      <c r="Y347" s="289"/>
      <c r="Z347" s="289"/>
    </row>
    <row r="348" spans="1:26">
      <c r="A348" s="201">
        <v>43404</v>
      </c>
      <c r="B348" s="319" t="s">
        <v>123</v>
      </c>
      <c r="C348" s="68" t="s">
        <v>87</v>
      </c>
      <c r="D348" s="54">
        <v>29343.16</v>
      </c>
      <c r="E348" s="54">
        <v>29265.46</v>
      </c>
      <c r="F348" s="54">
        <v>29242.11</v>
      </c>
      <c r="G348" s="54">
        <v>29236.75</v>
      </c>
      <c r="H348" s="54">
        <v>29289.37</v>
      </c>
      <c r="I348" s="54">
        <v>29309.72</v>
      </c>
      <c r="J348" s="54">
        <v>29223.43</v>
      </c>
      <c r="K348" s="54">
        <v>29249.41</v>
      </c>
      <c r="L348" s="54">
        <v>29343.62</v>
      </c>
      <c r="M348" s="319">
        <f>IF((L349=""),"",MAX(D350:L350))</f>
        <v>40863.06</v>
      </c>
      <c r="N348" s="319">
        <f>IF(L349="","",MIN(D350:L350))</f>
        <v>36103.86</v>
      </c>
      <c r="O348" s="319">
        <f>IF((L350=""),"",AVERAGE(D350:L350))</f>
        <v>39774.513333333336</v>
      </c>
      <c r="P348" s="319">
        <f>IF((L349=""),"",((M348-N348)/(M348+N348))*100)</f>
        <v>6.1834356889946971</v>
      </c>
      <c r="Q348" s="322" t="str">
        <f>IF(L349="","",IF(P350&lt;20,(IF(O348&gt;19000,IF(O348&lt;49000,"Pass","Fail"),"Fail"))))</f>
        <v>Pass</v>
      </c>
      <c r="R348" s="319">
        <v>64</v>
      </c>
      <c r="S348" s="158" t="s">
        <v>137</v>
      </c>
      <c r="T348" s="158"/>
      <c r="U348" s="284">
        <v>19000</v>
      </c>
      <c r="V348" s="284">
        <v>49000</v>
      </c>
      <c r="W348" s="284">
        <v>33000</v>
      </c>
      <c r="X348" s="285">
        <v>44000</v>
      </c>
      <c r="Y348" s="286">
        <v>20</v>
      </c>
      <c r="Z348" s="286">
        <v>20</v>
      </c>
    </row>
    <row r="349" spans="1:26" ht="15.75">
      <c r="A349"/>
      <c r="B349" s="320"/>
      <c r="C349" s="68" t="s">
        <v>88</v>
      </c>
      <c r="D349" s="54">
        <v>17308.54</v>
      </c>
      <c r="E349" s="54">
        <v>16026.08</v>
      </c>
      <c r="F349" s="54">
        <v>15861.03</v>
      </c>
      <c r="G349" s="54">
        <v>15615.73</v>
      </c>
      <c r="H349" s="54">
        <v>16355.79</v>
      </c>
      <c r="I349" s="54">
        <v>15853.09</v>
      </c>
      <c r="J349" s="54">
        <v>15695.3</v>
      </c>
      <c r="K349" s="54">
        <v>15706.12</v>
      </c>
      <c r="L349" s="54">
        <v>15757.81</v>
      </c>
      <c r="M349" s="320"/>
      <c r="N349" s="320"/>
      <c r="O349" s="320"/>
      <c r="P349" s="320"/>
      <c r="Q349" s="323"/>
      <c r="R349" s="320"/>
      <c r="S349" s="159"/>
      <c r="T349" s="159"/>
      <c r="U349" s="281"/>
      <c r="V349" s="281"/>
      <c r="W349" s="281"/>
      <c r="X349" s="287"/>
      <c r="Y349" s="282"/>
      <c r="Z349" s="282"/>
    </row>
    <row r="350" spans="1:26" ht="26.65" customHeight="1">
      <c r="A350"/>
      <c r="B350" s="321"/>
      <c r="C350" s="68" t="s">
        <v>122</v>
      </c>
      <c r="D350" s="68">
        <f t="shared" ref="D350:L350" si="112">IF(((D348="")*AND(D349="")),"",(D348-D349)*3)</f>
        <v>36103.86</v>
      </c>
      <c r="E350" s="68">
        <f t="shared" si="112"/>
        <v>39718.14</v>
      </c>
      <c r="F350" s="68">
        <f t="shared" si="112"/>
        <v>40143.24</v>
      </c>
      <c r="G350" s="68">
        <f t="shared" si="112"/>
        <v>40863.06</v>
      </c>
      <c r="H350" s="68">
        <f t="shared" si="112"/>
        <v>38800.739999999991</v>
      </c>
      <c r="I350" s="68">
        <f t="shared" si="112"/>
        <v>40369.89</v>
      </c>
      <c r="J350" s="68">
        <f t="shared" si="112"/>
        <v>40584.39</v>
      </c>
      <c r="K350" s="68">
        <f t="shared" si="112"/>
        <v>40629.869999999995</v>
      </c>
      <c r="L350" s="68">
        <f t="shared" si="112"/>
        <v>40757.43</v>
      </c>
      <c r="M350" s="321"/>
      <c r="N350" s="321"/>
      <c r="O350" s="321"/>
      <c r="P350" s="321"/>
      <c r="Q350" s="324"/>
      <c r="R350" s="321"/>
      <c r="S350" s="160"/>
      <c r="T350" s="160"/>
      <c r="U350" s="283"/>
      <c r="V350" s="283"/>
      <c r="W350" s="283"/>
      <c r="X350" s="288"/>
      <c r="Y350" s="289"/>
      <c r="Z350" s="289"/>
    </row>
    <row r="351" spans="1:26">
      <c r="A351" s="201">
        <v>43404</v>
      </c>
      <c r="B351" s="319" t="s">
        <v>123</v>
      </c>
      <c r="C351" s="68" t="s">
        <v>87</v>
      </c>
      <c r="D351" s="54">
        <v>29343.17</v>
      </c>
      <c r="E351" s="54">
        <v>29260.12</v>
      </c>
      <c r="F351" s="54">
        <v>29266.799999999999</v>
      </c>
      <c r="G351" s="54">
        <v>29257.84</v>
      </c>
      <c r="H351" s="54">
        <v>29317.65</v>
      </c>
      <c r="I351" s="54">
        <v>29361.79</v>
      </c>
      <c r="J351" s="54">
        <v>29280.48</v>
      </c>
      <c r="K351" s="54">
        <v>29275.22</v>
      </c>
      <c r="L351" s="54">
        <v>29341.18</v>
      </c>
      <c r="M351" s="319">
        <f>IF((L352=""),"",MAX(D353:L353))</f>
        <v>40853.340000000004</v>
      </c>
      <c r="N351" s="319">
        <f>IF(L352="","",MIN(D353:L353))</f>
        <v>36039.75</v>
      </c>
      <c r="O351" s="319">
        <f>IF((L353=""),"",AVERAGE(D353:L353))</f>
        <v>39748.933333333334</v>
      </c>
      <c r="P351" s="319">
        <f>IF((L352=""),"",((M351-N351)/(M351+N351))*100)</f>
        <v>6.2601073776590379</v>
      </c>
      <c r="Q351" s="322" t="str">
        <f>IF(L352="","",IF(P353&lt;20,(IF(O351&gt;19000,IF(O351&lt;49000,"Pass","Fail"),"Fail"))))</f>
        <v>Pass</v>
      </c>
      <c r="R351" s="319">
        <v>1335</v>
      </c>
      <c r="S351" s="158" t="s">
        <v>138</v>
      </c>
      <c r="T351" s="158"/>
      <c r="U351" s="284">
        <v>19000</v>
      </c>
      <c r="V351" s="284">
        <v>49000</v>
      </c>
      <c r="W351" s="284">
        <v>33000</v>
      </c>
      <c r="X351" s="285">
        <v>44000</v>
      </c>
      <c r="Y351" s="286">
        <v>20</v>
      </c>
      <c r="Z351" s="286">
        <v>20</v>
      </c>
    </row>
    <row r="352" spans="1:26" ht="15.75">
      <c r="A352"/>
      <c r="B352" s="320"/>
      <c r="C352" s="68" t="s">
        <v>88</v>
      </c>
      <c r="D352" s="54">
        <v>17329.919999999998</v>
      </c>
      <c r="E352" s="54">
        <v>16102.84</v>
      </c>
      <c r="F352" s="54">
        <v>15941.33</v>
      </c>
      <c r="G352" s="54">
        <v>15640.06</v>
      </c>
      <c r="H352" s="54">
        <v>16339.96</v>
      </c>
      <c r="I352" s="54">
        <v>15923.14</v>
      </c>
      <c r="J352" s="54">
        <v>15731.26</v>
      </c>
      <c r="K352" s="54">
        <v>15716.58</v>
      </c>
      <c r="L352" s="54">
        <v>15732.36</v>
      </c>
      <c r="M352" s="320"/>
      <c r="N352" s="320"/>
      <c r="O352" s="320"/>
      <c r="P352" s="320"/>
      <c r="Q352" s="323"/>
      <c r="R352" s="320"/>
      <c r="S352" s="159"/>
      <c r="T352" s="159"/>
      <c r="U352" s="281"/>
      <c r="V352" s="281"/>
      <c r="W352" s="281"/>
      <c r="X352" s="287"/>
      <c r="Y352" s="282"/>
      <c r="Z352" s="282"/>
    </row>
    <row r="353" spans="1:26" ht="26.65" customHeight="1">
      <c r="A353"/>
      <c r="B353" s="321"/>
      <c r="C353" s="68" t="s">
        <v>122</v>
      </c>
      <c r="D353" s="68">
        <f t="shared" ref="D353:L353" si="113">IF(((D351="")*AND(D352="")),"",(D351-D352)*3)</f>
        <v>36039.75</v>
      </c>
      <c r="E353" s="68">
        <f t="shared" si="113"/>
        <v>39471.839999999997</v>
      </c>
      <c r="F353" s="68">
        <f t="shared" si="113"/>
        <v>39976.409999999996</v>
      </c>
      <c r="G353" s="68">
        <f t="shared" si="113"/>
        <v>40853.340000000004</v>
      </c>
      <c r="H353" s="68">
        <f t="shared" si="113"/>
        <v>38933.070000000007</v>
      </c>
      <c r="I353" s="68">
        <f t="shared" si="113"/>
        <v>40315.950000000004</v>
      </c>
      <c r="J353" s="68">
        <f t="shared" si="113"/>
        <v>40647.659999999996</v>
      </c>
      <c r="K353" s="68">
        <f t="shared" si="113"/>
        <v>40675.920000000006</v>
      </c>
      <c r="L353" s="68">
        <f t="shared" si="113"/>
        <v>40826.46</v>
      </c>
      <c r="M353" s="321"/>
      <c r="N353" s="321"/>
      <c r="O353" s="321"/>
      <c r="P353" s="321"/>
      <c r="Q353" s="324"/>
      <c r="R353" s="321"/>
      <c r="S353" s="160"/>
      <c r="T353" s="160"/>
      <c r="U353" s="283"/>
      <c r="V353" s="283"/>
      <c r="W353" s="283"/>
      <c r="X353" s="288"/>
      <c r="Y353" s="289"/>
      <c r="Z353" s="289"/>
    </row>
    <row r="354" spans="1:26">
      <c r="A354" s="201">
        <v>43408</v>
      </c>
      <c r="B354" s="319" t="s">
        <v>123</v>
      </c>
      <c r="C354" s="68" t="s">
        <v>87</v>
      </c>
      <c r="D354" s="54">
        <v>27452.63</v>
      </c>
      <c r="E354" s="54">
        <v>27415.279999999999</v>
      </c>
      <c r="F354" s="54">
        <v>27452.04</v>
      </c>
      <c r="G354" s="54">
        <v>27431.38</v>
      </c>
      <c r="H354" s="54">
        <v>27459.53</v>
      </c>
      <c r="I354" s="54">
        <v>27409.17</v>
      </c>
      <c r="J354" s="54">
        <v>27407.88</v>
      </c>
      <c r="K354" s="54">
        <v>27405.09</v>
      </c>
      <c r="L354" s="54">
        <v>27458.61</v>
      </c>
      <c r="M354" s="319">
        <f>IF((L355=""),"",MAX(D356:L356))</f>
        <v>41157.000000000007</v>
      </c>
      <c r="N354" s="319">
        <f>IF(L355="","",MIN(D356:L356))</f>
        <v>35910.660000000003</v>
      </c>
      <c r="O354" s="319">
        <f>IF((L356=""),"",AVERAGE(D356:L356))</f>
        <v>39964.54</v>
      </c>
      <c r="P354" s="319">
        <f>IF((L355=""),"",((M354-N354)/(M354+N354))*100)</f>
        <v>6.8074468590327033</v>
      </c>
      <c r="Q354" s="322" t="str">
        <f>IF(L355="","",IF(P356&lt;20,(IF(O354&gt;19000,IF(O354&lt;49000,"Pass","Fail"),"Fail"))))</f>
        <v>Pass</v>
      </c>
      <c r="R354" s="319">
        <v>121</v>
      </c>
      <c r="S354" s="158" t="s">
        <v>139</v>
      </c>
      <c r="T354" s="158"/>
      <c r="U354" s="284">
        <v>19000</v>
      </c>
      <c r="V354" s="284">
        <v>49000</v>
      </c>
      <c r="W354" s="284">
        <v>33000</v>
      </c>
      <c r="X354" s="285">
        <v>44000</v>
      </c>
      <c r="Y354" s="286">
        <v>20</v>
      </c>
      <c r="Z354" s="286">
        <v>20</v>
      </c>
    </row>
    <row r="355" spans="1:26" ht="15.75">
      <c r="A355"/>
      <c r="B355" s="320"/>
      <c r="C355" s="68" t="s">
        <v>88</v>
      </c>
      <c r="D355" s="54">
        <v>15482.41</v>
      </c>
      <c r="E355" s="54">
        <v>14137.67</v>
      </c>
      <c r="F355" s="54">
        <v>13974.92</v>
      </c>
      <c r="G355" s="54">
        <v>13712.38</v>
      </c>
      <c r="H355" s="54">
        <v>14414.87</v>
      </c>
      <c r="I355" s="54">
        <v>13942.64</v>
      </c>
      <c r="J355" s="54">
        <v>13776.27</v>
      </c>
      <c r="K355" s="54">
        <v>13769.07</v>
      </c>
      <c r="L355" s="54">
        <v>13787.76</v>
      </c>
      <c r="M355" s="320"/>
      <c r="N355" s="320"/>
      <c r="O355" s="320"/>
      <c r="P355" s="320"/>
      <c r="Q355" s="323"/>
      <c r="R355" s="320"/>
      <c r="S355" s="159"/>
      <c r="T355" s="159"/>
      <c r="U355" s="281"/>
      <c r="V355" s="281"/>
      <c r="W355" s="281"/>
      <c r="X355" s="287"/>
      <c r="Y355" s="282"/>
      <c r="Z355" s="282"/>
    </row>
    <row r="356" spans="1:26" ht="26.65" customHeight="1">
      <c r="A356"/>
      <c r="B356" s="321"/>
      <c r="C356" s="68" t="s">
        <v>122</v>
      </c>
      <c r="D356" s="68">
        <f t="shared" ref="D356:L356" si="114">IF(((D354="")*AND(D355="")),"",(D354-D355)*3)</f>
        <v>35910.660000000003</v>
      </c>
      <c r="E356" s="68">
        <f t="shared" si="114"/>
        <v>39832.829999999994</v>
      </c>
      <c r="F356" s="68">
        <f t="shared" si="114"/>
        <v>40431.360000000001</v>
      </c>
      <c r="G356" s="68">
        <f t="shared" si="114"/>
        <v>41157.000000000007</v>
      </c>
      <c r="H356" s="68">
        <f t="shared" si="114"/>
        <v>39133.979999999996</v>
      </c>
      <c r="I356" s="68">
        <f t="shared" si="114"/>
        <v>40399.589999999997</v>
      </c>
      <c r="J356" s="68">
        <f t="shared" si="114"/>
        <v>40894.83</v>
      </c>
      <c r="K356" s="68">
        <f t="shared" si="114"/>
        <v>40908.06</v>
      </c>
      <c r="L356" s="68">
        <f t="shared" si="114"/>
        <v>41012.550000000003</v>
      </c>
      <c r="M356" s="321"/>
      <c r="N356" s="321"/>
      <c r="O356" s="321"/>
      <c r="P356" s="321"/>
      <c r="Q356" s="324"/>
      <c r="R356" s="321"/>
      <c r="S356" s="160"/>
      <c r="T356" s="160"/>
      <c r="U356" s="283"/>
      <c r="V356" s="283"/>
      <c r="W356" s="283"/>
      <c r="X356" s="288"/>
      <c r="Y356" s="289"/>
      <c r="Z356" s="289"/>
    </row>
    <row r="357" spans="1:26">
      <c r="A357" s="201">
        <v>43408</v>
      </c>
      <c r="B357" s="319" t="s">
        <v>123</v>
      </c>
      <c r="C357" s="68" t="s">
        <v>87</v>
      </c>
      <c r="D357" s="54">
        <v>29313.45</v>
      </c>
      <c r="E357" s="54">
        <v>29264.15</v>
      </c>
      <c r="F357" s="54">
        <v>29277.74</v>
      </c>
      <c r="G357" s="54">
        <v>29263.759999999998</v>
      </c>
      <c r="H357" s="54">
        <v>29328.9</v>
      </c>
      <c r="I357" s="54">
        <v>29340.959999999999</v>
      </c>
      <c r="J357" s="54">
        <v>29263.5</v>
      </c>
      <c r="K357" s="54">
        <v>29243.26</v>
      </c>
      <c r="L357" s="54">
        <v>29319.85</v>
      </c>
      <c r="M357" s="319">
        <f>IF((L358=""),"",MAX(D359:L359))</f>
        <v>39801.78</v>
      </c>
      <c r="N357" s="319">
        <f>IF(L358="","",MIN(D359:L359))</f>
        <v>34660.020000000004</v>
      </c>
      <c r="O357" s="319">
        <f>IF((L359=""),"",AVERAGE(D359:L359))</f>
        <v>38612.170000000006</v>
      </c>
      <c r="P357" s="319">
        <f>IF((L358=""),"",((M357-N357)/(M357+N357))*100)</f>
        <v>6.9052319444332459</v>
      </c>
      <c r="Q357" s="322" t="str">
        <f>IF(L358="","",IF(P359&lt;20,(IF(O357&gt;19000,IF(O357&lt;49000,"Pass","Fail"),"Fail"))))</f>
        <v>Pass</v>
      </c>
      <c r="R357" s="319">
        <v>1335</v>
      </c>
      <c r="S357" s="158" t="s">
        <v>139</v>
      </c>
      <c r="T357" s="158"/>
      <c r="U357" s="284">
        <v>19000</v>
      </c>
      <c r="V357" s="284">
        <v>49000</v>
      </c>
      <c r="W357" s="284">
        <v>33000</v>
      </c>
      <c r="X357" s="285">
        <v>44000</v>
      </c>
      <c r="Y357" s="286">
        <v>20</v>
      </c>
      <c r="Z357" s="286">
        <v>20</v>
      </c>
    </row>
    <row r="358" spans="1:26" ht="15.75">
      <c r="A358"/>
      <c r="B358" s="320"/>
      <c r="C358" s="68" t="s">
        <v>88</v>
      </c>
      <c r="D358" s="54">
        <v>17760.11</v>
      </c>
      <c r="E358" s="54">
        <v>16378.12</v>
      </c>
      <c r="F358" s="54">
        <v>16178.55</v>
      </c>
      <c r="G358" s="54">
        <v>15996.5</v>
      </c>
      <c r="H358" s="54">
        <v>16758.490000000002</v>
      </c>
      <c r="I358" s="54">
        <v>16370.43</v>
      </c>
      <c r="J358" s="54">
        <v>16015.5</v>
      </c>
      <c r="K358" s="54">
        <v>16065.03</v>
      </c>
      <c r="L358" s="54">
        <v>16256.33</v>
      </c>
      <c r="M358" s="320"/>
      <c r="N358" s="320"/>
      <c r="O358" s="320"/>
      <c r="P358" s="320"/>
      <c r="Q358" s="323"/>
      <c r="R358" s="320"/>
      <c r="S358" s="159"/>
      <c r="T358" s="159"/>
      <c r="U358" s="281"/>
      <c r="V358" s="281"/>
      <c r="W358" s="281"/>
      <c r="X358" s="287"/>
      <c r="Y358" s="282"/>
      <c r="Z358" s="282"/>
    </row>
    <row r="359" spans="1:26" ht="26.65" customHeight="1">
      <c r="A359"/>
      <c r="B359" s="321"/>
      <c r="C359" s="68" t="s">
        <v>122</v>
      </c>
      <c r="D359" s="68">
        <f t="shared" ref="D359:L359" si="115">IF(((D357="")*AND(D358="")),"",(D357-D358)*3)</f>
        <v>34660.020000000004</v>
      </c>
      <c r="E359" s="68">
        <f t="shared" si="115"/>
        <v>38658.090000000004</v>
      </c>
      <c r="F359" s="68">
        <f t="shared" si="115"/>
        <v>39297.570000000007</v>
      </c>
      <c r="G359" s="68">
        <f t="shared" si="115"/>
        <v>39801.78</v>
      </c>
      <c r="H359" s="68">
        <f t="shared" si="115"/>
        <v>37711.229999999996</v>
      </c>
      <c r="I359" s="68">
        <f t="shared" si="115"/>
        <v>38911.589999999997</v>
      </c>
      <c r="J359" s="68">
        <f t="shared" si="115"/>
        <v>39744</v>
      </c>
      <c r="K359" s="68">
        <f t="shared" si="115"/>
        <v>39534.689999999995</v>
      </c>
      <c r="L359" s="68">
        <f t="shared" si="115"/>
        <v>39190.559999999998</v>
      </c>
      <c r="M359" s="321"/>
      <c r="N359" s="321"/>
      <c r="O359" s="321"/>
      <c r="P359" s="321"/>
      <c r="Q359" s="324"/>
      <c r="R359" s="321"/>
      <c r="S359" s="160"/>
      <c r="T359" s="160"/>
      <c r="U359" s="283"/>
      <c r="V359" s="283"/>
      <c r="W359" s="283"/>
      <c r="X359" s="288"/>
      <c r="Y359" s="289"/>
      <c r="Z359" s="289"/>
    </row>
    <row r="360" spans="1:26">
      <c r="A360" s="201">
        <v>43424</v>
      </c>
      <c r="B360" s="319" t="s">
        <v>123</v>
      </c>
      <c r="C360" s="68" t="s">
        <v>87</v>
      </c>
      <c r="D360" s="54">
        <v>29212.39</v>
      </c>
      <c r="E360" s="54">
        <v>29159.66</v>
      </c>
      <c r="F360" s="54">
        <v>29196.17</v>
      </c>
      <c r="G360" s="54">
        <v>29143.39</v>
      </c>
      <c r="H360" s="54">
        <v>29219.84</v>
      </c>
      <c r="I360" s="54">
        <v>29213.93</v>
      </c>
      <c r="J360" s="54">
        <v>29132.639999999999</v>
      </c>
      <c r="K360" s="54">
        <v>29152.44</v>
      </c>
      <c r="L360" s="54">
        <v>29207.279999999999</v>
      </c>
      <c r="M360" s="319">
        <f>IF((L361=""),"",MAX(D362:L362))</f>
        <v>40028.31</v>
      </c>
      <c r="N360" s="319">
        <f>IF(L361="","",MIN(D362:L362))</f>
        <v>35046.299999999996</v>
      </c>
      <c r="O360" s="319">
        <f>IF((L362=""),"",AVERAGE(D362:L362))</f>
        <v>38665.596666666665</v>
      </c>
      <c r="P360" s="319">
        <f>IF((L361=""),"",((M360-N360)/(M360+N360))*100)</f>
        <v>6.6360784291786574</v>
      </c>
      <c r="Q360" s="322" t="str">
        <f>IF(L361="","",IF(P362&lt;20,(IF(O360&gt;19000,IF(O360&lt;49000,"Pass","Fail"),"Fail"))))</f>
        <v>Pass</v>
      </c>
      <c r="R360" s="319">
        <v>1159</v>
      </c>
      <c r="S360" s="158" t="s">
        <v>141</v>
      </c>
      <c r="T360" s="158"/>
      <c r="U360" s="284">
        <v>19000</v>
      </c>
      <c r="V360" s="284">
        <v>49000</v>
      </c>
      <c r="W360" s="284">
        <v>33000</v>
      </c>
      <c r="X360" s="285">
        <v>44000</v>
      </c>
      <c r="Y360" s="286">
        <v>20</v>
      </c>
      <c r="Z360" s="286">
        <v>20</v>
      </c>
    </row>
    <row r="361" spans="1:26" ht="15.75">
      <c r="A361"/>
      <c r="B361" s="320"/>
      <c r="C361" s="68" t="s">
        <v>88</v>
      </c>
      <c r="D361" s="54">
        <v>17530.29</v>
      </c>
      <c r="E361" s="54">
        <v>16225.07</v>
      </c>
      <c r="F361" s="54">
        <v>16068.53</v>
      </c>
      <c r="G361" s="54">
        <v>15800.62</v>
      </c>
      <c r="H361" s="54">
        <v>16619.099999999999</v>
      </c>
      <c r="I361" s="54">
        <v>16557.02</v>
      </c>
      <c r="J361" s="54">
        <v>16033.05</v>
      </c>
      <c r="K361" s="54">
        <v>15899.7</v>
      </c>
      <c r="L361" s="54">
        <v>15907.57</v>
      </c>
      <c r="M361" s="320"/>
      <c r="N361" s="320"/>
      <c r="O361" s="320"/>
      <c r="P361" s="320"/>
      <c r="Q361" s="323"/>
      <c r="R361" s="320"/>
      <c r="S361" s="159"/>
      <c r="T361" s="159"/>
      <c r="U361" s="281"/>
      <c r="V361" s="281"/>
      <c r="W361" s="281"/>
      <c r="X361" s="287"/>
      <c r="Y361" s="282"/>
      <c r="Z361" s="282"/>
    </row>
    <row r="362" spans="1:26" ht="26.65" customHeight="1">
      <c r="A362"/>
      <c r="B362" s="321"/>
      <c r="C362" s="68" t="s">
        <v>122</v>
      </c>
      <c r="D362" s="68">
        <f t="shared" ref="D362:L362" si="116">IF(((D360="")*AND(D361="")),"",(D360-D361)*3)</f>
        <v>35046.299999999996</v>
      </c>
      <c r="E362" s="68">
        <f t="shared" si="116"/>
        <v>38803.770000000004</v>
      </c>
      <c r="F362" s="68">
        <f t="shared" si="116"/>
        <v>39382.919999999991</v>
      </c>
      <c r="G362" s="68">
        <f t="shared" si="116"/>
        <v>40028.31</v>
      </c>
      <c r="H362" s="68">
        <f t="shared" si="116"/>
        <v>37802.22</v>
      </c>
      <c r="I362" s="68">
        <f t="shared" si="116"/>
        <v>37970.729999999996</v>
      </c>
      <c r="J362" s="68">
        <f t="shared" si="116"/>
        <v>39298.770000000004</v>
      </c>
      <c r="K362" s="68">
        <f t="shared" si="116"/>
        <v>39758.219999999994</v>
      </c>
      <c r="L362" s="68">
        <f t="shared" si="116"/>
        <v>39899.129999999997</v>
      </c>
      <c r="M362" s="321"/>
      <c r="N362" s="321"/>
      <c r="O362" s="321"/>
      <c r="P362" s="321"/>
      <c r="Q362" s="324"/>
      <c r="R362" s="321"/>
      <c r="S362" s="160"/>
      <c r="T362" s="160"/>
      <c r="U362" s="283"/>
      <c r="V362" s="283"/>
      <c r="W362" s="283"/>
      <c r="X362" s="288"/>
      <c r="Y362" s="289"/>
      <c r="Z362" s="289"/>
    </row>
    <row r="363" spans="1:26">
      <c r="A363" s="201">
        <v>43428</v>
      </c>
      <c r="B363" s="319" t="s">
        <v>123</v>
      </c>
      <c r="C363" s="68" t="s">
        <v>87</v>
      </c>
      <c r="D363" s="54">
        <v>29162.99</v>
      </c>
      <c r="E363" s="54">
        <v>29094.19</v>
      </c>
      <c r="F363" s="54">
        <v>29073.43</v>
      </c>
      <c r="G363" s="54">
        <v>29071.58</v>
      </c>
      <c r="H363" s="54">
        <v>29181.38</v>
      </c>
      <c r="I363" s="54">
        <v>29173.919999999998</v>
      </c>
      <c r="J363" s="54">
        <v>29077.64</v>
      </c>
      <c r="K363" s="54">
        <v>29065.65</v>
      </c>
      <c r="L363" s="54">
        <v>29161.03</v>
      </c>
      <c r="M363" s="319">
        <f>IF((L364=""),"",MAX(D365:L365))</f>
        <v>35109.33</v>
      </c>
      <c r="N363" s="319">
        <f>IF(L364="","",MIN(D365:L365))</f>
        <v>30881.52</v>
      </c>
      <c r="O363" s="319">
        <f>IF((L365=""),"",AVERAGE(D365:L365))</f>
        <v>33236.626666666671</v>
      </c>
      <c r="P363" s="319">
        <f>IF((L364=""),"",((M363-N363)/(M363+N363))*100)</f>
        <v>6.4066609234462071</v>
      </c>
      <c r="Q363" s="322" t="str">
        <f>IF(L364="","",IF(P365&lt;20,(IF(O363&gt;19000,IF(O363&lt;49000,"Pass","Fail"),"Fail"))))</f>
        <v>Pass</v>
      </c>
      <c r="R363" s="319">
        <v>64</v>
      </c>
      <c r="S363" s="158" t="s">
        <v>69</v>
      </c>
      <c r="T363" s="158"/>
      <c r="U363" s="284">
        <v>19000</v>
      </c>
      <c r="V363" s="284">
        <v>49000</v>
      </c>
      <c r="W363" s="284">
        <v>33000</v>
      </c>
      <c r="X363" s="285">
        <v>44000</v>
      </c>
      <c r="Y363" s="286">
        <v>20</v>
      </c>
      <c r="Z363" s="286">
        <v>20</v>
      </c>
    </row>
    <row r="364" spans="1:26" ht="15.75">
      <c r="A364"/>
      <c r="B364" s="320"/>
      <c r="C364" s="68" t="s">
        <v>88</v>
      </c>
      <c r="D364" s="54">
        <v>18869.150000000001</v>
      </c>
      <c r="E364" s="54">
        <v>18103.3</v>
      </c>
      <c r="F364" s="54">
        <v>17370.32</v>
      </c>
      <c r="G364" s="54">
        <v>17640.45</v>
      </c>
      <c r="H364" s="54">
        <v>18115.37</v>
      </c>
      <c r="I364" s="54">
        <v>18604.21</v>
      </c>
      <c r="J364" s="54">
        <v>17633.95</v>
      </c>
      <c r="K364" s="54">
        <v>17781.29</v>
      </c>
      <c r="L364" s="54">
        <v>18233.89</v>
      </c>
      <c r="M364" s="320"/>
      <c r="N364" s="320"/>
      <c r="O364" s="320"/>
      <c r="P364" s="320"/>
      <c r="Q364" s="323"/>
      <c r="R364" s="320"/>
      <c r="S364" s="159"/>
      <c r="T364" s="159"/>
      <c r="U364" s="281"/>
      <c r="V364" s="281"/>
      <c r="W364" s="281"/>
      <c r="X364" s="287"/>
      <c r="Y364" s="282"/>
      <c r="Z364" s="282"/>
    </row>
    <row r="365" spans="1:26" ht="26.65" customHeight="1">
      <c r="A365"/>
      <c r="B365" s="321"/>
      <c r="C365" s="68" t="s">
        <v>122</v>
      </c>
      <c r="D365" s="68">
        <f t="shared" ref="D365:L365" si="117">IF(((D363="")*AND(D364="")),"",(D363-D364)*3)</f>
        <v>30881.52</v>
      </c>
      <c r="E365" s="68">
        <f t="shared" si="117"/>
        <v>32972.67</v>
      </c>
      <c r="F365" s="68">
        <f t="shared" si="117"/>
        <v>35109.33</v>
      </c>
      <c r="G365" s="68">
        <f t="shared" si="117"/>
        <v>34293.39</v>
      </c>
      <c r="H365" s="68">
        <f t="shared" si="117"/>
        <v>33198.030000000006</v>
      </c>
      <c r="I365" s="68">
        <f t="shared" si="117"/>
        <v>31709.129999999997</v>
      </c>
      <c r="J365" s="68">
        <f t="shared" si="117"/>
        <v>34331.069999999992</v>
      </c>
      <c r="K365" s="68">
        <f t="shared" si="117"/>
        <v>33853.08</v>
      </c>
      <c r="L365" s="68">
        <f t="shared" si="117"/>
        <v>32781.42</v>
      </c>
      <c r="M365" s="321"/>
      <c r="N365" s="321"/>
      <c r="O365" s="321"/>
      <c r="P365" s="321"/>
      <c r="Q365" s="324"/>
      <c r="R365" s="321"/>
      <c r="S365" s="160"/>
      <c r="T365" s="160"/>
      <c r="U365" s="283"/>
      <c r="V365" s="283"/>
      <c r="W365" s="283"/>
      <c r="X365" s="288"/>
      <c r="Y365" s="289"/>
      <c r="Z365" s="289"/>
    </row>
    <row r="366" spans="1:26" ht="13.35" customHeight="1">
      <c r="A366" s="201">
        <v>43438</v>
      </c>
      <c r="B366" s="319" t="s">
        <v>123</v>
      </c>
      <c r="C366" s="68" t="s">
        <v>87</v>
      </c>
      <c r="D366" s="54">
        <v>29282.55</v>
      </c>
      <c r="E366" s="54">
        <v>29220.66</v>
      </c>
      <c r="F366" s="54">
        <v>29254.9</v>
      </c>
      <c r="G366" s="54">
        <v>29228.79</v>
      </c>
      <c r="H366" s="54">
        <v>29301.43</v>
      </c>
      <c r="I366" s="54">
        <v>29265.46</v>
      </c>
      <c r="J366" s="54">
        <v>29214.49</v>
      </c>
      <c r="K366" s="54">
        <v>29222.6</v>
      </c>
      <c r="L366" s="54">
        <v>29286.67</v>
      </c>
      <c r="M366" s="319">
        <f>IF((L367=""),"",MAX(D368:L368))</f>
        <v>41152.86</v>
      </c>
      <c r="N366" s="319">
        <f>IF(L367="","",MIN(D368:L368))</f>
        <v>36444</v>
      </c>
      <c r="O366" s="319">
        <f>IF((L368=""),"",AVERAGE(D368:L368))</f>
        <v>40009.643333333326</v>
      </c>
      <c r="P366" s="319">
        <f>IF((L367=""),"",((M366-N366)/(M366+N366))*100)</f>
        <v>6.0683641064857525</v>
      </c>
      <c r="Q366" s="322" t="str">
        <f>IF(L367="","",IF(P368&lt;20,(IF(O366&gt;19000,IF(O366&lt;49000,"Pass","Fail"),"Fail"))))</f>
        <v>Pass</v>
      </c>
      <c r="R366" s="319">
        <v>1159</v>
      </c>
      <c r="T366" s="158" t="s">
        <v>142</v>
      </c>
      <c r="U366" s="284">
        <v>19000</v>
      </c>
      <c r="V366" s="284">
        <v>49000</v>
      </c>
      <c r="W366" s="284">
        <v>33000</v>
      </c>
      <c r="X366" s="285">
        <v>44000</v>
      </c>
      <c r="Y366" s="286">
        <v>20</v>
      </c>
      <c r="Z366" s="286">
        <v>20</v>
      </c>
    </row>
    <row r="367" spans="1:26" ht="15.75">
      <c r="A367"/>
      <c r="B367" s="320"/>
      <c r="C367" s="68" t="s">
        <v>88</v>
      </c>
      <c r="D367" s="54">
        <v>17134.55</v>
      </c>
      <c r="E367" s="54">
        <v>15936</v>
      </c>
      <c r="F367" s="54">
        <v>15827.96</v>
      </c>
      <c r="G367" s="54">
        <v>15511.17</v>
      </c>
      <c r="H367" s="54">
        <v>16133.85</v>
      </c>
      <c r="I367" s="54">
        <v>15806.55</v>
      </c>
      <c r="J367" s="54">
        <v>15635.25</v>
      </c>
      <c r="K367" s="54">
        <v>15618.53</v>
      </c>
      <c r="L367" s="54">
        <v>15644.76</v>
      </c>
      <c r="M367" s="320"/>
      <c r="N367" s="320"/>
      <c r="O367" s="320"/>
      <c r="P367" s="320"/>
      <c r="Q367" s="323"/>
      <c r="R367" s="320"/>
      <c r="S367" s="159"/>
      <c r="T367" s="159"/>
      <c r="U367" s="281"/>
      <c r="V367" s="281"/>
      <c r="W367" s="281"/>
      <c r="X367" s="287"/>
      <c r="Y367" s="282"/>
      <c r="Z367" s="282"/>
    </row>
    <row r="368" spans="1:26" ht="26.65" customHeight="1">
      <c r="A368"/>
      <c r="B368" s="321"/>
      <c r="C368" s="68" t="s">
        <v>122</v>
      </c>
      <c r="D368" s="68">
        <f t="shared" ref="D368:L368" si="118">IF(((D366="")*AND(D367="")),"",(D366-D367)*3)</f>
        <v>36444</v>
      </c>
      <c r="E368" s="68">
        <f t="shared" si="118"/>
        <v>39853.979999999996</v>
      </c>
      <c r="F368" s="68">
        <f t="shared" si="118"/>
        <v>40280.820000000007</v>
      </c>
      <c r="G368" s="68">
        <f t="shared" si="118"/>
        <v>41152.86</v>
      </c>
      <c r="H368" s="68">
        <f t="shared" si="118"/>
        <v>39502.74</v>
      </c>
      <c r="I368" s="68">
        <f t="shared" si="118"/>
        <v>40376.729999999996</v>
      </c>
      <c r="J368" s="68">
        <f t="shared" si="118"/>
        <v>40737.72</v>
      </c>
      <c r="K368" s="68">
        <f t="shared" si="118"/>
        <v>40812.209999999992</v>
      </c>
      <c r="L368" s="68">
        <f t="shared" si="118"/>
        <v>40925.729999999996</v>
      </c>
      <c r="M368" s="321"/>
      <c r="N368" s="321"/>
      <c r="O368" s="321"/>
      <c r="P368" s="321"/>
      <c r="Q368" s="324"/>
      <c r="R368" s="321"/>
      <c r="S368" s="160"/>
      <c r="T368" s="160"/>
      <c r="U368" s="283"/>
      <c r="V368" s="283"/>
      <c r="W368" s="283"/>
      <c r="X368" s="288"/>
      <c r="Y368" s="289"/>
      <c r="Z368" s="289"/>
    </row>
    <row r="369" spans="1:26">
      <c r="A369" s="201">
        <v>43445</v>
      </c>
      <c r="B369" s="319" t="s">
        <v>123</v>
      </c>
      <c r="C369" s="68" t="s">
        <v>87</v>
      </c>
      <c r="D369" s="54">
        <v>29211.13</v>
      </c>
      <c r="E369" s="54">
        <v>29098.5</v>
      </c>
      <c r="F369" s="54">
        <v>29095.51</v>
      </c>
      <c r="G369" s="54">
        <v>29106.87</v>
      </c>
      <c r="H369" s="54">
        <v>29178.7</v>
      </c>
      <c r="I369" s="54">
        <v>29157.75</v>
      </c>
      <c r="J369" s="54">
        <v>29081.27</v>
      </c>
      <c r="K369" s="54">
        <v>29111.97</v>
      </c>
      <c r="L369" s="54">
        <v>29215.22</v>
      </c>
      <c r="M369" s="319">
        <f>IF((L370=""),"",MAX(D371:L371))</f>
        <v>37127.759999999995</v>
      </c>
      <c r="N369" s="319">
        <f>IF(L370="","",MIN(D371:L371))</f>
        <v>32258.25</v>
      </c>
      <c r="O369" s="319">
        <f>IF((L371=""),"",AVERAGE(D371:L371))</f>
        <v>35775.636666666665</v>
      </c>
      <c r="P369" s="319">
        <f>IF((L370=""),"",((M369-N369)/(M369+N369))*100)</f>
        <v>7.0179997379875205</v>
      </c>
      <c r="Q369" s="322" t="str">
        <f>IF(L370="","",IF(P371&lt;20,(IF(O369&gt;19000,IF(O369&lt;49000,"Pass","Fail"),"Fail"))))</f>
        <v>Pass</v>
      </c>
      <c r="R369" s="319">
        <v>74</v>
      </c>
      <c r="S369" s="158"/>
      <c r="T369" s="158"/>
      <c r="U369" s="284">
        <v>19000</v>
      </c>
      <c r="V369" s="284">
        <v>49000</v>
      </c>
      <c r="W369" s="284">
        <v>33000</v>
      </c>
      <c r="X369" s="285">
        <v>44000</v>
      </c>
      <c r="Y369" s="286">
        <v>20</v>
      </c>
      <c r="Z369" s="286">
        <v>20</v>
      </c>
    </row>
    <row r="370" spans="1:26" ht="15.75">
      <c r="A370"/>
      <c r="B370" s="320"/>
      <c r="C370" s="68" t="s">
        <v>88</v>
      </c>
      <c r="D370" s="54">
        <v>18458.38</v>
      </c>
      <c r="E370" s="54">
        <v>17118.849999999999</v>
      </c>
      <c r="F370" s="54">
        <v>16877.560000000001</v>
      </c>
      <c r="G370" s="54">
        <v>16730.95</v>
      </c>
      <c r="H370" s="54">
        <v>17492.580000000002</v>
      </c>
      <c r="I370" s="54">
        <v>17224.52</v>
      </c>
      <c r="J370" s="54">
        <v>16777.84</v>
      </c>
      <c r="K370" s="54">
        <v>16916.099999999999</v>
      </c>
      <c r="L370" s="54">
        <v>17333.23</v>
      </c>
      <c r="M370" s="320"/>
      <c r="N370" s="320"/>
      <c r="O370" s="320"/>
      <c r="P370" s="320"/>
      <c r="Q370" s="323"/>
      <c r="R370" s="320"/>
      <c r="S370" s="159"/>
      <c r="T370" s="159"/>
      <c r="U370" s="281"/>
      <c r="V370" s="281"/>
      <c r="W370" s="281"/>
      <c r="X370" s="287"/>
      <c r="Y370" s="282"/>
      <c r="Z370" s="282"/>
    </row>
    <row r="371" spans="1:26" ht="26.65" customHeight="1">
      <c r="A371"/>
      <c r="B371" s="321"/>
      <c r="C371" s="68" t="s">
        <v>122</v>
      </c>
      <c r="D371" s="68">
        <f t="shared" ref="D371:L371" si="119">IF(((D369="")*AND(D370="")),"",(D369-D370)*3)</f>
        <v>32258.25</v>
      </c>
      <c r="E371" s="68">
        <f t="shared" si="119"/>
        <v>35938.950000000004</v>
      </c>
      <c r="F371" s="68">
        <f t="shared" si="119"/>
        <v>36653.849999999991</v>
      </c>
      <c r="G371" s="68">
        <f t="shared" si="119"/>
        <v>37127.759999999995</v>
      </c>
      <c r="H371" s="68">
        <f t="shared" si="119"/>
        <v>35058.36</v>
      </c>
      <c r="I371" s="68">
        <f t="shared" si="119"/>
        <v>35799.69</v>
      </c>
      <c r="J371" s="68">
        <f t="shared" si="119"/>
        <v>36910.29</v>
      </c>
      <c r="K371" s="68">
        <f t="shared" si="119"/>
        <v>36587.610000000008</v>
      </c>
      <c r="L371" s="68">
        <f t="shared" si="119"/>
        <v>35645.97</v>
      </c>
      <c r="M371" s="321"/>
      <c r="N371" s="321"/>
      <c r="O371" s="321"/>
      <c r="P371" s="321"/>
      <c r="Q371" s="324"/>
      <c r="R371" s="321"/>
      <c r="S371" s="160"/>
      <c r="T371" s="160"/>
      <c r="U371" s="283"/>
      <c r="V371" s="283"/>
      <c r="W371" s="283"/>
      <c r="X371" s="288"/>
      <c r="Y371" s="289"/>
      <c r="Z371" s="289"/>
    </row>
    <row r="372" spans="1:26">
      <c r="A372" s="201">
        <v>43452</v>
      </c>
      <c r="B372" s="319" t="s">
        <v>123</v>
      </c>
      <c r="C372" s="68" t="s">
        <v>87</v>
      </c>
      <c r="D372" s="54">
        <v>29187.03</v>
      </c>
      <c r="E372" s="54">
        <v>29143.47</v>
      </c>
      <c r="F372" s="54">
        <v>29070.47</v>
      </c>
      <c r="G372" s="54">
        <v>29140.61</v>
      </c>
      <c r="H372" s="54">
        <v>29216.06</v>
      </c>
      <c r="I372" s="54">
        <v>29194.28</v>
      </c>
      <c r="J372" s="54">
        <v>29129.09</v>
      </c>
      <c r="K372" s="54">
        <v>29146.18</v>
      </c>
      <c r="L372" s="54">
        <v>29185.5</v>
      </c>
      <c r="M372" s="319">
        <f>IF((L373=""),"",MAX(D374:L374))</f>
        <v>41289.03</v>
      </c>
      <c r="N372" s="319">
        <f>IF(L373="","",MIN(D374:L374))</f>
        <v>36320.25</v>
      </c>
      <c r="O372" s="319">
        <f>IF((L374=""),"",AVERAGE(D374:L374))</f>
        <v>40105.296666666669</v>
      </c>
      <c r="P372" s="319">
        <f>IF((L373=""),"",((M372-N372)/(M372+N372))*100)</f>
        <v>6.4023013742686432</v>
      </c>
      <c r="Q372" s="322" t="str">
        <f>IF(L373="","",IF(P374&lt;20,(IF(O372&gt;19000,IF(O372&lt;49000,"Pass","Fail"),"Fail"))))</f>
        <v>Pass</v>
      </c>
      <c r="R372" s="319">
        <v>1428</v>
      </c>
      <c r="S372" s="158"/>
      <c r="T372" s="158"/>
      <c r="U372" s="284">
        <v>19000</v>
      </c>
      <c r="V372" s="284">
        <v>49000</v>
      </c>
      <c r="W372" s="284">
        <v>33000</v>
      </c>
      <c r="X372" s="285">
        <v>44000</v>
      </c>
      <c r="Y372" s="286">
        <v>20</v>
      </c>
      <c r="Z372" s="286">
        <v>20</v>
      </c>
    </row>
    <row r="373" spans="1:26" ht="15.75">
      <c r="A373"/>
      <c r="B373" s="320"/>
      <c r="C373" s="68" t="s">
        <v>88</v>
      </c>
      <c r="D373" s="54">
        <v>17080.28</v>
      </c>
      <c r="E373" s="54">
        <v>15834.1</v>
      </c>
      <c r="F373" s="54">
        <v>15622.59</v>
      </c>
      <c r="G373" s="54">
        <v>15377.6</v>
      </c>
      <c r="H373" s="54">
        <v>16075.2</v>
      </c>
      <c r="I373" s="54">
        <v>15644.78</v>
      </c>
      <c r="J373" s="54">
        <v>15517.83</v>
      </c>
      <c r="K373" s="54">
        <v>15472.21</v>
      </c>
      <c r="L373" s="54">
        <v>15472.21</v>
      </c>
      <c r="M373" s="320"/>
      <c r="N373" s="320"/>
      <c r="O373" s="320"/>
      <c r="P373" s="320"/>
      <c r="Q373" s="323"/>
      <c r="R373" s="320"/>
      <c r="S373" s="159"/>
      <c r="T373" s="159"/>
      <c r="U373" s="281"/>
      <c r="V373" s="281"/>
      <c r="W373" s="281"/>
      <c r="X373" s="287"/>
      <c r="Y373" s="282"/>
      <c r="Z373" s="282"/>
    </row>
    <row r="374" spans="1:26" ht="26.65" customHeight="1">
      <c r="A374"/>
      <c r="B374" s="321"/>
      <c r="C374" s="68" t="s">
        <v>122</v>
      </c>
      <c r="D374" s="68">
        <f t="shared" ref="D374:L374" si="120">IF(((D372="")*AND(D373="")),"",(D372-D373)*3)</f>
        <v>36320.25</v>
      </c>
      <c r="E374" s="68">
        <f t="shared" si="120"/>
        <v>39928.11</v>
      </c>
      <c r="F374" s="68">
        <f t="shared" si="120"/>
        <v>40343.64</v>
      </c>
      <c r="G374" s="68">
        <f t="shared" si="120"/>
        <v>41289.03</v>
      </c>
      <c r="H374" s="68">
        <f t="shared" si="120"/>
        <v>39422.58</v>
      </c>
      <c r="I374" s="68">
        <f t="shared" si="120"/>
        <v>40648.499999999993</v>
      </c>
      <c r="J374" s="68">
        <f t="shared" si="120"/>
        <v>40833.78</v>
      </c>
      <c r="K374" s="68">
        <f t="shared" si="120"/>
        <v>41021.910000000003</v>
      </c>
      <c r="L374" s="68">
        <f t="shared" si="120"/>
        <v>41139.870000000003</v>
      </c>
      <c r="M374" s="321"/>
      <c r="N374" s="321"/>
      <c r="O374" s="321"/>
      <c r="P374" s="321"/>
      <c r="Q374" s="324"/>
      <c r="R374" s="321"/>
      <c r="S374" s="160"/>
      <c r="T374" s="160"/>
      <c r="U374" s="283"/>
      <c r="V374" s="283"/>
      <c r="W374" s="283"/>
      <c r="X374" s="288"/>
      <c r="Y374" s="289"/>
      <c r="Z374" s="289"/>
    </row>
    <row r="375" spans="1:26">
      <c r="A375" s="201">
        <v>43460</v>
      </c>
      <c r="B375" s="319" t="s">
        <v>123</v>
      </c>
      <c r="C375" s="68" t="s">
        <v>87</v>
      </c>
      <c r="D375" s="54">
        <v>29321</v>
      </c>
      <c r="E375" s="54">
        <v>29260.97</v>
      </c>
      <c r="F375" s="54">
        <v>29262.94</v>
      </c>
      <c r="G375" s="54">
        <v>29242.29</v>
      </c>
      <c r="H375" s="54">
        <v>29286.14</v>
      </c>
      <c r="I375" s="54">
        <v>29306.68</v>
      </c>
      <c r="J375" s="54">
        <v>29249.69</v>
      </c>
      <c r="K375" s="54">
        <v>29239.06</v>
      </c>
      <c r="L375" s="54">
        <v>29287.32</v>
      </c>
      <c r="M375" s="319">
        <f>IF((L376=""),"",MAX(D377:L377))</f>
        <v>41241.69</v>
      </c>
      <c r="N375" s="319">
        <f>IF(L376="","",MIN(D377:L377))</f>
        <v>36401.25</v>
      </c>
      <c r="O375" s="319">
        <f>IF((L377=""),"",AVERAGE(D377:L377))</f>
        <v>40091.41333333333</v>
      </c>
      <c r="P375" s="319">
        <f>IF((L376=""),"",((M375-N375)/(M375+N375))*100)</f>
        <v>6.2342306976010979</v>
      </c>
      <c r="Q375" s="322" t="str">
        <f>IF(L376="","",IF(P377&lt;20,(IF(O375&gt;19000,IF(O375&lt;49000,"Pass","Fail"),"Fail"))))</f>
        <v>Pass</v>
      </c>
      <c r="R375" s="319">
        <v>102</v>
      </c>
      <c r="S375" s="158" t="s">
        <v>144</v>
      </c>
      <c r="T375" s="158"/>
      <c r="U375" s="284">
        <v>19000</v>
      </c>
      <c r="V375" s="284">
        <v>49000</v>
      </c>
      <c r="W375" s="284">
        <v>33000</v>
      </c>
      <c r="X375" s="285">
        <v>44000</v>
      </c>
      <c r="Y375" s="286">
        <v>20</v>
      </c>
      <c r="Z375" s="286">
        <v>20</v>
      </c>
    </row>
    <row r="376" spans="1:26" ht="15.75">
      <c r="A376"/>
      <c r="B376" s="320"/>
      <c r="C376" s="68" t="s">
        <v>88</v>
      </c>
      <c r="D376" s="54">
        <v>17187.25</v>
      </c>
      <c r="E376" s="54">
        <v>15917.24</v>
      </c>
      <c r="F376" s="54">
        <v>15798.39</v>
      </c>
      <c r="G376" s="54">
        <v>15495.06</v>
      </c>
      <c r="H376" s="54">
        <v>16165.82</v>
      </c>
      <c r="I376" s="54">
        <v>15811.42</v>
      </c>
      <c r="J376" s="54">
        <v>15596.67</v>
      </c>
      <c r="K376" s="54">
        <v>15590.52</v>
      </c>
      <c r="L376" s="54">
        <v>15619.48</v>
      </c>
      <c r="M376" s="320"/>
      <c r="N376" s="320"/>
      <c r="O376" s="320"/>
      <c r="P376" s="320"/>
      <c r="Q376" s="323"/>
      <c r="R376" s="320"/>
      <c r="S376" s="159"/>
      <c r="T376" s="159"/>
      <c r="U376" s="281"/>
      <c r="V376" s="281"/>
      <c r="W376" s="281"/>
      <c r="X376" s="287"/>
      <c r="Y376" s="282"/>
      <c r="Z376" s="282"/>
    </row>
    <row r="377" spans="1:26" ht="26.65" customHeight="1">
      <c r="A377"/>
      <c r="B377" s="321"/>
      <c r="C377" s="68" t="s">
        <v>122</v>
      </c>
      <c r="D377" s="68">
        <f t="shared" ref="D377:L377" si="121">IF(((D375="")*AND(D376="")),"",(D375-D376)*3)</f>
        <v>36401.25</v>
      </c>
      <c r="E377" s="68">
        <f t="shared" si="121"/>
        <v>40031.19</v>
      </c>
      <c r="F377" s="68">
        <f t="shared" si="121"/>
        <v>40393.649999999994</v>
      </c>
      <c r="G377" s="68">
        <f t="shared" si="121"/>
        <v>41241.69</v>
      </c>
      <c r="H377" s="68">
        <f t="shared" si="121"/>
        <v>39360.959999999999</v>
      </c>
      <c r="I377" s="68">
        <f t="shared" si="121"/>
        <v>40485.78</v>
      </c>
      <c r="J377" s="68">
        <f t="shared" si="121"/>
        <v>40959.06</v>
      </c>
      <c r="K377" s="68">
        <f t="shared" si="121"/>
        <v>40945.620000000003</v>
      </c>
      <c r="L377" s="68">
        <f t="shared" si="121"/>
        <v>41003.520000000004</v>
      </c>
      <c r="M377" s="321"/>
      <c r="N377" s="321"/>
      <c r="O377" s="321"/>
      <c r="P377" s="321"/>
      <c r="Q377" s="324"/>
      <c r="R377" s="321"/>
      <c r="S377" s="160"/>
      <c r="T377" s="160"/>
      <c r="U377" s="283"/>
      <c r="V377" s="283"/>
      <c r="W377" s="283"/>
      <c r="X377" s="288"/>
      <c r="Y377" s="289"/>
      <c r="Z377" s="289"/>
    </row>
    <row r="378" spans="1:26">
      <c r="A378" s="201">
        <v>43465</v>
      </c>
      <c r="B378" s="319" t="s">
        <v>123</v>
      </c>
      <c r="C378" s="68" t="s">
        <v>87</v>
      </c>
      <c r="D378" s="54">
        <v>29113.63</v>
      </c>
      <c r="E378" s="54">
        <v>29046.52</v>
      </c>
      <c r="F378" s="54">
        <v>29043.21</v>
      </c>
      <c r="G378" s="54">
        <v>29047.71</v>
      </c>
      <c r="H378" s="54">
        <v>29135.21</v>
      </c>
      <c r="I378" s="54">
        <v>29119.599999999999</v>
      </c>
      <c r="J378" s="54">
        <v>29047.39</v>
      </c>
      <c r="K378" s="54">
        <v>29040.29</v>
      </c>
      <c r="L378" s="54">
        <v>29096.22</v>
      </c>
      <c r="M378" s="319">
        <f>IF((L379=""),"",MAX(D380:L380))</f>
        <v>40883.069999999992</v>
      </c>
      <c r="N378" s="319">
        <f>IF(L379="","",MIN(D380:L380))</f>
        <v>36090.42</v>
      </c>
      <c r="O378" s="319">
        <f>IF((L380=""),"",AVERAGE(D380:L380))</f>
        <v>39813.376666666671</v>
      </c>
      <c r="P378" s="319">
        <f>IF((L379=""),"",((M378-N378)/(M378+N378))*100)</f>
        <v>6.2263644275451124</v>
      </c>
      <c r="Q378" s="322" t="str">
        <f>IF(L379="","",IF(P380&lt;20,(IF(O378&gt;19000,IF(O378&lt;49000,"Pass","Fail"),"Fail"))))</f>
        <v>Pass</v>
      </c>
      <c r="R378" s="319">
        <v>121</v>
      </c>
      <c r="S378" s="158" t="s">
        <v>145</v>
      </c>
      <c r="T378" s="158"/>
      <c r="U378" s="284">
        <v>19000</v>
      </c>
      <c r="V378" s="284">
        <v>49000</v>
      </c>
      <c r="W378" s="284">
        <v>33000</v>
      </c>
      <c r="X378" s="285">
        <v>44000</v>
      </c>
      <c r="Y378" s="286">
        <v>20</v>
      </c>
      <c r="Z378" s="286">
        <v>20</v>
      </c>
    </row>
    <row r="379" spans="1:26" ht="15.75">
      <c r="A379"/>
      <c r="B379" s="320"/>
      <c r="C379" s="68" t="s">
        <v>88</v>
      </c>
      <c r="D379" s="54">
        <v>17083.490000000002</v>
      </c>
      <c r="E379" s="54">
        <v>15823.62</v>
      </c>
      <c r="F379" s="54">
        <v>15657.39</v>
      </c>
      <c r="G379" s="54">
        <v>15420.02</v>
      </c>
      <c r="H379" s="54">
        <v>16121.63</v>
      </c>
      <c r="I379" s="54">
        <v>15688.28</v>
      </c>
      <c r="J379" s="54">
        <v>15480.64</v>
      </c>
      <c r="K379" s="54">
        <v>15448.22</v>
      </c>
      <c r="L379" s="54">
        <v>15526.36</v>
      </c>
      <c r="M379" s="320"/>
      <c r="N379" s="320"/>
      <c r="O379" s="320"/>
      <c r="P379" s="320"/>
      <c r="Q379" s="323"/>
      <c r="R379" s="320"/>
      <c r="S379" s="159"/>
      <c r="T379" s="159"/>
      <c r="U379" s="281"/>
      <c r="V379" s="281"/>
      <c r="W379" s="281"/>
      <c r="X379" s="287"/>
      <c r="Y379" s="282"/>
      <c r="Z379" s="282"/>
    </row>
    <row r="380" spans="1:26" ht="26.65" customHeight="1">
      <c r="A380"/>
      <c r="B380" s="321"/>
      <c r="C380" s="68" t="s">
        <v>122</v>
      </c>
      <c r="D380" s="68">
        <f t="shared" ref="D380:L380" si="122">IF(((D378="")*AND(D379="")),"",(D378-D379)*3)</f>
        <v>36090.42</v>
      </c>
      <c r="E380" s="68">
        <f t="shared" si="122"/>
        <v>39668.699999999997</v>
      </c>
      <c r="F380" s="68">
        <f t="shared" si="122"/>
        <v>40157.46</v>
      </c>
      <c r="G380" s="68">
        <f t="shared" si="122"/>
        <v>40883.069999999992</v>
      </c>
      <c r="H380" s="68">
        <f t="shared" si="122"/>
        <v>39040.74</v>
      </c>
      <c r="I380" s="68">
        <f t="shared" si="122"/>
        <v>40293.959999999992</v>
      </c>
      <c r="J380" s="68">
        <f t="shared" si="122"/>
        <v>40700.25</v>
      </c>
      <c r="K380" s="68">
        <f t="shared" si="122"/>
        <v>40776.210000000006</v>
      </c>
      <c r="L380" s="68">
        <f t="shared" si="122"/>
        <v>40709.58</v>
      </c>
      <c r="M380" s="321"/>
      <c r="N380" s="321"/>
      <c r="O380" s="321"/>
      <c r="P380" s="321"/>
      <c r="Q380" s="324"/>
      <c r="R380" s="321"/>
      <c r="S380" s="160"/>
      <c r="T380" s="160"/>
      <c r="U380" s="283"/>
      <c r="V380" s="283"/>
      <c r="W380" s="283"/>
      <c r="X380" s="288"/>
      <c r="Y380" s="289"/>
      <c r="Z380" s="289"/>
    </row>
    <row r="381" spans="1:26" customFormat="1" ht="15.75">
      <c r="A381" s="201">
        <v>43480</v>
      </c>
      <c r="B381" s="315" t="s">
        <v>123</v>
      </c>
      <c r="C381" s="208" t="s">
        <v>87</v>
      </c>
      <c r="D381">
        <v>29004.58</v>
      </c>
      <c r="E381">
        <v>28921.74</v>
      </c>
      <c r="F381">
        <v>28921.96</v>
      </c>
      <c r="G381">
        <v>28924.82</v>
      </c>
      <c r="H381">
        <v>29018.51</v>
      </c>
      <c r="I381">
        <v>29007.55</v>
      </c>
      <c r="J381">
        <v>28919.31</v>
      </c>
      <c r="K381">
        <v>28913.47</v>
      </c>
      <c r="L381">
        <v>28992.06</v>
      </c>
      <c r="M381" s="315">
        <f>IF((L382=""),"",MAX(D383:L383))</f>
        <v>40452.720000000001</v>
      </c>
      <c r="N381" s="315">
        <f>IF(L382="","",MIN(D383:L383))</f>
        <v>35768.79</v>
      </c>
      <c r="O381" s="315">
        <f>IF((L383=""),"",AVERAGE(D383:L383))</f>
        <v>39429.69666666667</v>
      </c>
      <c r="P381" s="315">
        <f>IF((L382=""),"",((M381-N381)/(M381+N381))*100)</f>
        <v>6.145155088110954</v>
      </c>
      <c r="Q381" s="316" t="str">
        <f>IF(L382="","",IF(P383&lt;20,(IF(O381&gt;19000,IF(O381&lt;49000,"Pass","Fail"),"Fail"))))</f>
        <v>Pass</v>
      </c>
      <c r="R381" s="315">
        <v>1159</v>
      </c>
      <c r="S381" s="315" t="s">
        <v>224</v>
      </c>
      <c r="T381" s="238"/>
      <c r="U381" s="284">
        <v>19000</v>
      </c>
      <c r="V381" s="284">
        <v>49000</v>
      </c>
      <c r="W381" s="284">
        <v>33000</v>
      </c>
      <c r="X381" s="285">
        <v>44000</v>
      </c>
      <c r="Y381" s="286">
        <v>20</v>
      </c>
      <c r="Z381" s="286">
        <v>20</v>
      </c>
    </row>
    <row r="382" spans="1:26" customFormat="1" ht="15.75">
      <c r="B382" s="313"/>
      <c r="C382" s="208" t="s">
        <v>88</v>
      </c>
      <c r="D382">
        <v>17081.650000000001</v>
      </c>
      <c r="E382">
        <v>15826.1</v>
      </c>
      <c r="F382">
        <v>15702.48</v>
      </c>
      <c r="G382">
        <v>15440.58</v>
      </c>
      <c r="H382">
        <v>16155.76</v>
      </c>
      <c r="I382">
        <v>15625.52</v>
      </c>
      <c r="J382">
        <v>15467.79</v>
      </c>
      <c r="K382">
        <v>15473.98</v>
      </c>
      <c r="L382">
        <v>15561.05</v>
      </c>
      <c r="M382" s="313"/>
      <c r="N382" s="313"/>
      <c r="O382" s="313"/>
      <c r="P382" s="313"/>
      <c r="Q382" s="317"/>
      <c r="R382" s="313"/>
      <c r="S382" s="313"/>
      <c r="T382" s="233"/>
      <c r="U382" s="290"/>
      <c r="V382" s="290"/>
      <c r="W382" s="290"/>
      <c r="X382" s="290"/>
      <c r="Y382" s="291"/>
      <c r="Z382" s="291"/>
    </row>
    <row r="383" spans="1:26" customFormat="1" ht="15.75">
      <c r="B383" s="314"/>
      <c r="C383" s="208" t="s">
        <v>122</v>
      </c>
      <c r="D383" s="208">
        <f t="shared" ref="D383:L383" si="123">IF(((D381="")*AND(D382="")),"",(D381-D382)*3)</f>
        <v>35768.79</v>
      </c>
      <c r="E383" s="208">
        <f t="shared" si="123"/>
        <v>39286.920000000006</v>
      </c>
      <c r="F383" s="208">
        <f t="shared" si="123"/>
        <v>39658.44</v>
      </c>
      <c r="G383" s="208">
        <f t="shared" si="123"/>
        <v>40452.720000000001</v>
      </c>
      <c r="H383" s="208">
        <f t="shared" si="123"/>
        <v>38588.249999999993</v>
      </c>
      <c r="I383" s="208">
        <f t="shared" si="123"/>
        <v>40146.089999999997</v>
      </c>
      <c r="J383" s="208">
        <f t="shared" si="123"/>
        <v>40354.559999999998</v>
      </c>
      <c r="K383" s="208">
        <f t="shared" si="123"/>
        <v>40318.47</v>
      </c>
      <c r="L383" s="208">
        <f t="shared" si="123"/>
        <v>40293.030000000006</v>
      </c>
      <c r="M383" s="314"/>
      <c r="N383" s="314"/>
      <c r="O383" s="314"/>
      <c r="P383" s="314"/>
      <c r="Q383" s="318"/>
      <c r="R383" s="314"/>
      <c r="S383" s="314"/>
      <c r="T383" s="234"/>
      <c r="U383" s="292"/>
      <c r="V383" s="292"/>
      <c r="W383" s="292"/>
      <c r="X383" s="292"/>
      <c r="Y383" s="291"/>
      <c r="Z383" s="291"/>
    </row>
    <row r="384" spans="1:26" customFormat="1" ht="15.75">
      <c r="A384" s="201">
        <v>43486</v>
      </c>
      <c r="B384" s="315" t="s">
        <v>123</v>
      </c>
      <c r="C384" s="208" t="s">
        <v>87</v>
      </c>
      <c r="D384">
        <v>29042.73</v>
      </c>
      <c r="E384">
        <v>28997.87</v>
      </c>
      <c r="F384">
        <v>29012.02</v>
      </c>
      <c r="G384">
        <v>28964.97</v>
      </c>
      <c r="H384">
        <v>29036.28</v>
      </c>
      <c r="I384">
        <v>29037.37</v>
      </c>
      <c r="J384">
        <v>28982.27</v>
      </c>
      <c r="K384">
        <v>28980.94</v>
      </c>
      <c r="L384">
        <v>29047.78</v>
      </c>
      <c r="M384" s="315">
        <f>IF((L385=""),"",MAX(D386:L386))</f>
        <v>40308.39</v>
      </c>
      <c r="N384" s="315">
        <f>IF(L385="","",MIN(D386:L386))</f>
        <v>35946.899999999994</v>
      </c>
      <c r="O384" s="315">
        <f>IF((L386=""),"",AVERAGE(D386:L386))</f>
        <v>38510.056666666671</v>
      </c>
      <c r="P384" s="315">
        <f>IF((L385=""),"",((M384-N384)/(M384+N384))*100)</f>
        <v>5.7195900769638479</v>
      </c>
      <c r="Q384" s="316" t="str">
        <f>IF(L385="","",IF(P386&lt;20,(IF(O384&gt;19000,IF(O384&lt;49000,"Pass","Fail"),"Fail"))))</f>
        <v>Pass</v>
      </c>
      <c r="R384" s="315">
        <v>1428</v>
      </c>
      <c r="S384" s="315"/>
      <c r="T384" s="238"/>
      <c r="U384" s="284">
        <v>19000</v>
      </c>
      <c r="V384" s="284">
        <v>49000</v>
      </c>
      <c r="W384" s="284">
        <v>33000</v>
      </c>
      <c r="X384" s="285">
        <v>44000</v>
      </c>
      <c r="Y384" s="286">
        <v>20</v>
      </c>
      <c r="Z384" s="286">
        <v>20</v>
      </c>
    </row>
    <row r="385" spans="1:26" customFormat="1" ht="15.75">
      <c r="B385" s="313"/>
      <c r="C385" s="208" t="s">
        <v>88</v>
      </c>
      <c r="D385">
        <v>17060.43</v>
      </c>
      <c r="E385">
        <v>16042.14</v>
      </c>
      <c r="F385">
        <v>16055.7</v>
      </c>
      <c r="G385">
        <v>15842.04</v>
      </c>
      <c r="H385">
        <v>16499.36</v>
      </c>
      <c r="I385">
        <v>15601.24</v>
      </c>
      <c r="J385">
        <v>15726.31</v>
      </c>
      <c r="K385">
        <v>16126.83</v>
      </c>
      <c r="L385">
        <v>16618.009999999998</v>
      </c>
      <c r="M385" s="313"/>
      <c r="N385" s="313"/>
      <c r="O385" s="313"/>
      <c r="P385" s="313"/>
      <c r="Q385" s="317"/>
      <c r="R385" s="313"/>
      <c r="S385" s="313"/>
      <c r="T385" s="233"/>
      <c r="U385" s="290"/>
      <c r="V385" s="290"/>
      <c r="W385" s="290"/>
      <c r="X385" s="290"/>
      <c r="Y385" s="291"/>
      <c r="Z385" s="291"/>
    </row>
    <row r="386" spans="1:26" customFormat="1" ht="15.75">
      <c r="B386" s="314"/>
      <c r="C386" s="208" t="s">
        <v>122</v>
      </c>
      <c r="D386" s="208">
        <f t="shared" ref="D386:L386" si="124">IF(((D384="")*AND(D385="")),"",(D384-D385)*3)</f>
        <v>35946.899999999994</v>
      </c>
      <c r="E386" s="208">
        <f t="shared" si="124"/>
        <v>38867.19</v>
      </c>
      <c r="F386" s="208">
        <f t="shared" si="124"/>
        <v>38868.959999999999</v>
      </c>
      <c r="G386" s="208">
        <f t="shared" si="124"/>
        <v>39368.79</v>
      </c>
      <c r="H386" s="208">
        <f t="shared" si="124"/>
        <v>37610.759999999995</v>
      </c>
      <c r="I386" s="208">
        <f t="shared" si="124"/>
        <v>40308.39</v>
      </c>
      <c r="J386" s="208">
        <f t="shared" si="124"/>
        <v>39767.880000000005</v>
      </c>
      <c r="K386" s="208">
        <f t="shared" si="124"/>
        <v>38562.329999999994</v>
      </c>
      <c r="L386" s="208">
        <f t="shared" si="124"/>
        <v>37289.31</v>
      </c>
      <c r="M386" s="314"/>
      <c r="N386" s="314"/>
      <c r="O386" s="314"/>
      <c r="P386" s="314"/>
      <c r="Q386" s="318"/>
      <c r="R386" s="314"/>
      <c r="S386" s="314"/>
      <c r="T386" s="234"/>
      <c r="U386" s="292"/>
      <c r="V386" s="292"/>
      <c r="W386" s="292"/>
      <c r="X386" s="292"/>
      <c r="Y386" s="291"/>
      <c r="Z386" s="291"/>
    </row>
    <row r="387" spans="1:26" customFormat="1" ht="15.75">
      <c r="A387" s="201">
        <v>43489</v>
      </c>
      <c r="B387" s="315" t="s">
        <v>123</v>
      </c>
      <c r="C387" s="208" t="s">
        <v>87</v>
      </c>
      <c r="D387">
        <v>29044.45</v>
      </c>
      <c r="E387">
        <v>28976.41</v>
      </c>
      <c r="F387">
        <v>28999.55</v>
      </c>
      <c r="G387">
        <v>28959.87</v>
      </c>
      <c r="H387">
        <v>29027.119999999999</v>
      </c>
      <c r="I387">
        <v>29023.24</v>
      </c>
      <c r="J387">
        <v>28959.71</v>
      </c>
      <c r="K387">
        <v>28968.6</v>
      </c>
      <c r="L387">
        <v>29047.759999999998</v>
      </c>
      <c r="M387" s="315">
        <f>IF((L388=""),"",MAX(D389:L389))</f>
        <v>35019.989999999991</v>
      </c>
      <c r="N387" s="315">
        <f>IF(L388="","",MIN(D389:L389))</f>
        <v>31044.149999999998</v>
      </c>
      <c r="O387" s="315">
        <f>IF((L389=""),"",AVERAGE(D389:L389))</f>
        <v>33653.64666666666</v>
      </c>
      <c r="P387" s="315">
        <f>IF((L388=""),"",((M387-N387)/(M387+N387))*100)</f>
        <v>6.0181514509989746</v>
      </c>
      <c r="Q387" s="316" t="str">
        <f>IF(L388="","",IF(P389&lt;20,(IF(O387&gt;19000,IF(O387&lt;49000,"Pass","Fail"),"Fail"))))</f>
        <v>Pass</v>
      </c>
      <c r="R387" s="315">
        <v>1340</v>
      </c>
      <c r="S387" s="315"/>
      <c r="T387" s="238"/>
      <c r="U387" s="284">
        <v>19000</v>
      </c>
      <c r="V387" s="284">
        <v>49000</v>
      </c>
      <c r="W387" s="284">
        <v>33000</v>
      </c>
      <c r="X387" s="285">
        <v>44000</v>
      </c>
      <c r="Y387" s="286">
        <v>20</v>
      </c>
      <c r="Z387" s="286">
        <v>20</v>
      </c>
    </row>
    <row r="388" spans="1:26" customFormat="1" ht="15.75">
      <c r="B388" s="313"/>
      <c r="C388" s="208" t="s">
        <v>88</v>
      </c>
      <c r="D388">
        <v>18696.400000000001</v>
      </c>
      <c r="E388">
        <v>17673.16</v>
      </c>
      <c r="F388">
        <v>17555.36</v>
      </c>
      <c r="G388">
        <v>17429.38</v>
      </c>
      <c r="H388">
        <v>18096.84</v>
      </c>
      <c r="I388">
        <v>17369.099999999999</v>
      </c>
      <c r="J388">
        <v>17286.38</v>
      </c>
      <c r="K388">
        <v>17745.32</v>
      </c>
      <c r="L388">
        <v>18193.830000000002</v>
      </c>
      <c r="M388" s="313"/>
      <c r="N388" s="313"/>
      <c r="O388" s="313"/>
      <c r="P388" s="313"/>
      <c r="Q388" s="317"/>
      <c r="R388" s="313"/>
      <c r="S388" s="313"/>
      <c r="T388" s="233"/>
      <c r="U388" s="290"/>
      <c r="V388" s="290"/>
      <c r="W388" s="290"/>
      <c r="X388" s="290"/>
      <c r="Y388" s="291"/>
      <c r="Z388" s="291"/>
    </row>
    <row r="389" spans="1:26" customFormat="1" ht="15.75">
      <c r="B389" s="314"/>
      <c r="C389" s="208" t="s">
        <v>122</v>
      </c>
      <c r="D389" s="208">
        <f t="shared" ref="D389:L389" si="125">IF(((D387="")*AND(D388="")),"",(D387-D388)*3)</f>
        <v>31044.149999999998</v>
      </c>
      <c r="E389" s="208">
        <f t="shared" si="125"/>
        <v>33909.75</v>
      </c>
      <c r="F389" s="208">
        <f t="shared" si="125"/>
        <v>34332.569999999992</v>
      </c>
      <c r="G389" s="208">
        <f t="shared" si="125"/>
        <v>34591.469999999994</v>
      </c>
      <c r="H389" s="208">
        <f t="shared" si="125"/>
        <v>32790.839999999997</v>
      </c>
      <c r="I389" s="208">
        <f t="shared" si="125"/>
        <v>34962.420000000013</v>
      </c>
      <c r="J389" s="208">
        <f t="shared" si="125"/>
        <v>35019.989999999991</v>
      </c>
      <c r="K389" s="208">
        <f t="shared" si="125"/>
        <v>33669.839999999997</v>
      </c>
      <c r="L389" s="208">
        <f t="shared" si="125"/>
        <v>32561.78999999999</v>
      </c>
      <c r="M389" s="314"/>
      <c r="N389" s="314"/>
      <c r="O389" s="314"/>
      <c r="P389" s="314"/>
      <c r="Q389" s="318"/>
      <c r="R389" s="314"/>
      <c r="S389" s="314"/>
      <c r="T389" s="234"/>
      <c r="U389" s="292"/>
      <c r="V389" s="292"/>
      <c r="W389" s="292"/>
      <c r="X389" s="292"/>
      <c r="Y389" s="291"/>
      <c r="Z389" s="291"/>
    </row>
    <row r="390" spans="1:26" customFormat="1" ht="12.75" customHeight="1">
      <c r="A390" s="201">
        <v>43493</v>
      </c>
      <c r="B390" s="315" t="s">
        <v>123</v>
      </c>
      <c r="C390" s="208" t="s">
        <v>87</v>
      </c>
      <c r="D390">
        <v>29274.52</v>
      </c>
      <c r="E390">
        <v>29216.75</v>
      </c>
      <c r="F390">
        <v>29232.11</v>
      </c>
      <c r="G390">
        <v>29198.46</v>
      </c>
      <c r="H390">
        <v>29256.55</v>
      </c>
      <c r="I390">
        <v>29243.62</v>
      </c>
      <c r="J390">
        <v>29192.5</v>
      </c>
      <c r="K390">
        <v>29197.25</v>
      </c>
      <c r="L390">
        <v>29262.47</v>
      </c>
      <c r="M390" s="315">
        <f>IF((L391=""),"",MAX(D392:L392))</f>
        <v>41678.819999999992</v>
      </c>
      <c r="N390" s="315">
        <f>IF(L391="","",MIN(D392:L392))</f>
        <v>36761.19</v>
      </c>
      <c r="O390" s="315">
        <f>IF((L392=""),"",AVERAGE(D392:L392))</f>
        <v>39925.953333333338</v>
      </c>
      <c r="P390" s="315">
        <f>IF((L391=""),"",((M390-N390)/(M390+N390))*100)</f>
        <v>6.2692878290045995</v>
      </c>
      <c r="Q390" s="316" t="str">
        <f>IF(L391="","",IF(P392&lt;20,(IF(O390&gt;19000,IF(O390&lt;49000,"Pass","Fail"),"Fail"))))</f>
        <v>Pass</v>
      </c>
      <c r="R390" s="315" t="s">
        <v>210</v>
      </c>
      <c r="S390" s="315" t="s">
        <v>225</v>
      </c>
      <c r="T390" s="238"/>
      <c r="U390" s="284">
        <v>19000</v>
      </c>
      <c r="V390" s="284">
        <v>49000</v>
      </c>
      <c r="W390" s="284">
        <v>33000</v>
      </c>
      <c r="X390" s="285">
        <v>44000</v>
      </c>
      <c r="Y390" s="286">
        <v>20</v>
      </c>
      <c r="Z390" s="286">
        <v>20</v>
      </c>
    </row>
    <row r="391" spans="1:26" customFormat="1" ht="15.75">
      <c r="B391" s="313"/>
      <c r="C391" s="208" t="s">
        <v>88</v>
      </c>
      <c r="D391">
        <v>17020.79</v>
      </c>
      <c r="E391">
        <v>15896.01</v>
      </c>
      <c r="F391">
        <v>15844.89</v>
      </c>
      <c r="G391">
        <v>15528.64</v>
      </c>
      <c r="H391">
        <v>16103.14</v>
      </c>
      <c r="I391">
        <v>15350.68</v>
      </c>
      <c r="J391">
        <v>15442.89</v>
      </c>
      <c r="K391">
        <v>15888.26</v>
      </c>
      <c r="L391">
        <v>16221.07</v>
      </c>
      <c r="M391" s="313"/>
      <c r="N391" s="313"/>
      <c r="O391" s="313"/>
      <c r="P391" s="313"/>
      <c r="Q391" s="317"/>
      <c r="R391" s="313"/>
      <c r="S391" s="313"/>
      <c r="T391" s="233"/>
      <c r="U391" s="290"/>
      <c r="V391" s="290"/>
      <c r="W391" s="290"/>
      <c r="X391" s="290"/>
      <c r="Y391" s="291"/>
      <c r="Z391" s="291"/>
    </row>
    <row r="392" spans="1:26" customFormat="1" ht="15.75">
      <c r="B392" s="314"/>
      <c r="C392" s="208" t="s">
        <v>122</v>
      </c>
      <c r="D392" s="208">
        <f t="shared" ref="D392:L392" si="126">IF(((D390="")*AND(D391="")),"",(D390-D391)*3)</f>
        <v>36761.19</v>
      </c>
      <c r="E392" s="208">
        <f t="shared" si="126"/>
        <v>39962.22</v>
      </c>
      <c r="F392" s="208">
        <f t="shared" si="126"/>
        <v>40161.660000000003</v>
      </c>
      <c r="G392" s="208">
        <f t="shared" si="126"/>
        <v>41009.46</v>
      </c>
      <c r="H392" s="208">
        <f t="shared" si="126"/>
        <v>39460.229999999996</v>
      </c>
      <c r="I392" s="208">
        <f t="shared" si="126"/>
        <v>41678.819999999992</v>
      </c>
      <c r="J392" s="208">
        <f t="shared" si="126"/>
        <v>41248.83</v>
      </c>
      <c r="K392" s="208">
        <f t="shared" si="126"/>
        <v>39926.97</v>
      </c>
      <c r="L392" s="208">
        <f t="shared" si="126"/>
        <v>39124.200000000004</v>
      </c>
      <c r="M392" s="314"/>
      <c r="N392" s="314"/>
      <c r="O392" s="314"/>
      <c r="P392" s="314"/>
      <c r="Q392" s="318"/>
      <c r="R392" s="314"/>
      <c r="S392" s="314"/>
      <c r="T392" s="234"/>
      <c r="U392" s="292"/>
      <c r="V392" s="292"/>
      <c r="W392" s="292"/>
      <c r="X392" s="292"/>
      <c r="Y392" s="291"/>
      <c r="Z392" s="291"/>
    </row>
    <row r="393" spans="1:26" customFormat="1" ht="15.75">
      <c r="A393" s="201">
        <v>43496</v>
      </c>
      <c r="B393" s="315" t="s">
        <v>123</v>
      </c>
      <c r="C393" s="208" t="s">
        <v>87</v>
      </c>
      <c r="D393">
        <v>29308.22</v>
      </c>
      <c r="E393">
        <v>29226.16</v>
      </c>
      <c r="F393">
        <v>29214.9</v>
      </c>
      <c r="G393">
        <v>29196.86</v>
      </c>
      <c r="H393">
        <v>29267.01</v>
      </c>
      <c r="I393">
        <v>29259.87</v>
      </c>
      <c r="J393">
        <v>29187.99</v>
      </c>
      <c r="K393">
        <v>29214.59</v>
      </c>
      <c r="L393">
        <v>29303.29</v>
      </c>
      <c r="M393" s="315">
        <f>IF((L394=""),"",MAX(D395:L395))</f>
        <v>41488.83</v>
      </c>
      <c r="N393" s="315">
        <f>IF(L394="","",MIN(D395:L395))</f>
        <v>37026.570000000007</v>
      </c>
      <c r="O393" s="315">
        <f>IF((L395=""),"",AVERAGE(D395:L395))</f>
        <v>40389.9</v>
      </c>
      <c r="P393" s="315">
        <f>IF((L394=""),"",((M393-N393)/(M393+N393))*100)</f>
        <v>5.6832927043611754</v>
      </c>
      <c r="Q393" s="316" t="str">
        <f>IF(L394="","",IF(P395&lt;20,(IF(O393&gt;19000,IF(O393&lt;49000,"Pass","Fail"),"Fail"))))</f>
        <v>Pass</v>
      </c>
      <c r="R393" s="315">
        <v>1340</v>
      </c>
      <c r="S393" s="315"/>
      <c r="T393" s="238"/>
      <c r="U393" s="284">
        <v>19000</v>
      </c>
      <c r="V393" s="284">
        <v>49000</v>
      </c>
      <c r="W393" s="284">
        <v>33000</v>
      </c>
      <c r="X393" s="285">
        <v>44000</v>
      </c>
      <c r="Y393" s="286">
        <v>20</v>
      </c>
      <c r="Z393" s="286">
        <v>20</v>
      </c>
    </row>
    <row r="394" spans="1:26" customFormat="1" ht="15.75">
      <c r="B394" s="313"/>
      <c r="C394" s="208" t="s">
        <v>88</v>
      </c>
      <c r="D394">
        <v>16966.03</v>
      </c>
      <c r="E394">
        <v>15834.65</v>
      </c>
      <c r="F394">
        <v>15748.17</v>
      </c>
      <c r="G394">
        <v>15401.95</v>
      </c>
      <c r="H394">
        <v>15955.53</v>
      </c>
      <c r="I394">
        <v>15631.33</v>
      </c>
      <c r="J394">
        <v>15540.41</v>
      </c>
      <c r="K394">
        <v>15457.44</v>
      </c>
      <c r="L394">
        <v>15473.68</v>
      </c>
      <c r="M394" s="313"/>
      <c r="N394" s="313"/>
      <c r="O394" s="313"/>
      <c r="P394" s="313"/>
      <c r="Q394" s="317"/>
      <c r="R394" s="313"/>
      <c r="S394" s="313"/>
      <c r="T394" s="233"/>
      <c r="U394" s="290"/>
      <c r="V394" s="290"/>
      <c r="W394" s="290"/>
      <c r="X394" s="290"/>
      <c r="Y394" s="291"/>
      <c r="Z394" s="291"/>
    </row>
    <row r="395" spans="1:26" customFormat="1" ht="15.75">
      <c r="B395" s="314"/>
      <c r="C395" s="208" t="s">
        <v>122</v>
      </c>
      <c r="D395" s="208">
        <f t="shared" ref="D395:L395" si="127">IF(((D393="")*AND(D394="")),"",(D393-D394)*3)</f>
        <v>37026.570000000007</v>
      </c>
      <c r="E395" s="208">
        <f t="shared" si="127"/>
        <v>40174.53</v>
      </c>
      <c r="F395" s="208">
        <f t="shared" si="127"/>
        <v>40400.19</v>
      </c>
      <c r="G395" s="208">
        <f t="shared" si="127"/>
        <v>41384.729999999996</v>
      </c>
      <c r="H395" s="208">
        <f t="shared" si="127"/>
        <v>39934.439999999995</v>
      </c>
      <c r="I395" s="208">
        <f t="shared" si="127"/>
        <v>40885.619999999995</v>
      </c>
      <c r="J395" s="208">
        <f t="shared" si="127"/>
        <v>40942.740000000005</v>
      </c>
      <c r="K395" s="208">
        <f t="shared" si="127"/>
        <v>41271.449999999997</v>
      </c>
      <c r="L395" s="208">
        <f t="shared" si="127"/>
        <v>41488.83</v>
      </c>
      <c r="M395" s="314"/>
      <c r="N395" s="314"/>
      <c r="O395" s="314"/>
      <c r="P395" s="314"/>
      <c r="Q395" s="318"/>
      <c r="R395" s="314"/>
      <c r="S395" s="314"/>
      <c r="T395" s="234"/>
      <c r="U395" s="292"/>
      <c r="V395" s="292"/>
      <c r="W395" s="292"/>
      <c r="X395" s="292"/>
      <c r="Y395" s="291"/>
      <c r="Z395" s="291"/>
    </row>
    <row r="396" spans="1:26" customFormat="1" ht="15.75">
      <c r="A396" s="201">
        <v>43500</v>
      </c>
      <c r="B396" s="315" t="s">
        <v>123</v>
      </c>
      <c r="C396" s="208" t="s">
        <v>87</v>
      </c>
      <c r="D396">
        <v>29274.799999999999</v>
      </c>
      <c r="E396">
        <v>29163.94</v>
      </c>
      <c r="F396">
        <v>29171.33</v>
      </c>
      <c r="G396">
        <v>29163.46</v>
      </c>
      <c r="H396">
        <v>29237.7</v>
      </c>
      <c r="I396">
        <v>29215.43</v>
      </c>
      <c r="J396">
        <v>29150.91</v>
      </c>
      <c r="K396">
        <v>29159.71</v>
      </c>
      <c r="L396">
        <v>29192</v>
      </c>
      <c r="M396" s="315">
        <f>IF((L397=""),"",MAX(D398:L398))</f>
        <v>41882.759999999995</v>
      </c>
      <c r="N396" s="315">
        <f>IF(L397="","",MIN(D398:L398))</f>
        <v>37411.409999999989</v>
      </c>
      <c r="O396" s="315">
        <f>IF((L398=""),"",AVERAGE(D398:L398))</f>
        <v>40710.01666666667</v>
      </c>
      <c r="P396" s="315">
        <f>IF((L397=""),"",((M396-N396)/(M396+N396))*100)</f>
        <v>5.6389391552998243</v>
      </c>
      <c r="Q396" s="316" t="str">
        <f>IF(L397="","",IF(P398&lt;20,(IF(O396&gt;19000,IF(O396&lt;49000,"Pass","Fail"),"Fail"))))</f>
        <v>Pass</v>
      </c>
      <c r="R396" s="315">
        <v>1340</v>
      </c>
      <c r="S396" s="315" t="s">
        <v>226</v>
      </c>
      <c r="T396" s="238"/>
      <c r="U396" s="284">
        <v>19000</v>
      </c>
      <c r="V396" s="284">
        <v>49000</v>
      </c>
      <c r="W396" s="284">
        <v>33000</v>
      </c>
      <c r="X396" s="285">
        <v>44000</v>
      </c>
      <c r="Y396" s="286">
        <v>20</v>
      </c>
      <c r="Z396" s="286">
        <v>20</v>
      </c>
    </row>
    <row r="397" spans="1:26" customFormat="1" ht="15.75">
      <c r="B397" s="313"/>
      <c r="C397" s="208" t="s">
        <v>88</v>
      </c>
      <c r="D397">
        <v>16804.330000000002</v>
      </c>
      <c r="E397">
        <v>15613.96</v>
      </c>
      <c r="F397">
        <v>15526.96</v>
      </c>
      <c r="G397">
        <v>15202.54</v>
      </c>
      <c r="H397">
        <v>15826.03</v>
      </c>
      <c r="I397">
        <v>15358.26</v>
      </c>
      <c r="J397">
        <v>15307.18</v>
      </c>
      <c r="K397">
        <v>15337.97</v>
      </c>
      <c r="L397">
        <v>15622</v>
      </c>
      <c r="M397" s="313"/>
      <c r="N397" s="313"/>
      <c r="O397" s="313"/>
      <c r="P397" s="313"/>
      <c r="Q397" s="317"/>
      <c r="R397" s="313"/>
      <c r="S397" s="313"/>
      <c r="T397" s="233"/>
      <c r="U397" s="290"/>
      <c r="V397" s="290"/>
      <c r="W397" s="290"/>
      <c r="X397" s="290"/>
      <c r="Y397" s="291"/>
      <c r="Z397" s="291"/>
    </row>
    <row r="398" spans="1:26" customFormat="1" ht="15.75">
      <c r="B398" s="314"/>
      <c r="C398" s="208" t="s">
        <v>122</v>
      </c>
      <c r="D398" s="208">
        <f t="shared" ref="D398:L398" si="128">IF(((D396="")*AND(D397="")),"",(D396-D397)*3)</f>
        <v>37411.409999999989</v>
      </c>
      <c r="E398" s="208">
        <f t="shared" si="128"/>
        <v>40649.94</v>
      </c>
      <c r="F398" s="208">
        <f t="shared" si="128"/>
        <v>40933.110000000008</v>
      </c>
      <c r="G398" s="208">
        <f t="shared" si="128"/>
        <v>41882.759999999995</v>
      </c>
      <c r="H398" s="208">
        <f t="shared" si="128"/>
        <v>40235.01</v>
      </c>
      <c r="I398" s="208">
        <f t="shared" si="128"/>
        <v>41571.51</v>
      </c>
      <c r="J398" s="208">
        <f t="shared" si="128"/>
        <v>41531.19</v>
      </c>
      <c r="K398" s="208">
        <f t="shared" si="128"/>
        <v>41465.22</v>
      </c>
      <c r="L398" s="208">
        <f t="shared" si="128"/>
        <v>40710</v>
      </c>
      <c r="M398" s="314"/>
      <c r="N398" s="314"/>
      <c r="O398" s="314"/>
      <c r="P398" s="314"/>
      <c r="Q398" s="318"/>
      <c r="R398" s="314"/>
      <c r="S398" s="314"/>
      <c r="T398" s="234"/>
      <c r="U398" s="292"/>
      <c r="V398" s="292"/>
      <c r="W398" s="292"/>
      <c r="X398" s="292"/>
      <c r="Y398" s="291"/>
      <c r="Z398" s="291"/>
    </row>
    <row r="399" spans="1:26" customFormat="1" ht="15.75">
      <c r="A399" s="201">
        <v>43503</v>
      </c>
      <c r="B399" s="315" t="s">
        <v>123</v>
      </c>
      <c r="C399" s="208" t="s">
        <v>87</v>
      </c>
      <c r="D399">
        <v>29212.7</v>
      </c>
      <c r="E399">
        <v>29197.11</v>
      </c>
      <c r="F399">
        <v>29087.11</v>
      </c>
      <c r="G399">
        <v>29100.59</v>
      </c>
      <c r="H399">
        <v>29214.05</v>
      </c>
      <c r="I399">
        <v>29140.03</v>
      </c>
      <c r="J399">
        <v>29116.05</v>
      </c>
      <c r="K399">
        <v>29110.02</v>
      </c>
      <c r="L399">
        <v>29167.22</v>
      </c>
      <c r="M399" s="315">
        <f>IF((L400=""),"",MAX(D401:L401))</f>
        <v>41300.670000000006</v>
      </c>
      <c r="N399" s="315">
        <f>IF(L400="","",MIN(D401:L401))</f>
        <v>36638.22</v>
      </c>
      <c r="O399" s="315">
        <f>IF((L401=""),"",AVERAGE(D401:L401))</f>
        <v>40124.07</v>
      </c>
      <c r="P399" s="315">
        <f>IF((L400=""),"",((M399-N399)/(M399+N399))*100)</f>
        <v>5.9821868132841045</v>
      </c>
      <c r="Q399" s="316" t="str">
        <f>IF(L400="","",IF(P401&lt;20,(IF(O399&gt;19000,IF(O399&lt;49000,"Pass","Fail"),"Fail"))))</f>
        <v>Pass</v>
      </c>
      <c r="R399" s="315" t="s">
        <v>211</v>
      </c>
      <c r="S399" s="315"/>
      <c r="T399" s="238"/>
      <c r="U399" s="284">
        <v>19000</v>
      </c>
      <c r="V399" s="284">
        <v>49000</v>
      </c>
      <c r="W399" s="284">
        <v>33000</v>
      </c>
      <c r="X399" s="285">
        <v>44000</v>
      </c>
      <c r="Y399" s="286">
        <v>20</v>
      </c>
      <c r="Z399" s="286">
        <v>20</v>
      </c>
    </row>
    <row r="400" spans="1:26" customFormat="1" ht="15.75">
      <c r="B400" s="313"/>
      <c r="C400" s="208" t="s">
        <v>88</v>
      </c>
      <c r="D400">
        <v>16999.96</v>
      </c>
      <c r="E400">
        <v>15829.89</v>
      </c>
      <c r="F400">
        <v>15741.52</v>
      </c>
      <c r="G400">
        <v>15440.32</v>
      </c>
      <c r="H400">
        <v>15989.27</v>
      </c>
      <c r="I400">
        <v>15628.45</v>
      </c>
      <c r="J400">
        <v>15500.72</v>
      </c>
      <c r="K400">
        <v>15442.21</v>
      </c>
      <c r="L400">
        <v>15400.33</v>
      </c>
      <c r="M400" s="313"/>
      <c r="N400" s="313"/>
      <c r="O400" s="313"/>
      <c r="P400" s="313"/>
      <c r="Q400" s="317"/>
      <c r="R400" s="313"/>
      <c r="S400" s="313"/>
      <c r="T400" s="233"/>
      <c r="U400" s="290"/>
      <c r="V400" s="290"/>
      <c r="W400" s="290"/>
      <c r="X400" s="290"/>
      <c r="Y400" s="291"/>
      <c r="Z400" s="291"/>
    </row>
    <row r="401" spans="1:26" customFormat="1" ht="15.75">
      <c r="B401" s="314"/>
      <c r="C401" s="208" t="s">
        <v>122</v>
      </c>
      <c r="D401" s="208">
        <f t="shared" ref="D401:L401" si="129">IF(((D399="")*AND(D400="")),"",(D399-D400)*3)</f>
        <v>36638.22</v>
      </c>
      <c r="E401" s="208">
        <f t="shared" si="129"/>
        <v>40101.660000000003</v>
      </c>
      <c r="F401" s="208">
        <f t="shared" si="129"/>
        <v>40036.770000000004</v>
      </c>
      <c r="G401" s="208">
        <f t="shared" si="129"/>
        <v>40980.81</v>
      </c>
      <c r="H401" s="208">
        <f t="shared" si="129"/>
        <v>39674.339999999997</v>
      </c>
      <c r="I401" s="208">
        <f t="shared" si="129"/>
        <v>40534.739999999991</v>
      </c>
      <c r="J401" s="208">
        <f t="shared" si="129"/>
        <v>40845.99</v>
      </c>
      <c r="K401" s="208">
        <f t="shared" si="129"/>
        <v>41003.430000000008</v>
      </c>
      <c r="L401" s="208">
        <f t="shared" si="129"/>
        <v>41300.670000000006</v>
      </c>
      <c r="M401" s="314"/>
      <c r="N401" s="314"/>
      <c r="O401" s="314"/>
      <c r="P401" s="314"/>
      <c r="Q401" s="318"/>
      <c r="R401" s="314"/>
      <c r="S401" s="314"/>
      <c r="T401" s="234"/>
      <c r="U401" s="292"/>
      <c r="V401" s="292"/>
      <c r="W401" s="292"/>
      <c r="X401" s="292"/>
      <c r="Y401" s="291"/>
      <c r="Z401" s="291"/>
    </row>
    <row r="402" spans="1:26" customFormat="1" ht="15.75">
      <c r="A402" s="201">
        <v>43507</v>
      </c>
      <c r="B402" s="315" t="s">
        <v>123</v>
      </c>
      <c r="C402" s="208" t="s">
        <v>87</v>
      </c>
      <c r="D402">
        <v>29163.29</v>
      </c>
      <c r="E402">
        <v>29092.639999999999</v>
      </c>
      <c r="F402">
        <v>29116.74</v>
      </c>
      <c r="G402">
        <v>29071.360000000001</v>
      </c>
      <c r="H402">
        <v>29151.3</v>
      </c>
      <c r="I402">
        <v>29133.35</v>
      </c>
      <c r="J402">
        <v>29079.599999999999</v>
      </c>
      <c r="K402">
        <v>29076.49</v>
      </c>
      <c r="L402">
        <v>29153.73</v>
      </c>
      <c r="M402" s="315">
        <f>IF((L403=""),"",MAX(D404:L404))</f>
        <v>41194.080000000002</v>
      </c>
      <c r="N402" s="315">
        <f>IF(L403="","",MIN(D404:L404))</f>
        <v>36203.79</v>
      </c>
      <c r="O402" s="315">
        <f>IF((L404=""),"",AVERAGE(D404:L404))</f>
        <v>40006.973333333335</v>
      </c>
      <c r="P402" s="315">
        <f>IF((L403=""),"",((M402-N402)/(M402+N402))*100)</f>
        <v>6.4475805341929968</v>
      </c>
      <c r="Q402" s="316" t="str">
        <f>IF(L403="","",IF(P404&lt;20,(IF(O402&gt;19000,IF(O402&lt;49000,"Pass","Fail"),"Fail"))))</f>
        <v>Pass</v>
      </c>
      <c r="R402" s="315">
        <v>1159</v>
      </c>
      <c r="S402" s="315" t="s">
        <v>227</v>
      </c>
      <c r="T402" s="238"/>
      <c r="U402" s="284">
        <v>19000</v>
      </c>
      <c r="V402" s="284">
        <v>49000</v>
      </c>
      <c r="W402" s="284">
        <v>33000</v>
      </c>
      <c r="X402" s="285">
        <v>44000</v>
      </c>
      <c r="Y402" s="286">
        <v>20</v>
      </c>
      <c r="Z402" s="286">
        <v>20</v>
      </c>
    </row>
    <row r="403" spans="1:26" customFormat="1" ht="15.75">
      <c r="B403" s="313"/>
      <c r="C403" s="208" t="s">
        <v>88</v>
      </c>
      <c r="D403">
        <v>17095.36</v>
      </c>
      <c r="E403">
        <v>15758.06</v>
      </c>
      <c r="F403">
        <v>15649.43</v>
      </c>
      <c r="G403">
        <v>15340</v>
      </c>
      <c r="H403">
        <v>16088.22</v>
      </c>
      <c r="I403">
        <v>15647.12</v>
      </c>
      <c r="J403">
        <v>15427.59</v>
      </c>
      <c r="K403">
        <v>15424.82</v>
      </c>
      <c r="L403">
        <v>15586.98</v>
      </c>
      <c r="M403" s="313"/>
      <c r="N403" s="313"/>
      <c r="O403" s="313"/>
      <c r="P403" s="313"/>
      <c r="Q403" s="317"/>
      <c r="R403" s="313"/>
      <c r="S403" s="313"/>
      <c r="T403" s="233"/>
      <c r="U403" s="290"/>
      <c r="V403" s="290"/>
      <c r="W403" s="290"/>
      <c r="X403" s="290"/>
      <c r="Y403" s="291"/>
      <c r="Z403" s="291"/>
    </row>
    <row r="404" spans="1:26" customFormat="1" ht="15.75">
      <c r="B404" s="314"/>
      <c r="C404" s="208" t="s">
        <v>122</v>
      </c>
      <c r="D404" s="208">
        <f t="shared" ref="D404:L404" si="130">IF(((D402="")*AND(D403="")),"",(D402-D403)*3)</f>
        <v>36203.79</v>
      </c>
      <c r="E404" s="208">
        <f t="shared" si="130"/>
        <v>40003.74</v>
      </c>
      <c r="F404" s="208">
        <f t="shared" si="130"/>
        <v>40401.930000000008</v>
      </c>
      <c r="G404" s="208">
        <f t="shared" si="130"/>
        <v>41194.080000000002</v>
      </c>
      <c r="H404" s="208">
        <f t="shared" si="130"/>
        <v>39189.24</v>
      </c>
      <c r="I404" s="208">
        <f t="shared" si="130"/>
        <v>40458.689999999995</v>
      </c>
      <c r="J404" s="208">
        <f t="shared" si="130"/>
        <v>40956.03</v>
      </c>
      <c r="K404" s="208">
        <f t="shared" si="130"/>
        <v>40955.010000000009</v>
      </c>
      <c r="L404" s="208">
        <f t="shared" si="130"/>
        <v>40700.25</v>
      </c>
      <c r="M404" s="314"/>
      <c r="N404" s="314"/>
      <c r="O404" s="314"/>
      <c r="P404" s="314"/>
      <c r="Q404" s="318"/>
      <c r="R404" s="314"/>
      <c r="S404" s="314"/>
      <c r="T404" s="234"/>
      <c r="U404" s="292"/>
      <c r="V404" s="292"/>
      <c r="W404" s="292"/>
      <c r="X404" s="292"/>
      <c r="Y404" s="291"/>
      <c r="Z404" s="291"/>
    </row>
    <row r="405" spans="1:26" customFormat="1" ht="15.75">
      <c r="A405" s="201">
        <v>43509</v>
      </c>
      <c r="B405" s="315" t="s">
        <v>123</v>
      </c>
      <c r="C405" s="208" t="s">
        <v>87</v>
      </c>
      <c r="D405">
        <v>29123.19</v>
      </c>
      <c r="E405">
        <v>29022.02</v>
      </c>
      <c r="F405">
        <v>29057.03</v>
      </c>
      <c r="G405">
        <v>29020.79</v>
      </c>
      <c r="H405">
        <v>29098.12</v>
      </c>
      <c r="I405">
        <v>29080.54</v>
      </c>
      <c r="J405">
        <v>29007.5</v>
      </c>
      <c r="K405">
        <v>29044.92</v>
      </c>
      <c r="L405">
        <v>29139.83</v>
      </c>
      <c r="M405" s="315">
        <f>IF((L406=""),"",MAX(D407:L407))</f>
        <v>43640.670000000006</v>
      </c>
      <c r="N405" s="315">
        <f>IF(L406="","",MIN(D407:L407))</f>
        <v>38277.089999999997</v>
      </c>
      <c r="O405" s="315">
        <f>IF((L407=""),"",AVERAGE(D407:L407))</f>
        <v>42331.136666666673</v>
      </c>
      <c r="P405" s="315">
        <f>IF((L406=""),"",((M405-N405)/(M405+N405))*100)</f>
        <v>6.5475179008801119</v>
      </c>
      <c r="Q405" s="316" t="str">
        <f>IF(L406="","",IF(P407&lt;20,(IF(O405&gt;19000,IF(O405&lt;49000,"Pass","Fail"),"Fail"))))</f>
        <v>Pass</v>
      </c>
      <c r="R405" s="315">
        <v>1159</v>
      </c>
      <c r="S405" s="315"/>
      <c r="T405" s="238"/>
      <c r="U405" s="284">
        <v>19000</v>
      </c>
      <c r="V405" s="284">
        <v>49000</v>
      </c>
      <c r="W405" s="284">
        <v>33000</v>
      </c>
      <c r="X405" s="285">
        <v>44000</v>
      </c>
      <c r="Y405" s="286">
        <v>20</v>
      </c>
      <c r="Z405" s="286">
        <v>20</v>
      </c>
    </row>
    <row r="406" spans="1:26" customFormat="1" ht="15.75">
      <c r="B406" s="313"/>
      <c r="C406" s="208" t="s">
        <v>88</v>
      </c>
      <c r="D406">
        <v>16364.16</v>
      </c>
      <c r="E406">
        <v>15087.96</v>
      </c>
      <c r="F406">
        <v>15051.18</v>
      </c>
      <c r="G406">
        <v>14473.9</v>
      </c>
      <c r="H406">
        <v>14771.36</v>
      </c>
      <c r="I406">
        <v>14751.55</v>
      </c>
      <c r="J406">
        <v>14731.94</v>
      </c>
      <c r="K406">
        <v>14726.74</v>
      </c>
      <c r="L406">
        <v>14641.74</v>
      </c>
      <c r="M406" s="313"/>
      <c r="N406" s="313"/>
      <c r="O406" s="313"/>
      <c r="P406" s="313"/>
      <c r="Q406" s="317"/>
      <c r="R406" s="313"/>
      <c r="S406" s="313"/>
      <c r="T406" s="233"/>
      <c r="U406" s="290"/>
      <c r="V406" s="290"/>
      <c r="W406" s="290"/>
      <c r="X406" s="290"/>
      <c r="Y406" s="291"/>
      <c r="Z406" s="291"/>
    </row>
    <row r="407" spans="1:26" customFormat="1" ht="15.75">
      <c r="B407" s="314"/>
      <c r="C407" s="208" t="s">
        <v>122</v>
      </c>
      <c r="D407" s="208">
        <f t="shared" ref="D407:L407" si="131">IF(((D405="")*AND(D406="")),"",(D405-D406)*3)</f>
        <v>38277.089999999997</v>
      </c>
      <c r="E407" s="208">
        <f t="shared" si="131"/>
        <v>41802.180000000008</v>
      </c>
      <c r="F407" s="208">
        <f t="shared" si="131"/>
        <v>42017.549999999996</v>
      </c>
      <c r="G407" s="208">
        <f t="shared" si="131"/>
        <v>43640.670000000006</v>
      </c>
      <c r="H407" s="208">
        <f t="shared" si="131"/>
        <v>42980.28</v>
      </c>
      <c r="I407" s="208">
        <f t="shared" si="131"/>
        <v>42986.97</v>
      </c>
      <c r="J407" s="208">
        <f t="shared" si="131"/>
        <v>42826.68</v>
      </c>
      <c r="K407" s="208">
        <f t="shared" si="131"/>
        <v>42954.539999999994</v>
      </c>
      <c r="L407" s="208">
        <f t="shared" si="131"/>
        <v>43494.270000000004</v>
      </c>
      <c r="M407" s="314"/>
      <c r="N407" s="314"/>
      <c r="O407" s="314"/>
      <c r="P407" s="314"/>
      <c r="Q407" s="318"/>
      <c r="R407" s="314"/>
      <c r="S407" s="314"/>
      <c r="T407" s="234"/>
      <c r="U407" s="292"/>
      <c r="V407" s="292"/>
      <c r="W407" s="292"/>
      <c r="X407" s="292"/>
      <c r="Y407" s="291"/>
      <c r="Z407" s="291"/>
    </row>
    <row r="408" spans="1:26" customFormat="1" ht="15.75">
      <c r="A408" s="201">
        <v>43514</v>
      </c>
      <c r="B408" s="315" t="s">
        <v>123</v>
      </c>
      <c r="C408" s="208" t="s">
        <v>87</v>
      </c>
      <c r="D408">
        <v>29069.75</v>
      </c>
      <c r="E408">
        <v>29037.21</v>
      </c>
      <c r="F408">
        <v>29065.08</v>
      </c>
      <c r="G408">
        <v>29024.94</v>
      </c>
      <c r="H408">
        <v>29095.15</v>
      </c>
      <c r="I408">
        <v>29092.89</v>
      </c>
      <c r="J408">
        <v>29043.98</v>
      </c>
      <c r="K408">
        <v>29016.7</v>
      </c>
      <c r="L408">
        <v>29077.3</v>
      </c>
      <c r="M408" s="315">
        <f>IF((L409=""),"",MAX(D410:L410))</f>
        <v>43537.919999999998</v>
      </c>
      <c r="N408" s="315">
        <f>IF(L409="","",MIN(D410:L410))</f>
        <v>37958.58</v>
      </c>
      <c r="O408" s="315">
        <f>IF((L410=""),"",AVERAGE(D410:L410))</f>
        <v>42072.323333333334</v>
      </c>
      <c r="P408" s="315">
        <f>IF((L409=""),"",((M408-N408)/(M408+N408))*100)</f>
        <v>6.8461099556422624</v>
      </c>
      <c r="Q408" s="316" t="str">
        <f>IF(L409="","",IF(P410&lt;20,(IF(O408&gt;19000,IF(O408&lt;49000,"Pass","Fail"),"Fail"))))</f>
        <v>Pass</v>
      </c>
      <c r="R408" s="315">
        <v>1428</v>
      </c>
      <c r="S408" s="315" t="s">
        <v>246</v>
      </c>
      <c r="T408" s="238"/>
      <c r="U408" s="284">
        <v>19000</v>
      </c>
      <c r="V408" s="284">
        <v>49000</v>
      </c>
      <c r="W408" s="284">
        <v>33000</v>
      </c>
      <c r="X408" s="285">
        <v>44000</v>
      </c>
      <c r="Y408" s="286">
        <v>20</v>
      </c>
      <c r="Z408" s="286">
        <v>20</v>
      </c>
    </row>
    <row r="409" spans="1:26" customFormat="1" ht="15.75">
      <c r="B409" s="313"/>
      <c r="C409" s="208" t="s">
        <v>88</v>
      </c>
      <c r="D409">
        <v>16416.89</v>
      </c>
      <c r="E409">
        <v>15142.69</v>
      </c>
      <c r="F409">
        <v>15156.42</v>
      </c>
      <c r="G409">
        <v>14614.5</v>
      </c>
      <c r="H409">
        <v>14912.58</v>
      </c>
      <c r="I409">
        <v>14910.7</v>
      </c>
      <c r="J409">
        <v>14847.77</v>
      </c>
      <c r="K409">
        <v>14739.82</v>
      </c>
      <c r="L409">
        <v>14564.66</v>
      </c>
      <c r="M409" s="313"/>
      <c r="N409" s="313"/>
      <c r="O409" s="313"/>
      <c r="P409" s="313"/>
      <c r="Q409" s="317"/>
      <c r="R409" s="313"/>
      <c r="S409" s="313"/>
      <c r="T409" s="233"/>
      <c r="U409" s="290"/>
      <c r="V409" s="290"/>
      <c r="W409" s="290"/>
      <c r="X409" s="290"/>
      <c r="Y409" s="291"/>
      <c r="Z409" s="291"/>
    </row>
    <row r="410" spans="1:26" customFormat="1" ht="15.75">
      <c r="B410" s="314"/>
      <c r="C410" s="208" t="s">
        <v>122</v>
      </c>
      <c r="D410" s="208">
        <f t="shared" ref="D410:L410" si="132">IF(((D408="")*AND(D409="")),"",(D408-D409)*3)</f>
        <v>37958.58</v>
      </c>
      <c r="E410" s="208">
        <f t="shared" si="132"/>
        <v>41683.56</v>
      </c>
      <c r="F410" s="208">
        <f t="shared" si="132"/>
        <v>41725.980000000003</v>
      </c>
      <c r="G410" s="208">
        <f t="shared" si="132"/>
        <v>43231.319999999992</v>
      </c>
      <c r="H410" s="208">
        <f t="shared" si="132"/>
        <v>42547.710000000006</v>
      </c>
      <c r="I410" s="208">
        <f t="shared" si="132"/>
        <v>42546.569999999992</v>
      </c>
      <c r="J410" s="208">
        <f t="shared" si="132"/>
        <v>42588.63</v>
      </c>
      <c r="K410" s="208">
        <f t="shared" si="132"/>
        <v>42830.64</v>
      </c>
      <c r="L410" s="208">
        <f t="shared" si="132"/>
        <v>43537.919999999998</v>
      </c>
      <c r="M410" s="314"/>
      <c r="N410" s="314"/>
      <c r="O410" s="314"/>
      <c r="P410" s="314"/>
      <c r="Q410" s="318"/>
      <c r="R410" s="314"/>
      <c r="S410" s="314"/>
      <c r="T410" s="234"/>
      <c r="U410" s="292"/>
      <c r="V410" s="292"/>
      <c r="W410" s="292"/>
      <c r="X410" s="292"/>
      <c r="Y410" s="291"/>
      <c r="Z410" s="291"/>
    </row>
    <row r="411" spans="1:26" customFormat="1" ht="15.75">
      <c r="A411" s="201">
        <v>43517</v>
      </c>
      <c r="B411" s="315" t="s">
        <v>123</v>
      </c>
      <c r="C411" s="208" t="s">
        <v>87</v>
      </c>
      <c r="D411">
        <v>29117.79</v>
      </c>
      <c r="E411">
        <v>29099.67</v>
      </c>
      <c r="F411">
        <v>29057.57</v>
      </c>
      <c r="G411">
        <v>29070.7</v>
      </c>
      <c r="H411">
        <v>29168.91</v>
      </c>
      <c r="I411">
        <v>29178.15</v>
      </c>
      <c r="J411">
        <v>29001.27</v>
      </c>
      <c r="K411">
        <v>29046.28</v>
      </c>
      <c r="L411">
        <v>29179.94</v>
      </c>
      <c r="M411" s="315">
        <f>IF((L412=""),"",MAX(D413:L413))</f>
        <v>40812.57</v>
      </c>
      <c r="N411" s="315">
        <f>IF(L412="","",MIN(D413:L413))</f>
        <v>35496.81</v>
      </c>
      <c r="O411" s="315">
        <f>IF((L413=""),"",AVERAGE(D413:L413))</f>
        <v>39436.990000000005</v>
      </c>
      <c r="P411" s="315">
        <f>IF((L412=""),"",((M411-N411)/(M411+N411))*100)</f>
        <v>6.9660636739546327</v>
      </c>
      <c r="Q411" s="316" t="str">
        <f>IF(L412="","",IF(P413&lt;20,(IF(O411&gt;19000,IF(O411&lt;49000,"Pass","Fail"),"Fail"))))</f>
        <v>Pass</v>
      </c>
      <c r="R411" s="315">
        <v>1428</v>
      </c>
      <c r="S411" s="315"/>
      <c r="T411" s="238"/>
      <c r="U411" s="284">
        <v>19000</v>
      </c>
      <c r="V411" s="284">
        <v>49000</v>
      </c>
      <c r="W411" s="284">
        <v>33000</v>
      </c>
      <c r="X411" s="285">
        <v>44000</v>
      </c>
      <c r="Y411" s="286">
        <v>20</v>
      </c>
      <c r="Z411" s="286">
        <v>20</v>
      </c>
    </row>
    <row r="412" spans="1:26" customFormat="1" ht="15.75">
      <c r="B412" s="313"/>
      <c r="C412" s="208" t="s">
        <v>88</v>
      </c>
      <c r="D412">
        <v>17285.52</v>
      </c>
      <c r="E412">
        <v>15914.33</v>
      </c>
      <c r="F412">
        <v>15779.52</v>
      </c>
      <c r="G412">
        <v>15466.51</v>
      </c>
      <c r="H412">
        <v>16267.14</v>
      </c>
      <c r="I412">
        <v>15846.43</v>
      </c>
      <c r="J412">
        <v>15572.69</v>
      </c>
      <c r="K412">
        <v>15646.52</v>
      </c>
      <c r="L412">
        <v>15830.65</v>
      </c>
      <c r="M412" s="313"/>
      <c r="N412" s="313"/>
      <c r="O412" s="313"/>
      <c r="P412" s="313"/>
      <c r="Q412" s="317"/>
      <c r="R412" s="313"/>
      <c r="S412" s="313"/>
      <c r="T412" s="233"/>
      <c r="U412" s="290"/>
      <c r="V412" s="290"/>
      <c r="W412" s="290"/>
      <c r="X412" s="290"/>
      <c r="Y412" s="291"/>
      <c r="Z412" s="291"/>
    </row>
    <row r="413" spans="1:26" customFormat="1" ht="15.75">
      <c r="B413" s="314"/>
      <c r="C413" s="208" t="s">
        <v>122</v>
      </c>
      <c r="D413" s="208">
        <f t="shared" ref="D413:L413" si="133">IF(((D411="")*AND(D412="")),"",(D411-D412)*3)</f>
        <v>35496.81</v>
      </c>
      <c r="E413" s="208">
        <f t="shared" si="133"/>
        <v>39556.019999999997</v>
      </c>
      <c r="F413" s="208">
        <f t="shared" si="133"/>
        <v>39834.149999999994</v>
      </c>
      <c r="G413" s="208">
        <f t="shared" si="133"/>
        <v>40812.57</v>
      </c>
      <c r="H413" s="208">
        <f t="shared" si="133"/>
        <v>38705.31</v>
      </c>
      <c r="I413" s="208">
        <f t="shared" si="133"/>
        <v>39995.160000000003</v>
      </c>
      <c r="J413" s="208">
        <f t="shared" si="133"/>
        <v>40285.74</v>
      </c>
      <c r="K413" s="208">
        <f t="shared" si="133"/>
        <v>40199.279999999999</v>
      </c>
      <c r="L413" s="208">
        <f t="shared" si="133"/>
        <v>40047.869999999995</v>
      </c>
      <c r="M413" s="314"/>
      <c r="N413" s="314"/>
      <c r="O413" s="314"/>
      <c r="P413" s="314"/>
      <c r="Q413" s="318"/>
      <c r="R413" s="314"/>
      <c r="S413" s="314"/>
      <c r="T413" s="234"/>
      <c r="U413" s="292"/>
      <c r="V413" s="292"/>
      <c r="W413" s="292"/>
      <c r="X413" s="292"/>
      <c r="Y413" s="291"/>
      <c r="Z413" s="291"/>
    </row>
    <row r="414" spans="1:26" customFormat="1" ht="15.75">
      <c r="A414" s="201">
        <v>43521</v>
      </c>
      <c r="B414" s="315" t="s">
        <v>123</v>
      </c>
      <c r="C414" s="208" t="s">
        <v>87</v>
      </c>
      <c r="D414">
        <v>29046.91</v>
      </c>
      <c r="E414">
        <v>28966.07</v>
      </c>
      <c r="F414">
        <v>28974.400000000001</v>
      </c>
      <c r="G414">
        <v>28965.03</v>
      </c>
      <c r="H414">
        <v>29045.97</v>
      </c>
      <c r="I414">
        <v>29033.84</v>
      </c>
      <c r="J414">
        <v>28959.65</v>
      </c>
      <c r="K414">
        <v>28954.22</v>
      </c>
      <c r="L414">
        <v>29036.48</v>
      </c>
      <c r="M414" s="315">
        <f>IF((L415=""),"",MAX(D416:L416))</f>
        <v>41522.879999999997</v>
      </c>
      <c r="N414" s="315">
        <f>IF(L415="","",MIN(D416:L416))</f>
        <v>35361.96</v>
      </c>
      <c r="O414" s="315">
        <f>IF((L416=""),"",AVERAGE(D416:L416))</f>
        <v>39852.46</v>
      </c>
      <c r="P414" s="315">
        <f>IF((L415=""),"",((M414-N414)/(M414+N414))*100)</f>
        <v>8.0131791911123162</v>
      </c>
      <c r="Q414" s="316" t="str">
        <f>IF(L415="","",IF(P416&lt;20,(IF(O414&gt;19000,IF(O414&lt;49000,"Pass","Fail"),"Fail"))))</f>
        <v>Pass</v>
      </c>
      <c r="R414" s="315" t="s">
        <v>215</v>
      </c>
      <c r="S414" s="327" t="s">
        <v>229</v>
      </c>
      <c r="T414" s="238"/>
      <c r="U414" s="284">
        <v>19000</v>
      </c>
      <c r="V414" s="284">
        <v>49000</v>
      </c>
      <c r="W414" s="284">
        <v>33000</v>
      </c>
      <c r="X414" s="285">
        <v>44000</v>
      </c>
      <c r="Y414" s="286">
        <v>20</v>
      </c>
      <c r="Z414" s="286">
        <v>20</v>
      </c>
    </row>
    <row r="415" spans="1:26" customFormat="1" ht="15.75">
      <c r="B415" s="313"/>
      <c r="C415" s="208" t="s">
        <v>88</v>
      </c>
      <c r="D415">
        <v>17259.59</v>
      </c>
      <c r="E415">
        <v>15864.79</v>
      </c>
      <c r="F415">
        <v>15618.13</v>
      </c>
      <c r="G415">
        <v>15124.07</v>
      </c>
      <c r="H415">
        <v>15684.06</v>
      </c>
      <c r="I415">
        <v>15415.43</v>
      </c>
      <c r="J415">
        <v>15315.4</v>
      </c>
      <c r="K415">
        <v>15496.98</v>
      </c>
      <c r="L415">
        <v>15646.74</v>
      </c>
      <c r="M415" s="313"/>
      <c r="N415" s="313"/>
      <c r="O415" s="313"/>
      <c r="P415" s="313"/>
      <c r="Q415" s="317"/>
      <c r="R415" s="313"/>
      <c r="S415" s="310"/>
      <c r="T415" s="233"/>
      <c r="U415" s="290"/>
      <c r="V415" s="290"/>
      <c r="W415" s="290"/>
      <c r="X415" s="290"/>
      <c r="Y415" s="291"/>
      <c r="Z415" s="291"/>
    </row>
    <row r="416" spans="1:26" customFormat="1" ht="15.75">
      <c r="B416" s="314"/>
      <c r="C416" s="208" t="s">
        <v>122</v>
      </c>
      <c r="D416" s="208">
        <f t="shared" ref="D416:L416" si="134">IF(((D414="")*AND(D415="")),"",(D414-D415)*3)</f>
        <v>35361.96</v>
      </c>
      <c r="E416" s="208">
        <f t="shared" si="134"/>
        <v>39303.839999999997</v>
      </c>
      <c r="F416" s="208">
        <f t="shared" si="134"/>
        <v>40068.810000000005</v>
      </c>
      <c r="G416" s="208">
        <f t="shared" si="134"/>
        <v>41522.879999999997</v>
      </c>
      <c r="H416" s="208">
        <f t="shared" si="134"/>
        <v>40085.730000000003</v>
      </c>
      <c r="I416" s="208">
        <f t="shared" si="134"/>
        <v>40855.229999999996</v>
      </c>
      <c r="J416" s="208">
        <f t="shared" si="134"/>
        <v>40932.750000000007</v>
      </c>
      <c r="K416" s="208">
        <f t="shared" si="134"/>
        <v>40371.72</v>
      </c>
      <c r="L416" s="208">
        <f t="shared" si="134"/>
        <v>40169.22</v>
      </c>
      <c r="M416" s="314"/>
      <c r="N416" s="314"/>
      <c r="O416" s="314"/>
      <c r="P416" s="314"/>
      <c r="Q416" s="318"/>
      <c r="R416" s="314"/>
      <c r="S416" s="310"/>
      <c r="T416" s="234"/>
      <c r="U416" s="292"/>
      <c r="V416" s="292"/>
      <c r="W416" s="292"/>
      <c r="X416" s="292"/>
      <c r="Y416" s="291"/>
      <c r="Z416" s="291"/>
    </row>
    <row r="417" spans="1:26" customFormat="1" ht="15.75">
      <c r="A417" s="201">
        <v>43524</v>
      </c>
      <c r="B417" s="315" t="s">
        <v>123</v>
      </c>
      <c r="C417" s="208" t="s">
        <v>87</v>
      </c>
      <c r="D417">
        <v>29298.52</v>
      </c>
      <c r="E417">
        <v>27006.32</v>
      </c>
      <c r="F417">
        <v>29216.560000000001</v>
      </c>
      <c r="G417">
        <v>29245.16</v>
      </c>
      <c r="H417">
        <v>29299.29</v>
      </c>
      <c r="I417">
        <v>29260.19</v>
      </c>
      <c r="J417">
        <v>26969.4</v>
      </c>
      <c r="K417">
        <v>29183.25</v>
      </c>
      <c r="L417">
        <v>29323.14</v>
      </c>
      <c r="M417" s="315">
        <f>IF((L418=""),"",MAX(D419:L419))</f>
        <v>41344.229999999996</v>
      </c>
      <c r="N417" s="315">
        <f>IF(L418="","",MIN(D419:L419))</f>
        <v>32674.71</v>
      </c>
      <c r="O417" s="315">
        <f>IF((L419=""),"",AVERAGE(D419:L419))</f>
        <v>38147.546666666662</v>
      </c>
      <c r="P417" s="315">
        <f>IF((L418=""),"",((M417-N417)/(M417+N417))*100)</f>
        <v>11.712569782815043</v>
      </c>
      <c r="Q417" s="316" t="str">
        <f>IF(L418="","",IF(P419&lt;20,(IF(O417&gt;19000,IF(O417&lt;49000,"Pass","Fail"),"Fail"))))</f>
        <v>Pass</v>
      </c>
      <c r="R417" s="315" t="s">
        <v>216</v>
      </c>
      <c r="S417" s="315" t="s">
        <v>230</v>
      </c>
      <c r="T417" s="238"/>
      <c r="U417" s="284">
        <v>19000</v>
      </c>
      <c r="V417" s="284">
        <v>49000</v>
      </c>
      <c r="W417" s="284">
        <v>33000</v>
      </c>
      <c r="X417" s="285">
        <v>44000</v>
      </c>
      <c r="Y417" s="286">
        <v>20</v>
      </c>
      <c r="Z417" s="286">
        <v>20</v>
      </c>
    </row>
    <row r="418" spans="1:26" customFormat="1" ht="15.75">
      <c r="B418" s="313"/>
      <c r="C418" s="208" t="s">
        <v>88</v>
      </c>
      <c r="D418">
        <v>17510.009999999998</v>
      </c>
      <c r="E418">
        <v>16114.75</v>
      </c>
      <c r="F418">
        <v>15900.07</v>
      </c>
      <c r="G418">
        <v>15463.75</v>
      </c>
      <c r="H418">
        <v>16040.93</v>
      </c>
      <c r="I418">
        <v>15846.94</v>
      </c>
      <c r="J418">
        <v>15610.2</v>
      </c>
      <c r="K418">
        <v>15818.26</v>
      </c>
      <c r="L418">
        <v>16054.28</v>
      </c>
      <c r="M418" s="313"/>
      <c r="N418" s="313"/>
      <c r="O418" s="313"/>
      <c r="P418" s="313"/>
      <c r="Q418" s="317"/>
      <c r="R418" s="313"/>
      <c r="S418" s="313"/>
      <c r="T418" s="233"/>
      <c r="U418" s="290"/>
      <c r="V418" s="290"/>
      <c r="W418" s="290"/>
      <c r="X418" s="290"/>
      <c r="Y418" s="291"/>
      <c r="Z418" s="291"/>
    </row>
    <row r="419" spans="1:26" customFormat="1" ht="15.75">
      <c r="B419" s="314"/>
      <c r="C419" s="208" t="s">
        <v>122</v>
      </c>
      <c r="D419" s="208">
        <f t="shared" ref="D419:L419" si="135">IF(((D417="")*AND(D418="")),"",(D417-D418)*3)</f>
        <v>35365.530000000006</v>
      </c>
      <c r="E419" s="208">
        <f t="shared" si="135"/>
        <v>32674.71</v>
      </c>
      <c r="F419" s="208">
        <f t="shared" si="135"/>
        <v>39949.47</v>
      </c>
      <c r="G419" s="208">
        <f t="shared" si="135"/>
        <v>41344.229999999996</v>
      </c>
      <c r="H419" s="208">
        <f t="shared" si="135"/>
        <v>39775.08</v>
      </c>
      <c r="I419" s="208">
        <f t="shared" si="135"/>
        <v>40239.749999999993</v>
      </c>
      <c r="J419" s="208">
        <f t="shared" si="135"/>
        <v>34077.600000000006</v>
      </c>
      <c r="K419" s="208">
        <f t="shared" si="135"/>
        <v>40094.97</v>
      </c>
      <c r="L419" s="208">
        <f t="shared" si="135"/>
        <v>39806.579999999994</v>
      </c>
      <c r="M419" s="314"/>
      <c r="N419" s="314"/>
      <c r="O419" s="314"/>
      <c r="P419" s="314"/>
      <c r="Q419" s="318"/>
      <c r="R419" s="314"/>
      <c r="S419" s="314"/>
      <c r="T419" s="234"/>
      <c r="U419" s="292"/>
      <c r="V419" s="292"/>
      <c r="W419" s="292"/>
      <c r="X419" s="292"/>
      <c r="Y419" s="291"/>
      <c r="Z419" s="291"/>
    </row>
    <row r="420" spans="1:26" customFormat="1" ht="15.75">
      <c r="A420" s="201">
        <v>43528</v>
      </c>
      <c r="B420" s="315" t="s">
        <v>123</v>
      </c>
      <c r="C420" s="208" t="s">
        <v>87</v>
      </c>
      <c r="D420">
        <v>29042.94</v>
      </c>
      <c r="E420">
        <v>28919.27</v>
      </c>
      <c r="F420">
        <v>28897.87</v>
      </c>
      <c r="G420">
        <v>28906.46</v>
      </c>
      <c r="H420">
        <v>29015.81</v>
      </c>
      <c r="I420">
        <v>28998.6</v>
      </c>
      <c r="J420">
        <v>28914.87</v>
      </c>
      <c r="K420">
        <v>28908.85</v>
      </c>
      <c r="L420">
        <v>29000.23</v>
      </c>
      <c r="M420" s="315">
        <f>IF((L421=""),"",MAX(D422:L422))</f>
        <v>41009.009999999995</v>
      </c>
      <c r="N420" s="315">
        <f>IF(L421="","",MIN(D422:L422))</f>
        <v>34886.009999999995</v>
      </c>
      <c r="O420" s="315">
        <f>IF((L422=""),"",AVERAGE(D422:L422))</f>
        <v>39272.91333333333</v>
      </c>
      <c r="P420" s="315">
        <f>IF((L421=""),"",((M420-N420)/(M420+N420))*100)</f>
        <v>8.0677230205618251</v>
      </c>
      <c r="Q420" s="316" t="str">
        <f>IF(L421="","",IF(P422&lt;20,(IF(O420&gt;19000,IF(O420&lt;49000,"Pass","Fail"),"Fail"))))</f>
        <v>Pass</v>
      </c>
      <c r="R420" s="315">
        <v>74</v>
      </c>
      <c r="S420" s="315" t="s">
        <v>231</v>
      </c>
      <c r="T420" s="238"/>
      <c r="U420" s="284">
        <v>19000</v>
      </c>
      <c r="V420" s="284">
        <v>49000</v>
      </c>
      <c r="W420" s="284">
        <v>33000</v>
      </c>
      <c r="X420" s="285">
        <v>44000</v>
      </c>
      <c r="Y420" s="286">
        <v>20</v>
      </c>
      <c r="Z420" s="286">
        <v>20</v>
      </c>
    </row>
    <row r="421" spans="1:26" customFormat="1" ht="15.75">
      <c r="B421" s="313"/>
      <c r="C421" s="208" t="s">
        <v>88</v>
      </c>
      <c r="D421">
        <v>17414.27</v>
      </c>
      <c r="E421">
        <v>15868.82</v>
      </c>
      <c r="F421">
        <v>15619.56</v>
      </c>
      <c r="G421">
        <v>15236.79</v>
      </c>
      <c r="H421">
        <v>16065.65</v>
      </c>
      <c r="I421">
        <v>15921.52</v>
      </c>
      <c r="J421">
        <v>15541.45</v>
      </c>
      <c r="K421">
        <v>15464.77</v>
      </c>
      <c r="L421">
        <v>15653.33</v>
      </c>
      <c r="M421" s="313"/>
      <c r="N421" s="313"/>
      <c r="O421" s="313"/>
      <c r="P421" s="313"/>
      <c r="Q421" s="317"/>
      <c r="R421" s="313"/>
      <c r="S421" s="313"/>
      <c r="T421" s="233"/>
      <c r="U421" s="290"/>
      <c r="V421" s="290"/>
      <c r="W421" s="290"/>
      <c r="X421" s="290"/>
      <c r="Y421" s="291"/>
      <c r="Z421" s="291"/>
    </row>
    <row r="422" spans="1:26" customFormat="1" ht="15.75">
      <c r="B422" s="314"/>
      <c r="C422" s="208" t="s">
        <v>122</v>
      </c>
      <c r="D422" s="208">
        <f t="shared" ref="D422:L422" si="136">IF(((D420="")*AND(D421="")),"",(D420-D421)*3)</f>
        <v>34886.009999999995</v>
      </c>
      <c r="E422" s="208">
        <f t="shared" si="136"/>
        <v>39151.350000000006</v>
      </c>
      <c r="F422" s="208">
        <f t="shared" si="136"/>
        <v>39834.93</v>
      </c>
      <c r="G422" s="208">
        <f t="shared" si="136"/>
        <v>41009.009999999995</v>
      </c>
      <c r="H422" s="208">
        <f t="shared" si="136"/>
        <v>38850.480000000003</v>
      </c>
      <c r="I422" s="208">
        <f t="shared" si="136"/>
        <v>39231.239999999991</v>
      </c>
      <c r="J422" s="208">
        <f t="shared" si="136"/>
        <v>40120.259999999995</v>
      </c>
      <c r="K422" s="208">
        <f t="shared" si="136"/>
        <v>40332.239999999991</v>
      </c>
      <c r="L422" s="208">
        <f t="shared" si="136"/>
        <v>40040.699999999997</v>
      </c>
      <c r="M422" s="314"/>
      <c r="N422" s="314"/>
      <c r="O422" s="314"/>
      <c r="P422" s="314"/>
      <c r="Q422" s="318"/>
      <c r="R422" s="314"/>
      <c r="S422" s="314"/>
      <c r="T422" s="234"/>
      <c r="U422" s="292"/>
      <c r="V422" s="292"/>
      <c r="W422" s="292"/>
      <c r="X422" s="292"/>
      <c r="Y422" s="291"/>
      <c r="Z422" s="291"/>
    </row>
    <row r="423" spans="1:26" customFormat="1" ht="15.75">
      <c r="A423" s="201">
        <v>43531</v>
      </c>
      <c r="B423" s="315" t="s">
        <v>123</v>
      </c>
      <c r="C423" s="208" t="s">
        <v>87</v>
      </c>
      <c r="D423">
        <v>29241.37</v>
      </c>
      <c r="E423">
        <v>29132.07</v>
      </c>
      <c r="F423">
        <v>29126.73</v>
      </c>
      <c r="G423">
        <v>29139.88</v>
      </c>
      <c r="H423">
        <v>29245.74</v>
      </c>
      <c r="I423">
        <v>29230.35</v>
      </c>
      <c r="J423">
        <v>29130.41</v>
      </c>
      <c r="K423">
        <v>29114.34</v>
      </c>
      <c r="L423">
        <v>29170</v>
      </c>
      <c r="M423" s="315">
        <f>IF((L424=""),"",MAX(D425:L425))</f>
        <v>42273.000000000007</v>
      </c>
      <c r="N423" s="315">
        <f>IF(L424="","",MIN(D425:L425))</f>
        <v>35852.04</v>
      </c>
      <c r="O423" s="315">
        <f>IF((L425=""),"",AVERAGE(D425:L425))</f>
        <v>40336.523333333338</v>
      </c>
      <c r="P423" s="315">
        <f>IF((L424=""),"",((M423-N423)/(M423+N423))*100)</f>
        <v>8.2188245919618161</v>
      </c>
      <c r="Q423" s="316" t="str">
        <f>IF(L424="","",IF(P425&lt;20,(IF(O423&gt;19000,IF(O423&lt;49000,"Pass","Fail"),"Fail"))))</f>
        <v>Pass</v>
      </c>
      <c r="R423" s="315" t="s">
        <v>211</v>
      </c>
      <c r="S423" s="315" t="s">
        <v>232</v>
      </c>
      <c r="T423" s="238"/>
      <c r="U423" s="284">
        <v>19000</v>
      </c>
      <c r="V423" s="284">
        <v>49000</v>
      </c>
      <c r="W423" s="284">
        <v>33000</v>
      </c>
      <c r="X423" s="285">
        <v>44000</v>
      </c>
      <c r="Y423" s="286">
        <v>20</v>
      </c>
      <c r="Z423" s="286">
        <v>20</v>
      </c>
    </row>
    <row r="424" spans="1:26" customFormat="1" ht="15.75">
      <c r="B424" s="313"/>
      <c r="C424" s="208" t="s">
        <v>88</v>
      </c>
      <c r="D424">
        <v>17290.689999999999</v>
      </c>
      <c r="E424">
        <v>15704.03</v>
      </c>
      <c r="F424">
        <v>15551.8</v>
      </c>
      <c r="G424">
        <v>15048.88</v>
      </c>
      <c r="H424">
        <v>15745.29</v>
      </c>
      <c r="I424">
        <v>15781.56</v>
      </c>
      <c r="J424">
        <v>15461.13</v>
      </c>
      <c r="K424">
        <v>15213.94</v>
      </c>
      <c r="L424">
        <v>15724</v>
      </c>
      <c r="M424" s="313"/>
      <c r="N424" s="313"/>
      <c r="O424" s="313"/>
      <c r="P424" s="313"/>
      <c r="Q424" s="317"/>
      <c r="R424" s="313"/>
      <c r="S424" s="313"/>
      <c r="T424" s="233"/>
      <c r="U424" s="290"/>
      <c r="V424" s="290"/>
      <c r="W424" s="290"/>
      <c r="X424" s="290"/>
      <c r="Y424" s="291"/>
      <c r="Z424" s="291"/>
    </row>
    <row r="425" spans="1:26" customFormat="1" ht="15.75">
      <c r="B425" s="314"/>
      <c r="C425" s="208" t="s">
        <v>122</v>
      </c>
      <c r="D425" s="208">
        <f t="shared" ref="D425:L425" si="137">IF(((D423="")*AND(D424="")),"",(D423-D424)*3)</f>
        <v>35852.04</v>
      </c>
      <c r="E425" s="208">
        <f t="shared" si="137"/>
        <v>40284.119999999995</v>
      </c>
      <c r="F425" s="208">
        <f t="shared" si="137"/>
        <v>40724.79</v>
      </c>
      <c r="G425" s="208">
        <f t="shared" si="137"/>
        <v>42273.000000000007</v>
      </c>
      <c r="H425" s="208">
        <f t="shared" si="137"/>
        <v>40501.350000000006</v>
      </c>
      <c r="I425" s="208">
        <f t="shared" si="137"/>
        <v>40346.369999999995</v>
      </c>
      <c r="J425" s="208">
        <f t="shared" si="137"/>
        <v>41007.840000000004</v>
      </c>
      <c r="K425" s="208">
        <f t="shared" si="137"/>
        <v>41701.199999999997</v>
      </c>
      <c r="L425" s="208">
        <f t="shared" si="137"/>
        <v>40338</v>
      </c>
      <c r="M425" s="314"/>
      <c r="N425" s="314"/>
      <c r="O425" s="314"/>
      <c r="P425" s="314"/>
      <c r="Q425" s="318"/>
      <c r="R425" s="314"/>
      <c r="S425" s="314"/>
      <c r="T425" s="234"/>
      <c r="U425" s="292"/>
      <c r="V425" s="292"/>
      <c r="W425" s="292"/>
      <c r="X425" s="292"/>
      <c r="Y425" s="291"/>
      <c r="Z425" s="291"/>
    </row>
    <row r="426" spans="1:26" customFormat="1" ht="15.75">
      <c r="A426" s="201">
        <v>43536</v>
      </c>
      <c r="B426" s="315" t="s">
        <v>123</v>
      </c>
      <c r="C426" s="208" t="s">
        <v>87</v>
      </c>
      <c r="D426">
        <v>27501</v>
      </c>
      <c r="E426">
        <v>27256</v>
      </c>
      <c r="F426">
        <v>27300</v>
      </c>
      <c r="G426">
        <v>27201</v>
      </c>
      <c r="H426">
        <v>27365</v>
      </c>
      <c r="I426">
        <v>27424</v>
      </c>
      <c r="J426">
        <v>27230</v>
      </c>
      <c r="K426">
        <v>27220</v>
      </c>
      <c r="L426">
        <v>27434</v>
      </c>
      <c r="M426" s="315">
        <f>IF((L427=""),"",MAX(D428:L428))</f>
        <v>43815</v>
      </c>
      <c r="N426" s="315">
        <f>IF(L427="","",MIN(D428:L428))</f>
        <v>34536</v>
      </c>
      <c r="O426" s="315">
        <f>IF((L428=""),"",AVERAGE(D428:L428))</f>
        <v>40607</v>
      </c>
      <c r="P426" s="315">
        <f>IF((L427=""),"",((M426-N426)/(M426+N426))*100)</f>
        <v>11.842860971780834</v>
      </c>
      <c r="Q426" s="316" t="str">
        <f>IF(L427="","",IF(P428&lt;20,(IF(O426&gt;19000,IF(O426&lt;49000,"Pass","Fail"),"Fail"))))</f>
        <v>Pass</v>
      </c>
      <c r="R426" s="315">
        <v>121</v>
      </c>
      <c r="S426" s="315" t="s">
        <v>217</v>
      </c>
      <c r="T426" s="238"/>
      <c r="U426" s="284">
        <v>19000</v>
      </c>
      <c r="V426" s="284">
        <v>49000</v>
      </c>
      <c r="W426" s="284">
        <v>33000</v>
      </c>
      <c r="X426" s="285">
        <v>44000</v>
      </c>
      <c r="Y426" s="286">
        <v>20</v>
      </c>
      <c r="Z426" s="286">
        <v>20</v>
      </c>
    </row>
    <row r="427" spans="1:26" customFormat="1" ht="15.75">
      <c r="B427" s="313"/>
      <c r="C427" s="208" t="s">
        <v>88</v>
      </c>
      <c r="D427">
        <v>15989</v>
      </c>
      <c r="E427">
        <v>14030</v>
      </c>
      <c r="F427">
        <v>13860</v>
      </c>
      <c r="G427">
        <v>13220</v>
      </c>
      <c r="H427">
        <v>14074</v>
      </c>
      <c r="I427">
        <v>13221</v>
      </c>
      <c r="J427">
        <v>13456</v>
      </c>
      <c r="K427">
        <v>13431</v>
      </c>
      <c r="L427">
        <v>12829</v>
      </c>
      <c r="M427" s="313"/>
      <c r="N427" s="313"/>
      <c r="O427" s="313"/>
      <c r="P427" s="313"/>
      <c r="Q427" s="317"/>
      <c r="R427" s="313"/>
      <c r="S427" s="313"/>
      <c r="T427" s="233"/>
      <c r="U427" s="290"/>
      <c r="V427" s="290"/>
      <c r="W427" s="290"/>
      <c r="X427" s="290"/>
      <c r="Y427" s="291"/>
      <c r="Z427" s="291"/>
    </row>
    <row r="428" spans="1:26" customFormat="1" ht="15.75">
      <c r="B428" s="314"/>
      <c r="C428" s="208" t="s">
        <v>122</v>
      </c>
      <c r="D428" s="208">
        <f t="shared" ref="D428:L428" si="138">IF(((D426="")*AND(D427="")),"",(D426-D427)*3)</f>
        <v>34536</v>
      </c>
      <c r="E428" s="208">
        <f t="shared" si="138"/>
        <v>39678</v>
      </c>
      <c r="F428" s="208">
        <f t="shared" si="138"/>
        <v>40320</v>
      </c>
      <c r="G428" s="208">
        <f t="shared" si="138"/>
        <v>41943</v>
      </c>
      <c r="H428" s="208">
        <f t="shared" si="138"/>
        <v>39873</v>
      </c>
      <c r="I428" s="208">
        <f t="shared" si="138"/>
        <v>42609</v>
      </c>
      <c r="J428" s="208">
        <f t="shared" si="138"/>
        <v>41322</v>
      </c>
      <c r="K428" s="208">
        <f t="shared" si="138"/>
        <v>41367</v>
      </c>
      <c r="L428" s="208">
        <f t="shared" si="138"/>
        <v>43815</v>
      </c>
      <c r="M428" s="314"/>
      <c r="N428" s="314"/>
      <c r="O428" s="314"/>
      <c r="P428" s="314"/>
      <c r="Q428" s="318"/>
      <c r="R428" s="314"/>
      <c r="S428" s="314"/>
      <c r="T428" s="234"/>
      <c r="U428" s="292"/>
      <c r="V428" s="292"/>
      <c r="W428" s="292"/>
      <c r="X428" s="292"/>
      <c r="Y428" s="291"/>
      <c r="Z428" s="291"/>
    </row>
    <row r="429" spans="1:26" customFormat="1" ht="15.75">
      <c r="A429" s="201">
        <v>43542</v>
      </c>
      <c r="B429" s="315" t="s">
        <v>123</v>
      </c>
      <c r="C429" s="208" t="s">
        <v>87</v>
      </c>
      <c r="D429">
        <v>29322.5</v>
      </c>
      <c r="E429">
        <v>29197.56</v>
      </c>
      <c r="F429">
        <v>29190.98</v>
      </c>
      <c r="G429">
        <v>29184.73</v>
      </c>
      <c r="H429">
        <v>29303.01</v>
      </c>
      <c r="I429">
        <v>29293.54</v>
      </c>
      <c r="J429">
        <v>29216.84</v>
      </c>
      <c r="K429">
        <v>29186.97</v>
      </c>
      <c r="L429">
        <v>29316.35</v>
      </c>
      <c r="M429" s="315">
        <f>IF((L430=""),"",MAX(D431:L431))</f>
        <v>41408.04</v>
      </c>
      <c r="N429" s="315">
        <f>IF(L430="","",MIN(D431:L431))</f>
        <v>35310.81</v>
      </c>
      <c r="O429" s="315">
        <f>IF((L431=""),"",AVERAGE(D431:L431))</f>
        <v>39983.19666666667</v>
      </c>
      <c r="P429" s="315">
        <f>IF((L430=""),"",((M429-N429)/(M429+N429))*100)</f>
        <v>7.9474992130356528</v>
      </c>
      <c r="Q429" s="316" t="str">
        <f>IF(L430="","",IF(P431&lt;20,(IF(O429&gt;19000,IF(O429&lt;49000,"Pass","Fail"),"Fail"))))</f>
        <v>Pass</v>
      </c>
      <c r="R429" s="315">
        <v>1428</v>
      </c>
      <c r="S429" s="315" t="s">
        <v>233</v>
      </c>
      <c r="T429" s="238"/>
      <c r="U429" s="284">
        <v>19000</v>
      </c>
      <c r="V429" s="284">
        <v>49000</v>
      </c>
      <c r="W429" s="284">
        <v>33000</v>
      </c>
      <c r="X429" s="285">
        <v>44000</v>
      </c>
      <c r="Y429" s="286">
        <v>20</v>
      </c>
      <c r="Z429" s="286">
        <v>20</v>
      </c>
    </row>
    <row r="430" spans="1:26" customFormat="1" ht="15.75">
      <c r="B430" s="313"/>
      <c r="C430" s="208" t="s">
        <v>88</v>
      </c>
      <c r="D430">
        <v>17552.23</v>
      </c>
      <c r="E430">
        <v>16006.6</v>
      </c>
      <c r="F430">
        <v>15743.03</v>
      </c>
      <c r="G430">
        <v>15382.05</v>
      </c>
      <c r="H430">
        <v>16073.75</v>
      </c>
      <c r="I430">
        <v>15736.98</v>
      </c>
      <c r="J430">
        <v>15608.47</v>
      </c>
      <c r="K430">
        <v>15584.54</v>
      </c>
      <c r="L430">
        <v>15575.24</v>
      </c>
      <c r="M430" s="313"/>
      <c r="N430" s="313"/>
      <c r="O430" s="313"/>
      <c r="P430" s="313"/>
      <c r="Q430" s="317"/>
      <c r="R430" s="313"/>
      <c r="S430" s="313"/>
      <c r="T430" s="233"/>
      <c r="U430" s="290"/>
      <c r="V430" s="290"/>
      <c r="W430" s="290"/>
      <c r="X430" s="290"/>
      <c r="Y430" s="291"/>
      <c r="Z430" s="291"/>
    </row>
    <row r="431" spans="1:26" customFormat="1" ht="15.75">
      <c r="B431" s="314"/>
      <c r="C431" s="208" t="s">
        <v>122</v>
      </c>
      <c r="D431" s="208">
        <f t="shared" ref="D431:L431" si="139">IF(((D429="")*AND(D430="")),"",(D429-D430)*3)</f>
        <v>35310.81</v>
      </c>
      <c r="E431" s="208">
        <f t="shared" si="139"/>
        <v>39572.880000000005</v>
      </c>
      <c r="F431" s="208">
        <f t="shared" si="139"/>
        <v>40343.85</v>
      </c>
      <c r="G431" s="208">
        <f t="shared" si="139"/>
        <v>41408.04</v>
      </c>
      <c r="H431" s="208">
        <f t="shared" si="139"/>
        <v>39687.78</v>
      </c>
      <c r="I431" s="208">
        <f t="shared" si="139"/>
        <v>40669.680000000008</v>
      </c>
      <c r="J431" s="208">
        <f t="shared" si="139"/>
        <v>40825.11</v>
      </c>
      <c r="K431" s="208">
        <f t="shared" si="139"/>
        <v>40807.29</v>
      </c>
      <c r="L431" s="208">
        <f t="shared" si="139"/>
        <v>41223.329999999994</v>
      </c>
      <c r="M431" s="314"/>
      <c r="N431" s="314"/>
      <c r="O431" s="314"/>
      <c r="P431" s="314"/>
      <c r="Q431" s="318"/>
      <c r="R431" s="314"/>
      <c r="S431" s="314"/>
      <c r="T431" s="234"/>
      <c r="U431" s="292"/>
      <c r="V431" s="292"/>
      <c r="W431" s="292"/>
      <c r="X431" s="292"/>
      <c r="Y431" s="291"/>
      <c r="Z431" s="291"/>
    </row>
    <row r="432" spans="1:26" customFormat="1" ht="15.75">
      <c r="A432" s="201">
        <v>43546</v>
      </c>
      <c r="B432" s="315" t="s">
        <v>123</v>
      </c>
      <c r="C432" s="208" t="s">
        <v>87</v>
      </c>
      <c r="D432">
        <v>29382.55</v>
      </c>
      <c r="E432">
        <v>29294.5</v>
      </c>
      <c r="F432">
        <v>29315.23</v>
      </c>
      <c r="G432">
        <v>29271.94</v>
      </c>
      <c r="H432">
        <v>29394.47</v>
      </c>
      <c r="I432">
        <v>29386.49</v>
      </c>
      <c r="J432">
        <v>29274.9</v>
      </c>
      <c r="K432">
        <v>29268.13</v>
      </c>
      <c r="L432">
        <v>29376.01</v>
      </c>
      <c r="M432" s="315">
        <f>IF((L433=""),"",MAX(D434:L434))</f>
        <v>41355.93</v>
      </c>
      <c r="N432" s="315">
        <f>IF(L433="","",MIN(D434:L434))</f>
        <v>34851.33</v>
      </c>
      <c r="O432" s="315">
        <f>IF((L434=""),"",AVERAGE(D434:L434))</f>
        <v>39688.956666666672</v>
      </c>
      <c r="P432" s="315">
        <f>IF((L433=""),"",((M432-N432)/(M432+N432))*100)</f>
        <v>8.5354072564739862</v>
      </c>
      <c r="Q432" s="316" t="str">
        <f>IF(L433="","",IF(P434&lt;20,(IF(O432&gt;19000,IF(O432&lt;49000,"Pass","Fail"),"Fail"))))</f>
        <v>Pass</v>
      </c>
      <c r="R432" s="315">
        <v>1340</v>
      </c>
      <c r="S432" s="315" t="s">
        <v>234</v>
      </c>
      <c r="T432" s="238"/>
      <c r="U432" s="284">
        <v>19000</v>
      </c>
      <c r="V432" s="284">
        <v>49000</v>
      </c>
      <c r="W432" s="284">
        <v>33000</v>
      </c>
      <c r="X432" s="285">
        <v>44000</v>
      </c>
      <c r="Y432" s="286">
        <v>20</v>
      </c>
      <c r="Z432" s="286">
        <v>20</v>
      </c>
    </row>
    <row r="433" spans="1:26" customFormat="1" ht="15.75">
      <c r="B433" s="313"/>
      <c r="C433" s="208" t="s">
        <v>88</v>
      </c>
      <c r="D433">
        <v>17765.439999999999</v>
      </c>
      <c r="E433">
        <v>16083.06</v>
      </c>
      <c r="F433">
        <v>15857.71</v>
      </c>
      <c r="G433">
        <v>15486.63</v>
      </c>
      <c r="H433">
        <v>16475.46</v>
      </c>
      <c r="I433">
        <v>16055.84</v>
      </c>
      <c r="J433">
        <v>15648.89</v>
      </c>
      <c r="K433">
        <v>15660.52</v>
      </c>
      <c r="L433">
        <v>15863.8</v>
      </c>
      <c r="M433" s="313"/>
      <c r="N433" s="313"/>
      <c r="O433" s="313"/>
      <c r="P433" s="313"/>
      <c r="Q433" s="317"/>
      <c r="R433" s="313"/>
      <c r="S433" s="313"/>
      <c r="T433" s="233"/>
      <c r="U433" s="290"/>
      <c r="V433" s="290"/>
      <c r="W433" s="290"/>
      <c r="X433" s="290"/>
      <c r="Y433" s="291"/>
      <c r="Z433" s="291"/>
    </row>
    <row r="434" spans="1:26" customFormat="1" ht="15.75">
      <c r="B434" s="314"/>
      <c r="C434" s="208" t="s">
        <v>122</v>
      </c>
      <c r="D434" s="208">
        <f t="shared" ref="D434:L434" si="140">IF(((D432="")*AND(D433="")),"",(D432-D433)*3)</f>
        <v>34851.33</v>
      </c>
      <c r="E434" s="208">
        <f t="shared" si="140"/>
        <v>39634.32</v>
      </c>
      <c r="F434" s="208">
        <f t="shared" si="140"/>
        <v>40372.559999999998</v>
      </c>
      <c r="G434" s="208">
        <f t="shared" si="140"/>
        <v>41355.93</v>
      </c>
      <c r="H434" s="208">
        <f t="shared" si="140"/>
        <v>38757.030000000006</v>
      </c>
      <c r="I434" s="208">
        <f t="shared" si="140"/>
        <v>39991.950000000004</v>
      </c>
      <c r="J434" s="208">
        <f t="shared" si="140"/>
        <v>40878.030000000006</v>
      </c>
      <c r="K434" s="208">
        <f t="shared" si="140"/>
        <v>40822.83</v>
      </c>
      <c r="L434" s="208">
        <f t="shared" si="140"/>
        <v>40536.629999999997</v>
      </c>
      <c r="M434" s="314"/>
      <c r="N434" s="314"/>
      <c r="O434" s="314"/>
      <c r="P434" s="314"/>
      <c r="Q434" s="318"/>
      <c r="R434" s="314"/>
      <c r="S434" s="314"/>
      <c r="T434" s="234"/>
      <c r="U434" s="292"/>
      <c r="V434" s="292"/>
      <c r="W434" s="292"/>
      <c r="X434" s="292"/>
      <c r="Y434" s="291"/>
      <c r="Z434" s="291"/>
    </row>
    <row r="435" spans="1:26" customFormat="1" ht="15.75">
      <c r="A435" s="201">
        <v>43549</v>
      </c>
      <c r="B435" s="315" t="s">
        <v>123</v>
      </c>
      <c r="C435" s="208" t="s">
        <v>87</v>
      </c>
      <c r="D435">
        <v>28909.42</v>
      </c>
      <c r="E435">
        <v>28769.33</v>
      </c>
      <c r="F435">
        <v>28731.23</v>
      </c>
      <c r="G435">
        <v>28729.7</v>
      </c>
      <c r="H435">
        <v>28857.83</v>
      </c>
      <c r="I435">
        <v>28864.95</v>
      </c>
      <c r="J435">
        <v>28743.18</v>
      </c>
      <c r="K435">
        <v>28757.47</v>
      </c>
      <c r="L435">
        <v>28897.86</v>
      </c>
      <c r="M435" s="315">
        <f>IF((L436=""),"",MAX(D437:L437))</f>
        <v>40500.57</v>
      </c>
      <c r="N435" s="315">
        <f>IF(L436="","",MIN(D437:L437))</f>
        <v>33942.299999999996</v>
      </c>
      <c r="O435" s="315">
        <f>IF((L437=""),"",AVERAGE(D437:L437))</f>
        <v>38819.716666666667</v>
      </c>
      <c r="P435" s="315">
        <f>IF((L436=""),"",((M435-N435)/(M435+N435))*100)</f>
        <v>8.8098027386638975</v>
      </c>
      <c r="Q435" s="316" t="str">
        <f>IF(L436="","",IF(P437&lt;20,(IF(O435&gt;19000,IF(O435&lt;49000,"Pass","Fail"),"Fail"))))</f>
        <v>Pass</v>
      </c>
      <c r="R435" s="315">
        <v>1159</v>
      </c>
      <c r="S435" s="315" t="s">
        <v>235</v>
      </c>
      <c r="T435" s="238"/>
      <c r="U435" s="284">
        <v>19000</v>
      </c>
      <c r="V435" s="284">
        <v>49000</v>
      </c>
      <c r="W435" s="284">
        <v>33000</v>
      </c>
      <c r="X435" s="285">
        <v>44000</v>
      </c>
      <c r="Y435" s="286">
        <v>20</v>
      </c>
      <c r="Z435" s="286">
        <v>20</v>
      </c>
    </row>
    <row r="436" spans="1:26" customFormat="1" ht="15.75">
      <c r="B436" s="313"/>
      <c r="C436" s="208" t="s">
        <v>88</v>
      </c>
      <c r="D436">
        <v>17595.32</v>
      </c>
      <c r="E436">
        <v>15823.72</v>
      </c>
      <c r="F436">
        <v>15493.99</v>
      </c>
      <c r="G436">
        <v>15229.51</v>
      </c>
      <c r="H436">
        <v>16319.77</v>
      </c>
      <c r="I436">
        <v>15995.94</v>
      </c>
      <c r="J436">
        <v>15452.13</v>
      </c>
      <c r="K436">
        <v>15326.98</v>
      </c>
      <c r="L436">
        <v>15564.46</v>
      </c>
      <c r="M436" s="313"/>
      <c r="N436" s="313"/>
      <c r="O436" s="313"/>
      <c r="P436" s="313"/>
      <c r="Q436" s="317"/>
      <c r="R436" s="313"/>
      <c r="S436" s="313"/>
      <c r="T436" s="233"/>
      <c r="U436" s="290"/>
      <c r="V436" s="290"/>
      <c r="W436" s="290"/>
      <c r="X436" s="290"/>
      <c r="Y436" s="291"/>
      <c r="Z436" s="291"/>
    </row>
    <row r="437" spans="1:26" customFormat="1" ht="15.75">
      <c r="B437" s="314"/>
      <c r="C437" s="208" t="s">
        <v>122</v>
      </c>
      <c r="D437" s="208">
        <f t="shared" ref="D437:L437" si="141">IF(((D435="")*AND(D436="")),"",(D435-D436)*3)</f>
        <v>33942.299999999996</v>
      </c>
      <c r="E437" s="208">
        <f t="shared" si="141"/>
        <v>38836.830000000009</v>
      </c>
      <c r="F437" s="208">
        <f t="shared" si="141"/>
        <v>39711.72</v>
      </c>
      <c r="G437" s="208">
        <f t="shared" si="141"/>
        <v>40500.57</v>
      </c>
      <c r="H437" s="208">
        <f t="shared" si="141"/>
        <v>37614.180000000008</v>
      </c>
      <c r="I437" s="208">
        <f t="shared" si="141"/>
        <v>38607.03</v>
      </c>
      <c r="J437" s="208">
        <f t="shared" si="141"/>
        <v>39873.15</v>
      </c>
      <c r="K437" s="208">
        <f t="shared" si="141"/>
        <v>40291.47</v>
      </c>
      <c r="L437" s="208">
        <f t="shared" si="141"/>
        <v>40000.200000000004</v>
      </c>
      <c r="M437" s="314"/>
      <c r="N437" s="314"/>
      <c r="O437" s="314"/>
      <c r="P437" s="314"/>
      <c r="Q437" s="318"/>
      <c r="R437" s="314"/>
      <c r="S437" s="314"/>
      <c r="T437" s="234"/>
      <c r="U437" s="292"/>
      <c r="V437" s="292"/>
      <c r="W437" s="292"/>
      <c r="X437" s="292"/>
      <c r="Y437" s="291"/>
      <c r="Z437" s="291"/>
    </row>
    <row r="438" spans="1:26" customFormat="1" ht="15.75">
      <c r="A438" s="201">
        <v>43552</v>
      </c>
      <c r="B438" s="315" t="s">
        <v>123</v>
      </c>
      <c r="C438" s="208" t="s">
        <v>87</v>
      </c>
      <c r="D438">
        <v>27477.27</v>
      </c>
      <c r="E438">
        <v>27395.46</v>
      </c>
      <c r="F438">
        <v>27424.02</v>
      </c>
      <c r="G438">
        <v>27361.15</v>
      </c>
      <c r="H438">
        <v>27407.599999999999</v>
      </c>
      <c r="I438">
        <v>27391.7</v>
      </c>
      <c r="J438">
        <v>27383.599999999999</v>
      </c>
      <c r="K438">
        <v>27374.81</v>
      </c>
      <c r="L438">
        <v>27474.9</v>
      </c>
      <c r="M438" s="315">
        <f>IF((L439=""),"",MAX(D440:L440))</f>
        <v>41260.230000000003</v>
      </c>
      <c r="N438" s="315">
        <f>IF(L439="","",MIN(D440:L440))</f>
        <v>34764.69</v>
      </c>
      <c r="O438" s="315">
        <f>IF((L440=""),"",AVERAGE(D440:L440))</f>
        <v>39709.589999999997</v>
      </c>
      <c r="P438" s="315">
        <f>IF((L439=""),"",((M438-N438)/(M438+N438))*100)</f>
        <v>8.5439616378419068</v>
      </c>
      <c r="Q438" s="316" t="str">
        <f>IF(L439="","",IF(P440&lt;20,(IF(O438&gt;19000,IF(O438&lt;49000,"Pass","Fail"),"Fail"))))</f>
        <v>Pass</v>
      </c>
      <c r="R438" s="315">
        <v>121</v>
      </c>
      <c r="S438" s="315"/>
      <c r="T438" s="238"/>
      <c r="U438" s="284">
        <v>19000</v>
      </c>
      <c r="V438" s="284">
        <v>49000</v>
      </c>
      <c r="W438" s="284">
        <v>33000</v>
      </c>
      <c r="X438" s="285">
        <v>44000</v>
      </c>
      <c r="Y438" s="286">
        <v>20</v>
      </c>
      <c r="Z438" s="286">
        <v>20</v>
      </c>
    </row>
    <row r="439" spans="1:26" customFormat="1" ht="15.75">
      <c r="B439" s="313"/>
      <c r="C439" s="208" t="s">
        <v>88</v>
      </c>
      <c r="D439">
        <v>15889.04</v>
      </c>
      <c r="E439">
        <v>14190.83</v>
      </c>
      <c r="F439">
        <v>13966.81</v>
      </c>
      <c r="G439">
        <v>13607.74</v>
      </c>
      <c r="H439">
        <v>14495.56</v>
      </c>
      <c r="I439">
        <v>14033.42</v>
      </c>
      <c r="J439">
        <v>13800.28</v>
      </c>
      <c r="K439">
        <v>13745.68</v>
      </c>
      <c r="L439">
        <v>13832.38</v>
      </c>
      <c r="M439" s="313"/>
      <c r="N439" s="313"/>
      <c r="O439" s="313"/>
      <c r="P439" s="313"/>
      <c r="Q439" s="317"/>
      <c r="R439" s="313"/>
      <c r="S439" s="313"/>
      <c r="T439" s="233"/>
      <c r="U439" s="290"/>
      <c r="V439" s="290"/>
      <c r="W439" s="290"/>
      <c r="X439" s="290"/>
      <c r="Y439" s="291"/>
      <c r="Z439" s="291"/>
    </row>
    <row r="440" spans="1:26" customFormat="1" ht="15.75">
      <c r="B440" s="314"/>
      <c r="C440" s="208" t="s">
        <v>122</v>
      </c>
      <c r="D440" s="208">
        <f t="shared" ref="D440:L440" si="142">IF(((D438="")*AND(D439="")),"",(D438-D439)*3)</f>
        <v>34764.69</v>
      </c>
      <c r="E440" s="208">
        <f t="shared" si="142"/>
        <v>39613.89</v>
      </c>
      <c r="F440" s="208">
        <f t="shared" si="142"/>
        <v>40371.630000000005</v>
      </c>
      <c r="G440" s="208">
        <f t="shared" si="142"/>
        <v>41260.230000000003</v>
      </c>
      <c r="H440" s="208">
        <f t="shared" si="142"/>
        <v>38736.119999999995</v>
      </c>
      <c r="I440" s="208">
        <f t="shared" si="142"/>
        <v>40074.840000000004</v>
      </c>
      <c r="J440" s="208">
        <f t="shared" si="142"/>
        <v>40749.959999999992</v>
      </c>
      <c r="K440" s="208">
        <f t="shared" si="142"/>
        <v>40887.39</v>
      </c>
      <c r="L440" s="208">
        <f t="shared" si="142"/>
        <v>40927.560000000005</v>
      </c>
      <c r="M440" s="314"/>
      <c r="N440" s="314"/>
      <c r="O440" s="314"/>
      <c r="P440" s="314"/>
      <c r="Q440" s="318"/>
      <c r="R440" s="314"/>
      <c r="S440" s="314"/>
      <c r="T440" s="234"/>
      <c r="U440" s="292"/>
      <c r="V440" s="292"/>
      <c r="W440" s="292"/>
      <c r="X440" s="292"/>
      <c r="Y440" s="291"/>
      <c r="Z440" s="291"/>
    </row>
    <row r="441" spans="1:26" customFormat="1" ht="15.75">
      <c r="A441" s="201">
        <v>43556</v>
      </c>
      <c r="B441" s="315" t="s">
        <v>123</v>
      </c>
      <c r="C441" s="208" t="s">
        <v>87</v>
      </c>
      <c r="D441">
        <v>29235.16</v>
      </c>
      <c r="E441">
        <v>29128.83</v>
      </c>
      <c r="F441">
        <v>29117.97</v>
      </c>
      <c r="G441">
        <v>29105.29</v>
      </c>
      <c r="H441">
        <v>29177.37</v>
      </c>
      <c r="I441">
        <v>29235.54</v>
      </c>
      <c r="J441">
        <v>29118.38</v>
      </c>
      <c r="K441">
        <v>29117.32</v>
      </c>
      <c r="L441">
        <v>29201.47</v>
      </c>
      <c r="M441" s="315">
        <f>IF((L442=""),"",MAX(D443:L443))</f>
        <v>44346.090000000004</v>
      </c>
      <c r="N441" s="315">
        <f>IF(L442="","",MIN(D443:L443))</f>
        <v>36608.160000000003</v>
      </c>
      <c r="O441" s="315">
        <f>IF((L443=""),"",AVERAGE(D443:L443))</f>
        <v>42279.990000000013</v>
      </c>
      <c r="P441" s="315">
        <f>IF((L442=""),"",((M441-N441)/(M441+N441))*100)</f>
        <v>9.5583987252059028</v>
      </c>
      <c r="Q441" s="316" t="str">
        <f>IF(L442="","",IF(P443&lt;20,(IF(O441&gt;19000,IF(O441&lt;49000,"Pass","Fail"),"Fail"))))</f>
        <v>Pass</v>
      </c>
      <c r="R441" s="315" t="s">
        <v>236</v>
      </c>
      <c r="S441" s="315"/>
      <c r="T441" s="238"/>
      <c r="U441" s="284">
        <v>19000</v>
      </c>
      <c r="V441" s="284">
        <v>49000</v>
      </c>
      <c r="W441" s="284">
        <v>33000</v>
      </c>
      <c r="X441" s="285">
        <v>44000</v>
      </c>
      <c r="Y441" s="286">
        <v>20</v>
      </c>
      <c r="Z441" s="286">
        <v>20</v>
      </c>
    </row>
    <row r="442" spans="1:26" customFormat="1" ht="15.75">
      <c r="B442" s="313"/>
      <c r="C442" s="208" t="s">
        <v>88</v>
      </c>
      <c r="D442">
        <v>17032.439999999999</v>
      </c>
      <c r="E442">
        <v>15167.83</v>
      </c>
      <c r="F442">
        <v>14976.7</v>
      </c>
      <c r="G442">
        <v>14424.51</v>
      </c>
      <c r="H442">
        <v>15341.37</v>
      </c>
      <c r="I442">
        <v>15048.85</v>
      </c>
      <c r="J442">
        <v>14730.91</v>
      </c>
      <c r="K442">
        <v>14455.31</v>
      </c>
      <c r="L442">
        <v>14419.44</v>
      </c>
      <c r="M442" s="313"/>
      <c r="N442" s="313"/>
      <c r="O442" s="313"/>
      <c r="P442" s="313"/>
      <c r="Q442" s="317"/>
      <c r="R442" s="313"/>
      <c r="S442" s="313"/>
      <c r="T442" s="233"/>
      <c r="U442" s="290"/>
      <c r="V442" s="290"/>
      <c r="W442" s="290"/>
      <c r="X442" s="290"/>
      <c r="Y442" s="291"/>
      <c r="Z442" s="291"/>
    </row>
    <row r="443" spans="1:26" customFormat="1" ht="15.75">
      <c r="B443" s="314"/>
      <c r="C443" s="208" t="s">
        <v>122</v>
      </c>
      <c r="D443" s="208">
        <f t="shared" ref="D443:L443" si="143">IF(((D441="")*AND(D442="")),"",(D441-D442)*3)</f>
        <v>36608.160000000003</v>
      </c>
      <c r="E443" s="208">
        <f t="shared" si="143"/>
        <v>41883.000000000007</v>
      </c>
      <c r="F443" s="208">
        <f t="shared" si="143"/>
        <v>42423.81</v>
      </c>
      <c r="G443" s="208">
        <f t="shared" si="143"/>
        <v>44042.340000000004</v>
      </c>
      <c r="H443" s="208">
        <f t="shared" si="143"/>
        <v>41507.999999999993</v>
      </c>
      <c r="I443" s="208">
        <f t="shared" si="143"/>
        <v>42560.07</v>
      </c>
      <c r="J443" s="208">
        <f t="shared" si="143"/>
        <v>43162.41</v>
      </c>
      <c r="K443" s="208">
        <f t="shared" si="143"/>
        <v>43986.03</v>
      </c>
      <c r="L443" s="208">
        <f t="shared" si="143"/>
        <v>44346.090000000004</v>
      </c>
      <c r="M443" s="314"/>
      <c r="N443" s="314"/>
      <c r="O443" s="314"/>
      <c r="P443" s="314"/>
      <c r="Q443" s="318"/>
      <c r="R443" s="314"/>
      <c r="S443" s="314"/>
      <c r="T443" s="234"/>
      <c r="U443" s="292"/>
      <c r="V443" s="292"/>
      <c r="W443" s="292"/>
      <c r="X443" s="292"/>
      <c r="Y443" s="291"/>
      <c r="Z443" s="291"/>
    </row>
    <row r="444" spans="1:26" customFormat="1" ht="15.75">
      <c r="A444" s="201">
        <v>43558</v>
      </c>
      <c r="B444" s="315" t="s">
        <v>123</v>
      </c>
      <c r="C444" s="208" t="s">
        <v>87</v>
      </c>
      <c r="D444">
        <v>29508.53</v>
      </c>
      <c r="E444">
        <v>29347.16</v>
      </c>
      <c r="F444">
        <v>29325.09</v>
      </c>
      <c r="G444">
        <v>29332.47</v>
      </c>
      <c r="H444">
        <v>29475.54</v>
      </c>
      <c r="I444">
        <v>29469.97</v>
      </c>
      <c r="J444">
        <v>29334.86</v>
      </c>
      <c r="K444">
        <v>29332.17</v>
      </c>
      <c r="L444">
        <v>29500.13</v>
      </c>
      <c r="M444" s="315">
        <f>IF((L445=""),"",MAX(D446:L446))</f>
        <v>41103.450000000004</v>
      </c>
      <c r="N444" s="315">
        <f>IF(L445="","",MIN(D446:L446))</f>
        <v>34664.909999999989</v>
      </c>
      <c r="O444" s="315">
        <f>IF((L446=""),"",AVERAGE(D446:L446))</f>
        <v>39423.110000000008</v>
      </c>
      <c r="P444" s="315">
        <f>IF((L445=""),"",((M444-N444)/(M444+N444))*100)</f>
        <v>8.4976631406566234</v>
      </c>
      <c r="Q444" s="316" t="str">
        <f>IF(L445="","",IF(P446&lt;20,(IF(O444&gt;19000,IF(O444&lt;49000,"Pass","Fail"),"Fail"))))</f>
        <v>Pass</v>
      </c>
      <c r="R444" s="315">
        <v>1428</v>
      </c>
      <c r="S444" s="315" t="s">
        <v>247</v>
      </c>
      <c r="T444" s="238"/>
      <c r="U444" s="284">
        <v>19000</v>
      </c>
      <c r="V444" s="284">
        <v>49000</v>
      </c>
      <c r="W444" s="284">
        <v>33000</v>
      </c>
      <c r="X444" s="285">
        <v>44000</v>
      </c>
      <c r="Y444" s="286">
        <v>20</v>
      </c>
      <c r="Z444" s="286">
        <v>20</v>
      </c>
    </row>
    <row r="445" spans="1:26" customFormat="1" ht="15.75">
      <c r="B445" s="313"/>
      <c r="C445" s="208" t="s">
        <v>88</v>
      </c>
      <c r="D445">
        <v>17953.560000000001</v>
      </c>
      <c r="E445">
        <v>16274.67</v>
      </c>
      <c r="F445">
        <v>15928.87</v>
      </c>
      <c r="G445">
        <v>15631.32</v>
      </c>
      <c r="H445">
        <v>16677.580000000002</v>
      </c>
      <c r="I445">
        <v>16221.06</v>
      </c>
      <c r="J445">
        <v>15789.8</v>
      </c>
      <c r="K445">
        <v>15806.38</v>
      </c>
      <c r="L445">
        <v>16073.35</v>
      </c>
      <c r="M445" s="313"/>
      <c r="N445" s="313"/>
      <c r="O445" s="313"/>
      <c r="P445" s="313"/>
      <c r="Q445" s="317"/>
      <c r="R445" s="313"/>
      <c r="S445" s="313"/>
      <c r="T445" s="233"/>
      <c r="U445" s="290"/>
      <c r="V445" s="290"/>
      <c r="W445" s="290"/>
      <c r="X445" s="290"/>
      <c r="Y445" s="291"/>
      <c r="Z445" s="291"/>
    </row>
    <row r="446" spans="1:26" customFormat="1" ht="15.75">
      <c r="B446" s="314"/>
      <c r="C446" s="208" t="s">
        <v>122</v>
      </c>
      <c r="D446" s="208">
        <f t="shared" ref="D446:L446" si="144">IF(((D444="")*AND(D445="")),"",(D444-D445)*3)</f>
        <v>34664.909999999989</v>
      </c>
      <c r="E446" s="208">
        <f t="shared" si="144"/>
        <v>39217.47</v>
      </c>
      <c r="F446" s="208">
        <f t="shared" si="144"/>
        <v>40188.659999999996</v>
      </c>
      <c r="G446" s="208">
        <f t="shared" si="144"/>
        <v>41103.450000000004</v>
      </c>
      <c r="H446" s="208">
        <f t="shared" si="144"/>
        <v>38393.879999999997</v>
      </c>
      <c r="I446" s="208">
        <f t="shared" si="144"/>
        <v>39746.730000000003</v>
      </c>
      <c r="J446" s="208">
        <f t="shared" si="144"/>
        <v>40635.180000000008</v>
      </c>
      <c r="K446" s="208">
        <f t="shared" si="144"/>
        <v>40577.369999999995</v>
      </c>
      <c r="L446" s="208">
        <f t="shared" si="144"/>
        <v>40280.340000000004</v>
      </c>
      <c r="M446" s="314"/>
      <c r="N446" s="314"/>
      <c r="O446" s="314"/>
      <c r="P446" s="314"/>
      <c r="Q446" s="318"/>
      <c r="R446" s="314"/>
      <c r="S446" s="314"/>
      <c r="T446" s="234"/>
      <c r="U446" s="292"/>
      <c r="V446" s="292"/>
      <c r="W446" s="292"/>
      <c r="X446" s="292"/>
      <c r="Y446" s="291"/>
      <c r="Z446" s="291"/>
    </row>
    <row r="447" spans="1:26" customFormat="1" ht="15.75">
      <c r="A447" s="201">
        <v>43562</v>
      </c>
      <c r="B447" s="315" t="s">
        <v>123</v>
      </c>
      <c r="C447" s="208" t="s">
        <v>87</v>
      </c>
      <c r="D447">
        <v>29490</v>
      </c>
      <c r="E447">
        <v>29306</v>
      </c>
      <c r="F447">
        <v>29307</v>
      </c>
      <c r="G447">
        <v>29298</v>
      </c>
      <c r="H447">
        <v>29509</v>
      </c>
      <c r="I447">
        <v>29516</v>
      </c>
      <c r="J447">
        <v>29294</v>
      </c>
      <c r="K447">
        <v>29316</v>
      </c>
      <c r="L447">
        <v>29513</v>
      </c>
      <c r="M447" s="315">
        <f>IF((L448=""),"",MAX(D449:L449))</f>
        <v>43902</v>
      </c>
      <c r="N447" s="315">
        <f>IF(L448="","",MIN(D449:L449))</f>
        <v>33687</v>
      </c>
      <c r="O447" s="315">
        <f>IF((L449=""),"",AVERAGE(D449:L449))</f>
        <v>41169</v>
      </c>
      <c r="P447" s="315">
        <f>IF((L448=""),"",((M447-N447)/(M447+N447))*100)</f>
        <v>13.165526041062522</v>
      </c>
      <c r="Q447" s="316" t="str">
        <f>IF(L448="","",IF(P449&lt;20,(IF(O447&gt;19000,IF(O447&lt;49000,"Pass","Fail"),"Fail"))))</f>
        <v>Pass</v>
      </c>
      <c r="R447" s="315">
        <v>121</v>
      </c>
      <c r="S447" s="315" t="s">
        <v>237</v>
      </c>
      <c r="T447" s="238"/>
      <c r="U447" s="284">
        <v>19000</v>
      </c>
      <c r="V447" s="284">
        <v>49000</v>
      </c>
      <c r="W447" s="284">
        <v>33000</v>
      </c>
      <c r="X447" s="285">
        <v>44000</v>
      </c>
      <c r="Y447" s="286">
        <v>20</v>
      </c>
      <c r="Z447" s="286">
        <v>20</v>
      </c>
    </row>
    <row r="448" spans="1:26" customFormat="1" ht="15.75">
      <c r="B448" s="313"/>
      <c r="C448" s="208" t="s">
        <v>88</v>
      </c>
      <c r="D448">
        <v>18261</v>
      </c>
      <c r="E448">
        <v>15611</v>
      </c>
      <c r="F448">
        <v>15349</v>
      </c>
      <c r="G448">
        <v>14998</v>
      </c>
      <c r="H448">
        <v>16515</v>
      </c>
      <c r="I448">
        <v>15433</v>
      </c>
      <c r="J448">
        <v>15041</v>
      </c>
      <c r="K448">
        <v>14955</v>
      </c>
      <c r="L448">
        <v>14879</v>
      </c>
      <c r="M448" s="313"/>
      <c r="N448" s="313"/>
      <c r="O448" s="313"/>
      <c r="P448" s="313"/>
      <c r="Q448" s="317"/>
      <c r="R448" s="313"/>
      <c r="S448" s="313"/>
      <c r="T448" s="233"/>
      <c r="U448" s="290"/>
      <c r="V448" s="290"/>
      <c r="W448" s="290"/>
      <c r="X448" s="290"/>
      <c r="Y448" s="291"/>
      <c r="Z448" s="291"/>
    </row>
    <row r="449" spans="1:26" customFormat="1" ht="15.75">
      <c r="B449" s="314"/>
      <c r="C449" s="208" t="s">
        <v>122</v>
      </c>
      <c r="D449" s="208">
        <f t="shared" ref="D449:L449" si="145">IF(((D447="")*AND(D448="")),"",(D447-D448)*3)</f>
        <v>33687</v>
      </c>
      <c r="E449" s="208">
        <f t="shared" si="145"/>
        <v>41085</v>
      </c>
      <c r="F449" s="208">
        <f t="shared" si="145"/>
        <v>41874</v>
      </c>
      <c r="G449" s="208">
        <f t="shared" si="145"/>
        <v>42900</v>
      </c>
      <c r="H449" s="208">
        <f t="shared" si="145"/>
        <v>38982</v>
      </c>
      <c r="I449" s="208">
        <f t="shared" si="145"/>
        <v>42249</v>
      </c>
      <c r="J449" s="208">
        <f t="shared" si="145"/>
        <v>42759</v>
      </c>
      <c r="K449" s="208">
        <f t="shared" si="145"/>
        <v>43083</v>
      </c>
      <c r="L449" s="208">
        <f t="shared" si="145"/>
        <v>43902</v>
      </c>
      <c r="M449" s="314"/>
      <c r="N449" s="314"/>
      <c r="O449" s="314"/>
      <c r="P449" s="314"/>
      <c r="Q449" s="318"/>
      <c r="R449" s="314"/>
      <c r="S449" s="314"/>
      <c r="T449" s="234"/>
      <c r="U449" s="292"/>
      <c r="V449" s="292"/>
      <c r="W449" s="292"/>
      <c r="X449" s="292"/>
      <c r="Y449" s="291"/>
      <c r="Z449" s="291"/>
    </row>
    <row r="450" spans="1:26" customFormat="1" ht="15.75">
      <c r="A450" s="201">
        <v>43565</v>
      </c>
      <c r="B450" s="315" t="s">
        <v>123</v>
      </c>
      <c r="C450" s="208" t="s">
        <v>87</v>
      </c>
      <c r="D450">
        <v>29438.92</v>
      </c>
      <c r="E450">
        <v>29302.29</v>
      </c>
      <c r="F450">
        <v>29278.31</v>
      </c>
      <c r="G450">
        <v>29267.82</v>
      </c>
      <c r="H450">
        <v>29343.78</v>
      </c>
      <c r="I450">
        <v>29350.67</v>
      </c>
      <c r="J450">
        <v>29266.29</v>
      </c>
      <c r="K450">
        <v>29288.58</v>
      </c>
      <c r="L450">
        <v>29406.22</v>
      </c>
      <c r="M450" s="315">
        <f>IF((L451=""),"",MAX(D452:L452))</f>
        <v>41561.07</v>
      </c>
      <c r="N450" s="315">
        <f>IF(L451="","",MIN(D452:L452))</f>
        <v>34968.299999999996</v>
      </c>
      <c r="O450" s="315">
        <f>IF((L452=""),"",AVERAGE(D452:L452))</f>
        <v>39974.339999999997</v>
      </c>
      <c r="P450" s="315">
        <f>IF((L451=""),"",((M450-N450)/(M450+N450))*100)</f>
        <v>8.6146926336908365</v>
      </c>
      <c r="Q450" s="316" t="str">
        <f>IF(L451="","",IF(P452&lt;20,(IF(O450&gt;19000,IF(O450&lt;49000,"Pass","Fail"),"Fail"))))</f>
        <v>Pass</v>
      </c>
      <c r="R450" s="315">
        <v>1159</v>
      </c>
      <c r="S450" s="315" t="s">
        <v>238</v>
      </c>
      <c r="T450" s="238"/>
      <c r="U450" s="284">
        <v>19000</v>
      </c>
      <c r="V450" s="284">
        <v>49000</v>
      </c>
      <c r="W450" s="284">
        <v>33000</v>
      </c>
      <c r="X450" s="285">
        <v>44000</v>
      </c>
      <c r="Y450" s="286">
        <v>20</v>
      </c>
      <c r="Z450" s="286">
        <v>20</v>
      </c>
    </row>
    <row r="451" spans="1:26" customFormat="1" ht="15.75">
      <c r="B451" s="313"/>
      <c r="C451" s="208" t="s">
        <v>88</v>
      </c>
      <c r="D451">
        <v>17782.82</v>
      </c>
      <c r="E451">
        <v>15896.09</v>
      </c>
      <c r="F451">
        <v>15597.53</v>
      </c>
      <c r="G451">
        <v>15414.13</v>
      </c>
      <c r="H451">
        <v>16508.62</v>
      </c>
      <c r="I451">
        <v>15979.41</v>
      </c>
      <c r="J451">
        <v>15528.33</v>
      </c>
      <c r="K451">
        <v>15513.94</v>
      </c>
      <c r="L451">
        <v>15798.99</v>
      </c>
      <c r="M451" s="313"/>
      <c r="N451" s="313"/>
      <c r="O451" s="313"/>
      <c r="P451" s="313"/>
      <c r="Q451" s="317"/>
      <c r="R451" s="313"/>
      <c r="S451" s="313"/>
      <c r="T451" s="233"/>
      <c r="U451" s="290"/>
      <c r="V451" s="290"/>
      <c r="W451" s="290"/>
      <c r="X451" s="290"/>
      <c r="Y451" s="291"/>
      <c r="Z451" s="291"/>
    </row>
    <row r="452" spans="1:26" customFormat="1" ht="15.75">
      <c r="B452" s="314"/>
      <c r="C452" s="208" t="s">
        <v>122</v>
      </c>
      <c r="D452" s="208">
        <f t="shared" ref="D452:L452" si="146">IF(((D450="")*AND(D451="")),"",(D450-D451)*3)</f>
        <v>34968.299999999996</v>
      </c>
      <c r="E452" s="208">
        <f t="shared" si="146"/>
        <v>40218.600000000006</v>
      </c>
      <c r="F452" s="208">
        <f t="shared" si="146"/>
        <v>41042.340000000004</v>
      </c>
      <c r="G452" s="208">
        <f t="shared" si="146"/>
        <v>41561.07</v>
      </c>
      <c r="H452" s="208">
        <f t="shared" si="146"/>
        <v>38505.479999999996</v>
      </c>
      <c r="I452" s="208">
        <f t="shared" si="146"/>
        <v>40113.78</v>
      </c>
      <c r="J452" s="208">
        <f t="shared" si="146"/>
        <v>41213.880000000005</v>
      </c>
      <c r="K452" s="208">
        <f t="shared" si="146"/>
        <v>41323.920000000006</v>
      </c>
      <c r="L452" s="208">
        <f t="shared" si="146"/>
        <v>40821.69</v>
      </c>
      <c r="M452" s="314"/>
      <c r="N452" s="314"/>
      <c r="O452" s="314"/>
      <c r="P452" s="314"/>
      <c r="Q452" s="318"/>
      <c r="R452" s="314"/>
      <c r="S452" s="314"/>
      <c r="T452" s="234"/>
      <c r="U452" s="292"/>
      <c r="V452" s="292"/>
      <c r="W452" s="292"/>
      <c r="X452" s="292"/>
      <c r="Y452" s="291"/>
      <c r="Z452" s="291"/>
    </row>
    <row r="453" spans="1:26" customFormat="1" ht="15.75">
      <c r="A453" s="201">
        <v>43568</v>
      </c>
      <c r="B453" s="315" t="s">
        <v>123</v>
      </c>
      <c r="C453" s="208" t="s">
        <v>87</v>
      </c>
      <c r="D453">
        <v>29405.65</v>
      </c>
      <c r="E453">
        <v>29329.95</v>
      </c>
      <c r="F453">
        <v>29352.07</v>
      </c>
      <c r="G453">
        <v>29373.72</v>
      </c>
      <c r="H453">
        <v>29463.19</v>
      </c>
      <c r="I453">
        <v>29409.8</v>
      </c>
      <c r="J453">
        <v>29347.040000000001</v>
      </c>
      <c r="K453">
        <v>29358.36</v>
      </c>
      <c r="L453">
        <v>29476.46</v>
      </c>
      <c r="M453" s="315">
        <f>IF((L454=""),"",MAX(D455:L455))</f>
        <v>34305.600000000006</v>
      </c>
      <c r="N453" s="315">
        <f>IF(L454="","",MIN(D455:L455))</f>
        <v>30293.820000000007</v>
      </c>
      <c r="O453" s="315">
        <f>IF((L455=""),"",AVERAGE(D455:L455))</f>
        <v>33135.259999999995</v>
      </c>
      <c r="P453" s="315">
        <f>IF((L454=""),"",((M453-N453)/(M453+N453))*100)</f>
        <v>6.2102415161002966</v>
      </c>
      <c r="Q453" s="316" t="str">
        <f>IF(L454="","",IF(P455&lt;20,(IF(O453&gt;19000,IF(O453&lt;49000,"Pass","Fail"),"Fail"))))</f>
        <v>Pass</v>
      </c>
      <c r="R453" s="315">
        <v>1428</v>
      </c>
      <c r="S453" s="315" t="s">
        <v>248</v>
      </c>
      <c r="T453" s="238"/>
      <c r="U453" s="284">
        <v>19000</v>
      </c>
      <c r="V453" s="284">
        <v>49000</v>
      </c>
      <c r="W453" s="284">
        <v>33000</v>
      </c>
      <c r="X453" s="285">
        <v>44000</v>
      </c>
      <c r="Y453" s="286">
        <v>20</v>
      </c>
      <c r="Z453" s="286">
        <v>20</v>
      </c>
    </row>
    <row r="454" spans="1:26" customFormat="1" ht="15.75">
      <c r="B454" s="313"/>
      <c r="C454" s="208" t="s">
        <v>88</v>
      </c>
      <c r="D454">
        <v>19307.71</v>
      </c>
      <c r="E454">
        <v>18429.82</v>
      </c>
      <c r="F454">
        <v>18359.439999999999</v>
      </c>
      <c r="G454">
        <v>18110.02</v>
      </c>
      <c r="H454">
        <v>18524.84</v>
      </c>
      <c r="I454">
        <v>17980.72</v>
      </c>
      <c r="J454">
        <v>18144.259999999998</v>
      </c>
      <c r="K454">
        <v>18212.39</v>
      </c>
      <c r="L454">
        <v>18041.259999999998</v>
      </c>
      <c r="M454" s="313"/>
      <c r="N454" s="313"/>
      <c r="O454" s="313"/>
      <c r="P454" s="313"/>
      <c r="Q454" s="317"/>
      <c r="R454" s="313"/>
      <c r="S454" s="313"/>
      <c r="T454" s="233"/>
      <c r="U454" s="290"/>
      <c r="V454" s="290"/>
      <c r="W454" s="290"/>
      <c r="X454" s="290"/>
      <c r="Y454" s="291"/>
      <c r="Z454" s="291"/>
    </row>
    <row r="455" spans="1:26" customFormat="1" ht="15.75">
      <c r="B455" s="314"/>
      <c r="C455" s="208" t="s">
        <v>122</v>
      </c>
      <c r="D455" s="208">
        <f t="shared" ref="D455:L455" si="147">IF(((D453="")*AND(D454="")),"",(D453-D454)*3)</f>
        <v>30293.820000000007</v>
      </c>
      <c r="E455" s="208">
        <f t="shared" si="147"/>
        <v>32700.390000000003</v>
      </c>
      <c r="F455" s="208">
        <f t="shared" si="147"/>
        <v>32977.89</v>
      </c>
      <c r="G455" s="208">
        <f t="shared" si="147"/>
        <v>33791.100000000006</v>
      </c>
      <c r="H455" s="208">
        <f t="shared" si="147"/>
        <v>32815.049999999996</v>
      </c>
      <c r="I455" s="208">
        <f t="shared" si="147"/>
        <v>34287.239999999991</v>
      </c>
      <c r="J455" s="208">
        <f t="shared" si="147"/>
        <v>33608.340000000011</v>
      </c>
      <c r="K455" s="208">
        <f t="shared" si="147"/>
        <v>33437.910000000003</v>
      </c>
      <c r="L455" s="208">
        <f t="shared" si="147"/>
        <v>34305.600000000006</v>
      </c>
      <c r="M455" s="314"/>
      <c r="N455" s="314"/>
      <c r="O455" s="314"/>
      <c r="P455" s="314"/>
      <c r="Q455" s="318"/>
      <c r="R455" s="314"/>
      <c r="S455" s="314"/>
      <c r="T455" s="234"/>
      <c r="U455" s="292"/>
      <c r="V455" s="292"/>
      <c r="W455" s="292"/>
      <c r="X455" s="292"/>
      <c r="Y455" s="291"/>
      <c r="Z455" s="291"/>
    </row>
    <row r="456" spans="1:26" customFormat="1" ht="15.75">
      <c r="A456" s="201">
        <v>43577</v>
      </c>
      <c r="B456" s="315" t="s">
        <v>123</v>
      </c>
      <c r="C456" s="208" t="s">
        <v>87</v>
      </c>
      <c r="D456">
        <v>29255.200000000001</v>
      </c>
      <c r="E456">
        <v>29047.01</v>
      </c>
      <c r="F456">
        <v>29028.12</v>
      </c>
      <c r="G456">
        <v>29048.400000000001</v>
      </c>
      <c r="H456">
        <v>29227.5</v>
      </c>
      <c r="I456">
        <v>29253.3</v>
      </c>
      <c r="J456">
        <v>29066.9</v>
      </c>
      <c r="K456">
        <v>29057.01</v>
      </c>
      <c r="L456">
        <v>29278.3</v>
      </c>
      <c r="M456" s="315">
        <f>IF((L457=""),"",MAX(D458:L458))</f>
        <v>41842.5</v>
      </c>
      <c r="N456" s="315">
        <f>IF(L457="","",MIN(D458:L458))</f>
        <v>32552.700000000004</v>
      </c>
      <c r="O456" s="315">
        <f>IF((L458=""),"",AVERAGE(D458:L458))</f>
        <v>39500.843333333331</v>
      </c>
      <c r="P456" s="315">
        <f>IF((L457=""),"",((M456-N456)/(M456+N456))*100)</f>
        <v>12.487095941673648</v>
      </c>
      <c r="Q456" s="316" t="str">
        <f>IF(L457="","",IF(P458&lt;20,(IF(O456&gt;19000,IF(O456&lt;49000,"Pass","Fail"),"Fail"))))</f>
        <v>Pass</v>
      </c>
      <c r="R456" s="315">
        <v>1428</v>
      </c>
      <c r="S456" s="315" t="s">
        <v>249</v>
      </c>
      <c r="T456" s="238"/>
      <c r="U456" s="284">
        <v>19000</v>
      </c>
      <c r="V456" s="284">
        <v>49000</v>
      </c>
      <c r="W456" s="284">
        <v>33000</v>
      </c>
      <c r="X456" s="285">
        <v>44000</v>
      </c>
      <c r="Y456" s="286">
        <v>20</v>
      </c>
      <c r="Z456" s="286">
        <v>20</v>
      </c>
    </row>
    <row r="457" spans="1:26" customFormat="1" ht="15.75">
      <c r="B457" s="313"/>
      <c r="C457" s="208" t="s">
        <v>88</v>
      </c>
      <c r="D457">
        <v>18404.3</v>
      </c>
      <c r="E457">
        <v>16079.2</v>
      </c>
      <c r="F457">
        <v>15811.01</v>
      </c>
      <c r="G457">
        <v>15247.2</v>
      </c>
      <c r="H457">
        <v>16480.7</v>
      </c>
      <c r="I457">
        <v>15433.7</v>
      </c>
      <c r="J457">
        <v>15412.5</v>
      </c>
      <c r="K457">
        <v>15559.8</v>
      </c>
      <c r="L457">
        <v>15330.8</v>
      </c>
      <c r="M457" s="313"/>
      <c r="N457" s="313"/>
      <c r="O457" s="313"/>
      <c r="P457" s="313"/>
      <c r="Q457" s="317"/>
      <c r="R457" s="313"/>
      <c r="S457" s="313"/>
      <c r="T457" s="233"/>
      <c r="U457" s="290"/>
      <c r="V457" s="290"/>
      <c r="W457" s="290"/>
      <c r="X457" s="290"/>
      <c r="Y457" s="291"/>
      <c r="Z457" s="291"/>
    </row>
    <row r="458" spans="1:26" customFormat="1" ht="15.75">
      <c r="B458" s="314"/>
      <c r="C458" s="208" t="s">
        <v>122</v>
      </c>
      <c r="D458" s="208">
        <f t="shared" ref="D458:L458" si="148">IF(((D456="")*AND(D457="")),"",(D456-D457)*3)</f>
        <v>32552.700000000004</v>
      </c>
      <c r="E458" s="208">
        <f t="shared" si="148"/>
        <v>38903.429999999993</v>
      </c>
      <c r="F458" s="208">
        <f t="shared" si="148"/>
        <v>39651.329999999994</v>
      </c>
      <c r="G458" s="208">
        <f t="shared" si="148"/>
        <v>41403.600000000006</v>
      </c>
      <c r="H458" s="208">
        <f t="shared" si="148"/>
        <v>38240.399999999994</v>
      </c>
      <c r="I458" s="208">
        <f t="shared" si="148"/>
        <v>41458.799999999996</v>
      </c>
      <c r="J458" s="208">
        <f t="shared" si="148"/>
        <v>40963.200000000004</v>
      </c>
      <c r="K458" s="208">
        <f t="shared" si="148"/>
        <v>40491.629999999997</v>
      </c>
      <c r="L458" s="208">
        <f t="shared" si="148"/>
        <v>41842.5</v>
      </c>
      <c r="M458" s="314"/>
      <c r="N458" s="314"/>
      <c r="O458" s="314"/>
      <c r="P458" s="314"/>
      <c r="Q458" s="318"/>
      <c r="R458" s="314"/>
      <c r="S458" s="314"/>
      <c r="T458" s="234"/>
      <c r="U458" s="292"/>
      <c r="V458" s="292"/>
      <c r="W458" s="292"/>
      <c r="X458" s="292"/>
      <c r="Y458" s="291"/>
      <c r="Z458" s="291"/>
    </row>
    <row r="459" spans="1:26" customFormat="1" ht="15.75">
      <c r="A459" s="201">
        <v>43580</v>
      </c>
      <c r="B459" s="315" t="s">
        <v>239</v>
      </c>
      <c r="C459" s="208" t="s">
        <v>87</v>
      </c>
      <c r="D459">
        <v>29193.95</v>
      </c>
      <c r="E459">
        <v>29122.76</v>
      </c>
      <c r="F459">
        <v>29039.37</v>
      </c>
      <c r="G459">
        <v>29098.09</v>
      </c>
      <c r="H459">
        <v>29173.39</v>
      </c>
      <c r="I459">
        <v>29171.200000000001</v>
      </c>
      <c r="J459">
        <v>29079.9</v>
      </c>
      <c r="K459">
        <v>29122.400000000001</v>
      </c>
      <c r="L459">
        <v>29225.13</v>
      </c>
      <c r="M459" s="315">
        <f>IF((L460=""),"",MAX(D461:L461))</f>
        <v>41274.39</v>
      </c>
      <c r="N459" s="315">
        <f>IF(L460="","",MIN(D461:L461))</f>
        <v>37455.270000000004</v>
      </c>
      <c r="O459" s="315">
        <f>IF((L461=""),"",AVERAGE(D461:L461))</f>
        <v>40131.396666666667</v>
      </c>
      <c r="P459" s="315">
        <f>IF((L460=""),"",((M459-N459)/(M459+N459))*100)</f>
        <v>4.8509291161679036</v>
      </c>
      <c r="Q459" s="316" t="str">
        <f>IF(L460="","",IF(P461&lt;20,(IF(O459&gt;19000,IF(O459&lt;49000,"Pass","Fail"),"Fail"))))</f>
        <v>Pass</v>
      </c>
      <c r="R459" s="315">
        <v>1335</v>
      </c>
      <c r="S459" s="315" t="s">
        <v>240</v>
      </c>
      <c r="T459" s="238"/>
      <c r="U459" s="284">
        <v>19000</v>
      </c>
      <c r="V459" s="284">
        <v>49000</v>
      </c>
      <c r="W459" s="284">
        <v>33000</v>
      </c>
      <c r="X459" s="285">
        <v>44000</v>
      </c>
      <c r="Y459" s="286">
        <v>20</v>
      </c>
      <c r="Z459" s="286">
        <v>20</v>
      </c>
    </row>
    <row r="460" spans="1:26" customFormat="1" ht="15.75">
      <c r="B460" s="313"/>
      <c r="C460" s="208" t="s">
        <v>88</v>
      </c>
      <c r="D460">
        <v>16141</v>
      </c>
      <c r="E460">
        <v>15805</v>
      </c>
      <c r="F460">
        <v>15284</v>
      </c>
      <c r="G460">
        <v>16613</v>
      </c>
      <c r="H460">
        <v>15963</v>
      </c>
      <c r="I460">
        <v>15545</v>
      </c>
      <c r="J460">
        <v>15510</v>
      </c>
      <c r="K460">
        <v>15504</v>
      </c>
      <c r="L460">
        <v>15467</v>
      </c>
      <c r="M460" s="313"/>
      <c r="N460" s="313"/>
      <c r="O460" s="313"/>
      <c r="P460" s="313"/>
      <c r="Q460" s="317"/>
      <c r="R460" s="313"/>
      <c r="S460" s="313"/>
      <c r="T460" s="233"/>
      <c r="U460" s="290"/>
      <c r="V460" s="290"/>
      <c r="W460" s="290"/>
      <c r="X460" s="290"/>
      <c r="Y460" s="291"/>
      <c r="Z460" s="291"/>
    </row>
    <row r="461" spans="1:26" customFormat="1" ht="15.75">
      <c r="B461" s="314"/>
      <c r="C461" s="208" t="s">
        <v>122</v>
      </c>
      <c r="D461" s="208">
        <f t="shared" ref="D461:L461" si="149">IF(((D459="")*AND(D460="")),"",(D459-D460)*3)</f>
        <v>39158.850000000006</v>
      </c>
      <c r="E461" s="208">
        <f t="shared" si="149"/>
        <v>39953.279999999999</v>
      </c>
      <c r="F461" s="208">
        <f t="shared" si="149"/>
        <v>41266.11</v>
      </c>
      <c r="G461" s="208">
        <f t="shared" si="149"/>
        <v>37455.270000000004</v>
      </c>
      <c r="H461" s="208">
        <f t="shared" si="149"/>
        <v>39631.17</v>
      </c>
      <c r="I461" s="208">
        <f t="shared" si="149"/>
        <v>40878.600000000006</v>
      </c>
      <c r="J461" s="208">
        <f t="shared" si="149"/>
        <v>40709.700000000004</v>
      </c>
      <c r="K461" s="208">
        <f t="shared" si="149"/>
        <v>40855.200000000004</v>
      </c>
      <c r="L461" s="208">
        <f t="shared" si="149"/>
        <v>41274.39</v>
      </c>
      <c r="M461" s="314"/>
      <c r="N461" s="314"/>
      <c r="O461" s="314"/>
      <c r="P461" s="314"/>
      <c r="Q461" s="318"/>
      <c r="R461" s="314"/>
      <c r="S461" s="314"/>
      <c r="T461" s="234"/>
      <c r="U461" s="292"/>
      <c r="V461" s="292"/>
      <c r="W461" s="292"/>
      <c r="X461" s="292"/>
      <c r="Y461" s="291"/>
      <c r="Z461" s="291"/>
    </row>
    <row r="462" spans="1:26" customFormat="1" ht="15.75">
      <c r="A462" s="201">
        <v>43584</v>
      </c>
      <c r="B462" s="315" t="s">
        <v>123</v>
      </c>
      <c r="C462" s="208" t="s">
        <v>87</v>
      </c>
      <c r="D462">
        <v>29380</v>
      </c>
      <c r="E462">
        <v>28181</v>
      </c>
      <c r="F462">
        <v>29167</v>
      </c>
      <c r="G462">
        <v>29161</v>
      </c>
      <c r="H462">
        <v>29337</v>
      </c>
      <c r="I462">
        <v>29371</v>
      </c>
      <c r="J462">
        <v>29148</v>
      </c>
      <c r="K462">
        <v>29180</v>
      </c>
      <c r="L462">
        <v>29340</v>
      </c>
      <c r="M462" s="315">
        <f>IF((L463=""),"",MAX(D464:L464))</f>
        <v>43407</v>
      </c>
      <c r="N462" s="315">
        <f>IF(L463="","",MIN(D464:L464))</f>
        <v>34260</v>
      </c>
      <c r="O462" s="315">
        <f>IF((L464=""),"",AVERAGE(D464:L464))</f>
        <v>40729.666666666664</v>
      </c>
      <c r="P462" s="315">
        <f>IF((L463=""),"",((M462-N462)/(M462+N462))*100)</f>
        <v>11.777202672949901</v>
      </c>
      <c r="Q462" s="316" t="str">
        <f>IF(L463="","",IF(P464&lt;20,(IF(O462&gt;19000,IF(O462&lt;49000,"Pass","Fail"),"Fail"))))</f>
        <v>Pass</v>
      </c>
      <c r="R462" s="315">
        <v>1340</v>
      </c>
      <c r="S462" s="315"/>
      <c r="T462" s="238"/>
      <c r="U462" s="284">
        <v>19000</v>
      </c>
      <c r="V462" s="284">
        <v>49000</v>
      </c>
      <c r="W462" s="284">
        <v>33000</v>
      </c>
      <c r="X462" s="285">
        <v>44000</v>
      </c>
      <c r="Y462" s="286">
        <v>20</v>
      </c>
      <c r="Z462" s="286">
        <v>20</v>
      </c>
    </row>
    <row r="463" spans="1:26" customFormat="1" ht="15.75">
      <c r="B463" s="313"/>
      <c r="C463" s="208" t="s">
        <v>88</v>
      </c>
      <c r="D463">
        <v>17960</v>
      </c>
      <c r="E463">
        <v>15614</v>
      </c>
      <c r="F463">
        <v>15335</v>
      </c>
      <c r="G463">
        <v>14839</v>
      </c>
      <c r="H463">
        <v>16165</v>
      </c>
      <c r="I463">
        <v>15273</v>
      </c>
      <c r="J463">
        <v>14994</v>
      </c>
      <c r="K463">
        <v>15025</v>
      </c>
      <c r="L463">
        <v>14871</v>
      </c>
      <c r="M463" s="313"/>
      <c r="N463" s="313"/>
      <c r="O463" s="313"/>
      <c r="P463" s="313"/>
      <c r="Q463" s="317"/>
      <c r="R463" s="313"/>
      <c r="S463" s="313"/>
      <c r="T463" s="233"/>
      <c r="U463" s="290"/>
      <c r="V463" s="290"/>
      <c r="W463" s="290"/>
      <c r="X463" s="290"/>
      <c r="Y463" s="291"/>
      <c r="Z463" s="291"/>
    </row>
    <row r="464" spans="1:26" customFormat="1" ht="15.75">
      <c r="B464" s="314"/>
      <c r="C464" s="208" t="s">
        <v>122</v>
      </c>
      <c r="D464" s="208">
        <f t="shared" ref="D464:L464" si="150">IF(((D462="")*AND(D463="")),"",(D462-D463)*3)</f>
        <v>34260</v>
      </c>
      <c r="E464" s="208">
        <f t="shared" si="150"/>
        <v>37701</v>
      </c>
      <c r="F464" s="208">
        <f t="shared" si="150"/>
        <v>41496</v>
      </c>
      <c r="G464" s="208">
        <f t="shared" si="150"/>
        <v>42966</v>
      </c>
      <c r="H464" s="208">
        <f t="shared" si="150"/>
        <v>39516</v>
      </c>
      <c r="I464" s="208">
        <f t="shared" si="150"/>
        <v>42294</v>
      </c>
      <c r="J464" s="208">
        <f t="shared" si="150"/>
        <v>42462</v>
      </c>
      <c r="K464" s="208">
        <f t="shared" si="150"/>
        <v>42465</v>
      </c>
      <c r="L464" s="208">
        <f t="shared" si="150"/>
        <v>43407</v>
      </c>
      <c r="M464" s="314"/>
      <c r="N464" s="314"/>
      <c r="O464" s="314"/>
      <c r="P464" s="314"/>
      <c r="Q464" s="318"/>
      <c r="R464" s="314"/>
      <c r="S464" s="314"/>
      <c r="T464" s="234"/>
      <c r="U464" s="292"/>
      <c r="V464" s="292"/>
      <c r="W464" s="292"/>
      <c r="X464" s="292"/>
      <c r="Y464" s="291"/>
      <c r="Z464" s="291"/>
    </row>
    <row r="465" spans="1:26" customFormat="1" ht="15.75">
      <c r="A465" s="201">
        <v>43587</v>
      </c>
      <c r="B465" s="315" t="s">
        <v>123</v>
      </c>
      <c r="C465" s="208" t="s">
        <v>87</v>
      </c>
      <c r="D465">
        <v>29055.53</v>
      </c>
      <c r="E465">
        <v>28945.040000000001</v>
      </c>
      <c r="F465">
        <v>28955.21</v>
      </c>
      <c r="G465">
        <v>28945.22</v>
      </c>
      <c r="H465">
        <v>29069.18</v>
      </c>
      <c r="I465">
        <v>29036.19</v>
      </c>
      <c r="J465">
        <v>28943.439999999999</v>
      </c>
      <c r="K465">
        <v>28933.43</v>
      </c>
      <c r="L465">
        <v>29059.14</v>
      </c>
      <c r="M465" s="315">
        <f>IF((L466=""),"",MAX(D467:L467))</f>
        <v>42217.229999999996</v>
      </c>
      <c r="N465" s="315">
        <f>IF(L466="","",MIN(D467:L467))</f>
        <v>35419.5</v>
      </c>
      <c r="O465" s="315">
        <f>IF((L467=""),"",AVERAGE(D467:L467))</f>
        <v>40556.943333333329</v>
      </c>
      <c r="P465" s="315">
        <f>IF((L466=""),"",((M465-N465)/(M465+N465))*100)</f>
        <v>8.7558169953834941</v>
      </c>
      <c r="Q465" s="316" t="str">
        <f>IF(L466="","",IF(P467&lt;20,(IF(O465&gt;19000,IF(O465&lt;49000,"Pass","Fail"),"Fail"))))</f>
        <v>Pass</v>
      </c>
      <c r="R465" s="315">
        <v>102</v>
      </c>
      <c r="S465" s="315" t="s">
        <v>241</v>
      </c>
      <c r="T465" s="238"/>
      <c r="U465" s="284">
        <v>19000</v>
      </c>
      <c r="V465" s="284">
        <v>49000</v>
      </c>
      <c r="W465" s="284">
        <v>33000</v>
      </c>
      <c r="X465" s="285">
        <v>44000</v>
      </c>
      <c r="Y465" s="286">
        <v>20</v>
      </c>
      <c r="Z465" s="286">
        <v>20</v>
      </c>
    </row>
    <row r="466" spans="1:26" customFormat="1" ht="15.75">
      <c r="B466" s="313"/>
      <c r="C466" s="208" t="s">
        <v>88</v>
      </c>
      <c r="D466">
        <v>17249.03</v>
      </c>
      <c r="E466">
        <v>15575.33</v>
      </c>
      <c r="F466">
        <v>15373.6</v>
      </c>
      <c r="G466">
        <v>14928.79</v>
      </c>
      <c r="H466">
        <v>15689.01</v>
      </c>
      <c r="I466">
        <v>15313.31</v>
      </c>
      <c r="J466">
        <v>15088.53</v>
      </c>
      <c r="K466">
        <v>15067.22</v>
      </c>
      <c r="L466">
        <v>14986.73</v>
      </c>
      <c r="M466" s="313"/>
      <c r="N466" s="313"/>
      <c r="O466" s="313"/>
      <c r="P466" s="313"/>
      <c r="Q466" s="317"/>
      <c r="R466" s="313"/>
      <c r="S466" s="313"/>
      <c r="T466" s="233"/>
      <c r="U466" s="290"/>
      <c r="V466" s="290"/>
      <c r="W466" s="290"/>
      <c r="X466" s="290"/>
      <c r="Y466" s="291"/>
      <c r="Z466" s="291"/>
    </row>
    <row r="467" spans="1:26" customFormat="1" ht="15.75">
      <c r="B467" s="314"/>
      <c r="C467" s="208" t="s">
        <v>122</v>
      </c>
      <c r="D467" s="208">
        <f t="shared" ref="D467:L467" si="151">IF(((D465="")*AND(D466="")),"",(D465-D466)*3)</f>
        <v>35419.5</v>
      </c>
      <c r="E467" s="208">
        <f t="shared" si="151"/>
        <v>40109.130000000005</v>
      </c>
      <c r="F467" s="208">
        <f t="shared" si="151"/>
        <v>40744.829999999994</v>
      </c>
      <c r="G467" s="208">
        <f t="shared" si="151"/>
        <v>42049.29</v>
      </c>
      <c r="H467" s="208">
        <f t="shared" si="151"/>
        <v>40140.51</v>
      </c>
      <c r="I467" s="208">
        <f t="shared" si="151"/>
        <v>41168.639999999999</v>
      </c>
      <c r="J467" s="208">
        <f t="shared" si="151"/>
        <v>41564.729999999996</v>
      </c>
      <c r="K467" s="208">
        <f t="shared" si="151"/>
        <v>41598.630000000005</v>
      </c>
      <c r="L467" s="208">
        <f t="shared" si="151"/>
        <v>42217.229999999996</v>
      </c>
      <c r="M467" s="314"/>
      <c r="N467" s="314"/>
      <c r="O467" s="314"/>
      <c r="P467" s="314"/>
      <c r="Q467" s="318"/>
      <c r="R467" s="314"/>
      <c r="S467" s="314"/>
      <c r="T467" s="234"/>
      <c r="U467" s="292"/>
      <c r="V467" s="292"/>
      <c r="W467" s="292"/>
      <c r="X467" s="292"/>
      <c r="Y467" s="291"/>
      <c r="Z467" s="291"/>
    </row>
    <row r="468" spans="1:26" customFormat="1" ht="15.75">
      <c r="A468" s="201">
        <v>43591</v>
      </c>
      <c r="B468" s="315" t="s">
        <v>123</v>
      </c>
      <c r="C468" s="208" t="s">
        <v>87</v>
      </c>
      <c r="D468">
        <v>29432.89</v>
      </c>
      <c r="E468">
        <v>29335.08</v>
      </c>
      <c r="F468">
        <v>29353.89</v>
      </c>
      <c r="G468">
        <v>29316.92</v>
      </c>
      <c r="H468">
        <v>29410.16</v>
      </c>
      <c r="I468">
        <v>29433.34</v>
      </c>
      <c r="J468">
        <v>29318.36</v>
      </c>
      <c r="K468">
        <v>29314.85</v>
      </c>
      <c r="L468">
        <v>29399.21</v>
      </c>
      <c r="M468" s="315">
        <f>IF((L469=""),"",MAX(D470:L470))</f>
        <v>42075.569999999992</v>
      </c>
      <c r="N468" s="315">
        <f>IF(L469="","",MIN(D470:L470))</f>
        <v>35693.339999999997</v>
      </c>
      <c r="O468" s="315">
        <f>IF((L470=""),"",AVERAGE(D470:L470))</f>
        <v>40560.163333333338</v>
      </c>
      <c r="P468" s="315">
        <f>IF((L469=""),"",((M468-N468)/(M468+N468))*100)</f>
        <v>8.2066599621879703</v>
      </c>
      <c r="Q468" s="316" t="str">
        <f>IF(L469="","",IF(P470&lt;20,(IF(O468&gt;19000,IF(O468&lt;49000,"Pass","Fail"),"Fail"))))</f>
        <v>Pass</v>
      </c>
      <c r="R468" s="315">
        <v>121</v>
      </c>
      <c r="S468" s="315" t="s">
        <v>242</v>
      </c>
      <c r="T468" s="238"/>
      <c r="U468" s="284">
        <v>19000</v>
      </c>
      <c r="V468" s="284">
        <v>49000</v>
      </c>
      <c r="W468" s="284">
        <v>33000</v>
      </c>
      <c r="X468" s="285">
        <v>44000</v>
      </c>
      <c r="Y468" s="286">
        <v>20</v>
      </c>
      <c r="Z468" s="286">
        <v>20</v>
      </c>
    </row>
    <row r="469" spans="1:26" customFormat="1" ht="15.75">
      <c r="B469" s="313"/>
      <c r="C469" s="208" t="s">
        <v>88</v>
      </c>
      <c r="D469">
        <v>17535.11</v>
      </c>
      <c r="E469">
        <v>15826.36</v>
      </c>
      <c r="F469">
        <v>15623.23</v>
      </c>
      <c r="G469">
        <v>15291.73</v>
      </c>
      <c r="H469">
        <v>16200.62</v>
      </c>
      <c r="I469">
        <v>15775.96</v>
      </c>
      <c r="J469">
        <v>15423.4</v>
      </c>
      <c r="K469">
        <v>15429.01</v>
      </c>
      <c r="L469">
        <v>15528.79</v>
      </c>
      <c r="M469" s="313"/>
      <c r="N469" s="313"/>
      <c r="O469" s="313"/>
      <c r="P469" s="313"/>
      <c r="Q469" s="317"/>
      <c r="R469" s="313"/>
      <c r="S469" s="313"/>
      <c r="T469" s="233"/>
      <c r="U469" s="290"/>
      <c r="V469" s="290"/>
      <c r="W469" s="290"/>
      <c r="X469" s="290"/>
      <c r="Y469" s="291"/>
      <c r="Z469" s="291"/>
    </row>
    <row r="470" spans="1:26" customFormat="1" ht="15.75">
      <c r="B470" s="314"/>
      <c r="C470" s="208" t="s">
        <v>122</v>
      </c>
      <c r="D470" s="208">
        <f t="shared" ref="D470:L470" si="152">IF(((D468="")*AND(D469="")),"",(D468-D469)*3)</f>
        <v>35693.339999999997</v>
      </c>
      <c r="E470" s="208">
        <f t="shared" si="152"/>
        <v>40526.160000000003</v>
      </c>
      <c r="F470" s="208">
        <f t="shared" si="152"/>
        <v>41191.979999999996</v>
      </c>
      <c r="G470" s="208">
        <f t="shared" si="152"/>
        <v>42075.569999999992</v>
      </c>
      <c r="H470" s="208">
        <f t="shared" si="152"/>
        <v>39628.619999999995</v>
      </c>
      <c r="I470" s="208">
        <f t="shared" si="152"/>
        <v>40972.14</v>
      </c>
      <c r="J470" s="208">
        <f t="shared" si="152"/>
        <v>41684.880000000005</v>
      </c>
      <c r="K470" s="208">
        <f t="shared" si="152"/>
        <v>41657.519999999997</v>
      </c>
      <c r="L470" s="208">
        <f t="shared" si="152"/>
        <v>41611.259999999995</v>
      </c>
      <c r="M470" s="314"/>
      <c r="N470" s="314"/>
      <c r="O470" s="314"/>
      <c r="P470" s="314"/>
      <c r="Q470" s="318"/>
      <c r="R470" s="314"/>
      <c r="S470" s="314"/>
      <c r="T470" s="234"/>
      <c r="U470" s="292"/>
      <c r="V470" s="292"/>
      <c r="W470" s="292"/>
      <c r="X470" s="292"/>
      <c r="Y470" s="291"/>
      <c r="Z470" s="291"/>
    </row>
    <row r="471" spans="1:26" customFormat="1" ht="15.75">
      <c r="A471" s="201">
        <v>43595</v>
      </c>
      <c r="B471" s="315" t="s">
        <v>123</v>
      </c>
      <c r="C471" s="208" t="s">
        <v>87</v>
      </c>
      <c r="D471">
        <v>27607.72</v>
      </c>
      <c r="E471">
        <v>27518.83</v>
      </c>
      <c r="F471">
        <v>27606.76</v>
      </c>
      <c r="G471">
        <v>27466.61</v>
      </c>
      <c r="H471">
        <v>27488.65</v>
      </c>
      <c r="I471">
        <v>27508.82</v>
      </c>
      <c r="J471">
        <v>27471.14</v>
      </c>
      <c r="K471">
        <v>27490.15</v>
      </c>
      <c r="L471">
        <v>27570.03</v>
      </c>
      <c r="M471" s="315">
        <f>IF((L472=""),"",MAX(D473:L473))</f>
        <v>42241.440000000002</v>
      </c>
      <c r="N471" s="315">
        <f>IF(L472="","",MIN(D473:L473))</f>
        <v>36025.380000000005</v>
      </c>
      <c r="O471" s="315">
        <f>IF((L473=""),"",AVERAGE(D473:L473))</f>
        <v>40562.326666666675</v>
      </c>
      <c r="P471" s="315">
        <f>IF((L472=""),"",((M471-N471)/(M471+N471))*100)</f>
        <v>7.9421394659959317</v>
      </c>
      <c r="Q471" s="316" t="str">
        <f>IF(L472="","",IF(P473&lt;20,(IF(O471&gt;19000,IF(O471&lt;49000,"Pass","Fail"),"Fail"))))</f>
        <v>Pass</v>
      </c>
      <c r="R471" s="315">
        <v>102</v>
      </c>
      <c r="S471" s="315" t="s">
        <v>243</v>
      </c>
      <c r="T471" s="238"/>
      <c r="U471" s="284">
        <v>19000</v>
      </c>
      <c r="V471" s="284">
        <v>49000</v>
      </c>
      <c r="W471" s="284">
        <v>33000</v>
      </c>
      <c r="X471" s="285">
        <v>44000</v>
      </c>
      <c r="Y471" s="286">
        <v>20</v>
      </c>
      <c r="Z471" s="286">
        <v>20</v>
      </c>
    </row>
    <row r="472" spans="1:26" customFormat="1" ht="15.75">
      <c r="B472" s="313"/>
      <c r="C472" s="208" t="s">
        <v>88</v>
      </c>
      <c r="D472">
        <v>15599.26</v>
      </c>
      <c r="E472">
        <v>14211.96</v>
      </c>
      <c r="F472">
        <v>14076.46</v>
      </c>
      <c r="G472">
        <v>13542.54</v>
      </c>
      <c r="H472">
        <v>13994.42</v>
      </c>
      <c r="I472">
        <v>13646.97</v>
      </c>
      <c r="J472">
        <v>13712.7</v>
      </c>
      <c r="K472">
        <v>13767.87</v>
      </c>
      <c r="L472">
        <v>13489.55</v>
      </c>
      <c r="M472" s="313"/>
      <c r="N472" s="313"/>
      <c r="O472" s="313"/>
      <c r="P472" s="313"/>
      <c r="Q472" s="317"/>
      <c r="R472" s="313"/>
      <c r="S472" s="313"/>
      <c r="T472" s="233"/>
      <c r="U472" s="290"/>
      <c r="V472" s="290"/>
      <c r="W472" s="290"/>
      <c r="X472" s="290"/>
      <c r="Y472" s="291"/>
      <c r="Z472" s="291"/>
    </row>
    <row r="473" spans="1:26" customFormat="1" ht="15.75">
      <c r="B473" s="314"/>
      <c r="C473" s="208" t="s">
        <v>122</v>
      </c>
      <c r="D473" s="208">
        <f t="shared" ref="D473:L473" si="153">IF(((D471="")*AND(D472="")),"",(D471-D472)*3)</f>
        <v>36025.380000000005</v>
      </c>
      <c r="E473" s="208">
        <f t="shared" si="153"/>
        <v>39920.610000000008</v>
      </c>
      <c r="F473" s="208">
        <f t="shared" si="153"/>
        <v>40590.899999999994</v>
      </c>
      <c r="G473" s="208">
        <f t="shared" si="153"/>
        <v>41772.21</v>
      </c>
      <c r="H473" s="208">
        <f t="shared" si="153"/>
        <v>40482.69</v>
      </c>
      <c r="I473" s="208">
        <f t="shared" si="153"/>
        <v>41585.550000000003</v>
      </c>
      <c r="J473" s="208">
        <f t="shared" si="153"/>
        <v>41275.319999999992</v>
      </c>
      <c r="K473" s="208">
        <f t="shared" si="153"/>
        <v>41166.840000000004</v>
      </c>
      <c r="L473" s="208">
        <f t="shared" si="153"/>
        <v>42241.440000000002</v>
      </c>
      <c r="M473" s="314"/>
      <c r="N473" s="314"/>
      <c r="O473" s="314"/>
      <c r="P473" s="314"/>
      <c r="Q473" s="318"/>
      <c r="R473" s="314"/>
      <c r="S473" s="314"/>
      <c r="T473" s="234"/>
      <c r="U473" s="292"/>
      <c r="V473" s="292"/>
      <c r="W473" s="292"/>
      <c r="X473" s="292"/>
      <c r="Y473" s="291"/>
      <c r="Z473" s="291"/>
    </row>
    <row r="474" spans="1:26" customFormat="1" ht="15.75">
      <c r="A474" s="201">
        <v>43599</v>
      </c>
      <c r="B474" s="315" t="s">
        <v>123</v>
      </c>
      <c r="C474" s="208" t="s">
        <v>87</v>
      </c>
      <c r="D474" s="219">
        <v>29266.25</v>
      </c>
      <c r="E474" s="219">
        <v>29198.49</v>
      </c>
      <c r="F474" s="219">
        <v>29233.38</v>
      </c>
      <c r="G474" s="219">
        <v>29179.08</v>
      </c>
      <c r="H474" s="219">
        <v>29290.49</v>
      </c>
      <c r="I474" s="219">
        <v>29290.79</v>
      </c>
      <c r="J474" s="219">
        <v>29192.59</v>
      </c>
      <c r="K474" s="219">
        <v>29170.25</v>
      </c>
      <c r="L474" s="219">
        <v>29260.799999999999</v>
      </c>
      <c r="M474" s="315">
        <f>IF((L475=""),"",MAX(D476:L476))</f>
        <v>41128.050000000003</v>
      </c>
      <c r="N474" s="315">
        <f>IF(L475="","",MIN(D476:L476))</f>
        <v>34812.990000000005</v>
      </c>
      <c r="O474" s="315">
        <f>IF((L476=""),"",AVERAGE(D476:L476))</f>
        <v>39620.326666666668</v>
      </c>
      <c r="P474" s="315">
        <f>IF((L475=""),"",((M474-N474)/(M474+N474))*100)</f>
        <v>8.3157407378144903</v>
      </c>
      <c r="Q474" s="316" t="str">
        <f>IF(L475="","",IF(P476&lt;20,(IF(O474&gt;19000,IF(O474&lt;49000,"Pass","Fail"),"Fail"))))</f>
        <v>Pass</v>
      </c>
      <c r="R474" s="315">
        <v>1428</v>
      </c>
      <c r="S474" s="315" t="s">
        <v>250</v>
      </c>
      <c r="T474" s="238"/>
      <c r="U474" s="284">
        <v>19000</v>
      </c>
      <c r="V474" s="284">
        <v>49000</v>
      </c>
      <c r="W474" s="284">
        <v>33000</v>
      </c>
      <c r="X474" s="285">
        <v>44000</v>
      </c>
      <c r="Y474" s="286">
        <v>20</v>
      </c>
      <c r="Z474" s="286">
        <v>20</v>
      </c>
    </row>
    <row r="475" spans="1:26" customFormat="1" ht="15.75">
      <c r="B475" s="313"/>
      <c r="C475" s="208" t="s">
        <v>88</v>
      </c>
      <c r="D475" s="219">
        <v>17661.919999999998</v>
      </c>
      <c r="E475" s="219">
        <v>15978.7</v>
      </c>
      <c r="F475" s="219">
        <v>15780.74</v>
      </c>
      <c r="G475" s="219">
        <v>15469.73</v>
      </c>
      <c r="H475" s="219">
        <v>16419.53</v>
      </c>
      <c r="I475" s="219">
        <v>15950.74</v>
      </c>
      <c r="J475" s="219">
        <v>15582.87</v>
      </c>
      <c r="K475" s="219">
        <v>15614.54</v>
      </c>
      <c r="L475" s="219">
        <v>15762.37</v>
      </c>
      <c r="M475" s="313"/>
      <c r="N475" s="313"/>
      <c r="O475" s="313"/>
      <c r="P475" s="313"/>
      <c r="Q475" s="317"/>
      <c r="R475" s="313"/>
      <c r="S475" s="313"/>
      <c r="T475" s="233"/>
      <c r="U475" s="290"/>
      <c r="V475" s="290"/>
      <c r="W475" s="290"/>
      <c r="X475" s="290"/>
      <c r="Y475" s="291"/>
      <c r="Z475" s="291"/>
    </row>
    <row r="476" spans="1:26" customFormat="1" ht="15.75">
      <c r="B476" s="314"/>
      <c r="C476" s="208" t="s">
        <v>122</v>
      </c>
      <c r="D476" s="208">
        <f t="shared" ref="D476:L476" si="154">IF(((D474="")*AND(D475="")),"",(D474-D475)*3)</f>
        <v>34812.990000000005</v>
      </c>
      <c r="E476" s="208">
        <f t="shared" si="154"/>
        <v>39659.370000000003</v>
      </c>
      <c r="F476" s="208">
        <f t="shared" si="154"/>
        <v>40357.920000000006</v>
      </c>
      <c r="G476" s="208">
        <f t="shared" si="154"/>
        <v>41128.050000000003</v>
      </c>
      <c r="H476" s="208">
        <f t="shared" si="154"/>
        <v>38612.880000000005</v>
      </c>
      <c r="I476" s="208">
        <f t="shared" si="154"/>
        <v>40020.15</v>
      </c>
      <c r="J476" s="208">
        <f t="shared" si="154"/>
        <v>40829.159999999996</v>
      </c>
      <c r="K476" s="208">
        <f t="shared" si="154"/>
        <v>40667.129999999997</v>
      </c>
      <c r="L476" s="208">
        <f t="shared" si="154"/>
        <v>40495.289999999994</v>
      </c>
      <c r="M476" s="314"/>
      <c r="N476" s="314"/>
      <c r="O476" s="314"/>
      <c r="P476" s="314"/>
      <c r="Q476" s="318"/>
      <c r="R476" s="314"/>
      <c r="S476" s="314"/>
      <c r="T476" s="234"/>
      <c r="U476" s="292"/>
      <c r="V476" s="292"/>
      <c r="W476" s="292"/>
      <c r="X476" s="292"/>
      <c r="Y476" s="291"/>
      <c r="Z476" s="291"/>
    </row>
    <row r="477" spans="1:26" customFormat="1" ht="15.75">
      <c r="A477" s="201">
        <v>43601</v>
      </c>
      <c r="B477" s="315" t="s">
        <v>123</v>
      </c>
      <c r="C477" s="208" t="s">
        <v>87</v>
      </c>
      <c r="D477">
        <v>29401.21</v>
      </c>
      <c r="E477">
        <v>29230.400000000001</v>
      </c>
      <c r="F477">
        <v>29222.86</v>
      </c>
      <c r="G477">
        <v>29223.84</v>
      </c>
      <c r="H477">
        <v>29287.439999999999</v>
      </c>
      <c r="I477">
        <v>29315.279999999999</v>
      </c>
      <c r="J477">
        <v>29255.87</v>
      </c>
      <c r="K477">
        <v>29207.46</v>
      </c>
      <c r="L477">
        <v>29334.63</v>
      </c>
      <c r="M477" s="315">
        <f>IF((L478=""),"",MAX(D479:L479))</f>
        <v>42334.71</v>
      </c>
      <c r="N477" s="315">
        <f>IF(L478="","",MIN(D479:L479))</f>
        <v>34410.509999999995</v>
      </c>
      <c r="O477" s="315">
        <f>IF((L479=""),"",AVERAGE(D479:L479))</f>
        <v>39865.430000000008</v>
      </c>
      <c r="P477" s="315">
        <f>IF((L478=""),"",((M477-N477)/(M477+N477))*100)</f>
        <v>10.325333616868914</v>
      </c>
      <c r="Q477" s="316" t="str">
        <f>IF(L478="","",IF(P479&lt;20,(IF(O477&gt;19000,IF(O477&lt;49000,"Pass","Fail"),"Fail"))))</f>
        <v>Pass</v>
      </c>
      <c r="R477" s="315">
        <v>1335</v>
      </c>
      <c r="S477" s="315" t="s">
        <v>251</v>
      </c>
      <c r="T477" s="238"/>
      <c r="U477" s="284">
        <v>19000</v>
      </c>
      <c r="V477" s="284">
        <v>49000</v>
      </c>
      <c r="W477" s="284">
        <v>33000</v>
      </c>
      <c r="X477" s="285">
        <v>44000</v>
      </c>
      <c r="Y477" s="286">
        <v>20</v>
      </c>
      <c r="Z477" s="286">
        <v>20</v>
      </c>
    </row>
    <row r="478" spans="1:26" customFormat="1" ht="15.75">
      <c r="B478" s="313"/>
      <c r="C478" s="208" t="s">
        <v>88</v>
      </c>
      <c r="D478">
        <v>17931.04</v>
      </c>
      <c r="E478">
        <v>15853.4</v>
      </c>
      <c r="F478">
        <v>16415.21</v>
      </c>
      <c r="G478">
        <v>15112.27</v>
      </c>
      <c r="H478">
        <v>16415.21</v>
      </c>
      <c r="I478">
        <v>16101.57</v>
      </c>
      <c r="J478">
        <v>15512.14</v>
      </c>
      <c r="K478">
        <v>15165.38</v>
      </c>
      <c r="L478">
        <v>15376.48</v>
      </c>
      <c r="M478" s="313"/>
      <c r="N478" s="313"/>
      <c r="O478" s="313"/>
      <c r="P478" s="313"/>
      <c r="Q478" s="317"/>
      <c r="R478" s="313"/>
      <c r="S478" s="313"/>
      <c r="T478" s="233"/>
      <c r="U478" s="290"/>
      <c r="V478" s="290"/>
      <c r="W478" s="290"/>
      <c r="X478" s="290"/>
      <c r="Y478" s="291"/>
      <c r="Z478" s="291"/>
    </row>
    <row r="479" spans="1:26" customFormat="1" ht="15.75">
      <c r="B479" s="314"/>
      <c r="C479" s="208" t="s">
        <v>122</v>
      </c>
      <c r="D479" s="208">
        <f t="shared" ref="D479:L479" si="155">IF(((D477="")*AND(D478="")),"",(D477-D478)*3)</f>
        <v>34410.509999999995</v>
      </c>
      <c r="E479" s="208">
        <f t="shared" si="155"/>
        <v>40131.000000000007</v>
      </c>
      <c r="F479" s="208">
        <f t="shared" si="155"/>
        <v>38422.950000000004</v>
      </c>
      <c r="G479" s="208">
        <f t="shared" si="155"/>
        <v>42334.71</v>
      </c>
      <c r="H479" s="208">
        <f t="shared" si="155"/>
        <v>38616.69</v>
      </c>
      <c r="I479" s="208">
        <f t="shared" si="155"/>
        <v>39641.129999999997</v>
      </c>
      <c r="J479" s="208">
        <f t="shared" si="155"/>
        <v>41231.19</v>
      </c>
      <c r="K479" s="208">
        <f t="shared" si="155"/>
        <v>42126.239999999998</v>
      </c>
      <c r="L479" s="208">
        <f t="shared" si="155"/>
        <v>41874.450000000004</v>
      </c>
      <c r="M479" s="314"/>
      <c r="N479" s="314"/>
      <c r="O479" s="314"/>
      <c r="P479" s="314"/>
      <c r="Q479" s="318"/>
      <c r="R479" s="314"/>
      <c r="S479" s="314"/>
      <c r="T479" s="234"/>
      <c r="U479" s="292"/>
      <c r="V479" s="292"/>
      <c r="W479" s="292"/>
      <c r="X479" s="292"/>
      <c r="Y479" s="291"/>
      <c r="Z479" s="291"/>
    </row>
    <row r="480" spans="1:26" customFormat="1" ht="15.75">
      <c r="A480" s="235">
        <v>43605</v>
      </c>
      <c r="B480" s="315" t="s">
        <v>123</v>
      </c>
      <c r="C480" s="208" t="s">
        <v>87</v>
      </c>
      <c r="D480">
        <v>29284.5</v>
      </c>
      <c r="E480">
        <v>29193</v>
      </c>
      <c r="F480">
        <v>29174.95</v>
      </c>
      <c r="G480">
        <v>29158.45</v>
      </c>
      <c r="H480">
        <v>29297.360000000001</v>
      </c>
      <c r="I480">
        <v>29251</v>
      </c>
      <c r="J480">
        <v>29156.43</v>
      </c>
      <c r="K480">
        <v>29166.67</v>
      </c>
      <c r="L480">
        <v>29296.81</v>
      </c>
      <c r="M480" s="315">
        <f>IF((L481=""),"",MAX(D482:L482))</f>
        <v>41186.910000000003</v>
      </c>
      <c r="N480" s="315">
        <f>IF(L481="","",MIN(D482:L482))</f>
        <v>33673.919999999998</v>
      </c>
      <c r="O480" s="315">
        <f>IF((L482=""),"",AVERAGE(D482:L482))</f>
        <v>39273.97</v>
      </c>
      <c r="P480" s="315">
        <f>IF((L481=""),"",((M480-N480)/(M480+N480))*100)</f>
        <v>10.035942695265341</v>
      </c>
      <c r="Q480" s="316" t="str">
        <f>IF(L481="","",IF(P482&lt;20,(IF(O480&gt;19000,IF(O480&lt;49000,"Pass","Fail"),"Fail"))))</f>
        <v>Pass</v>
      </c>
      <c r="R480" s="315">
        <v>1335</v>
      </c>
      <c r="S480" s="315" t="s">
        <v>245</v>
      </c>
      <c r="T480" s="238"/>
      <c r="U480" s="284">
        <v>19000</v>
      </c>
      <c r="V480" s="284">
        <v>49000</v>
      </c>
      <c r="W480" s="284">
        <v>33000</v>
      </c>
      <c r="X480" s="285">
        <v>44000</v>
      </c>
      <c r="Y480" s="286">
        <v>20</v>
      </c>
      <c r="Z480" s="286">
        <v>20</v>
      </c>
    </row>
    <row r="481" spans="1:26" customFormat="1" ht="15.75">
      <c r="A481" s="231"/>
      <c r="B481" s="313"/>
      <c r="C481" s="208" t="s">
        <v>88</v>
      </c>
      <c r="D481">
        <v>18059.86</v>
      </c>
      <c r="E481">
        <v>16106.98</v>
      </c>
      <c r="F481">
        <v>15833.51</v>
      </c>
      <c r="G481">
        <v>15429.48</v>
      </c>
      <c r="H481">
        <v>16608.53</v>
      </c>
      <c r="I481">
        <v>16133.36</v>
      </c>
      <c r="J481">
        <v>15659.58</v>
      </c>
      <c r="K481">
        <v>15552.45</v>
      </c>
      <c r="L481">
        <v>15773.51</v>
      </c>
      <c r="M481" s="313"/>
      <c r="N481" s="313"/>
      <c r="O481" s="313"/>
      <c r="P481" s="313"/>
      <c r="Q481" s="317"/>
      <c r="R481" s="313"/>
      <c r="S481" s="313"/>
      <c r="T481" s="233"/>
      <c r="U481" s="290"/>
      <c r="V481" s="290"/>
      <c r="W481" s="290"/>
      <c r="X481" s="290"/>
      <c r="Y481" s="291"/>
      <c r="Z481" s="291"/>
    </row>
    <row r="482" spans="1:26" customFormat="1" ht="15.75">
      <c r="A482" s="231"/>
      <c r="B482" s="314"/>
      <c r="C482" s="208" t="s">
        <v>122</v>
      </c>
      <c r="D482" s="208">
        <f t="shared" ref="D482:L482" si="156">IF(((D480="")*AND(D481="")),"",(D480-D481)*3)</f>
        <v>33673.919999999998</v>
      </c>
      <c r="E482" s="208">
        <f t="shared" si="156"/>
        <v>39258.06</v>
      </c>
      <c r="F482" s="208">
        <f t="shared" si="156"/>
        <v>40024.32</v>
      </c>
      <c r="G482" s="208">
        <f t="shared" si="156"/>
        <v>41186.910000000003</v>
      </c>
      <c r="H482" s="208">
        <f t="shared" si="156"/>
        <v>38066.490000000005</v>
      </c>
      <c r="I482" s="208">
        <f t="shared" si="156"/>
        <v>39352.92</v>
      </c>
      <c r="J482" s="208">
        <f t="shared" si="156"/>
        <v>40490.550000000003</v>
      </c>
      <c r="K482" s="208">
        <f t="shared" si="156"/>
        <v>40842.659999999989</v>
      </c>
      <c r="L482" s="208">
        <f t="shared" si="156"/>
        <v>40569.9</v>
      </c>
      <c r="M482" s="314"/>
      <c r="N482" s="314"/>
      <c r="O482" s="314"/>
      <c r="P482" s="314"/>
      <c r="Q482" s="318"/>
      <c r="R482" s="314"/>
      <c r="S482" s="314"/>
      <c r="T482" s="234"/>
      <c r="U482" s="292"/>
      <c r="V482" s="292"/>
      <c r="W482" s="292"/>
      <c r="X482" s="292"/>
      <c r="Y482" s="291"/>
      <c r="Z482" s="291"/>
    </row>
    <row r="483" spans="1:26" ht="15.75">
      <c r="A483" s="235">
        <v>43608</v>
      </c>
      <c r="B483" s="315" t="s">
        <v>123</v>
      </c>
      <c r="C483" s="208" t="s">
        <v>87</v>
      </c>
      <c r="D483">
        <v>28929.89</v>
      </c>
      <c r="E483">
        <v>28794.74</v>
      </c>
      <c r="F483">
        <v>28780.76</v>
      </c>
      <c r="G483">
        <v>28817.85</v>
      </c>
      <c r="H483">
        <v>28988.58</v>
      </c>
      <c r="I483">
        <v>28915.54</v>
      </c>
      <c r="J483">
        <v>28803.35</v>
      </c>
      <c r="K483">
        <v>28791.13</v>
      </c>
      <c r="L483">
        <v>28946.55</v>
      </c>
      <c r="M483" s="315">
        <f>IF((L484=""),"",MAX(D485:L485))</f>
        <v>34481.699999999997</v>
      </c>
      <c r="N483" s="315">
        <f>IF(L484="","",MIN(D485:L485))</f>
        <v>29038.259999999995</v>
      </c>
      <c r="O483" s="315">
        <f>IF((L485=""),"",AVERAGE(D485:L485))</f>
        <v>33228.079999999994</v>
      </c>
      <c r="P483" s="315">
        <f>IF((L484=""),"",((M483-N483)/(M483+N483))*100)</f>
        <v>8.5696527516705032</v>
      </c>
      <c r="Q483" s="316" t="str">
        <f>IF(L484="","",IF(P485&lt;20,(IF(O483&gt;19000,IF(O483&lt;49000,"Pass","Fail"),"Fail"))))</f>
        <v>Pass</v>
      </c>
      <c r="R483" s="315">
        <v>74</v>
      </c>
      <c r="S483" s="54" t="s">
        <v>252</v>
      </c>
      <c r="U483" s="284">
        <v>19000</v>
      </c>
      <c r="V483" s="284">
        <v>49000</v>
      </c>
      <c r="W483" s="284">
        <v>33000</v>
      </c>
      <c r="X483" s="285">
        <v>44000</v>
      </c>
      <c r="Y483" s="286">
        <v>20</v>
      </c>
      <c r="Z483" s="286">
        <v>20</v>
      </c>
    </row>
    <row r="484" spans="1:26" ht="15.75">
      <c r="A484" s="236"/>
      <c r="B484" s="313"/>
      <c r="C484" s="208" t="s">
        <v>88</v>
      </c>
      <c r="D484">
        <v>19250.47</v>
      </c>
      <c r="E484">
        <v>17742.919999999998</v>
      </c>
      <c r="F484">
        <v>17537.650000000001</v>
      </c>
      <c r="G484">
        <v>17323.95</v>
      </c>
      <c r="H484">
        <v>18269.48</v>
      </c>
      <c r="I484">
        <v>17599.48</v>
      </c>
      <c r="J484">
        <v>17383.400000000001</v>
      </c>
      <c r="K484">
        <v>17456.330000000002</v>
      </c>
      <c r="L484">
        <v>17520.47</v>
      </c>
      <c r="M484" s="313"/>
      <c r="N484" s="313"/>
      <c r="O484" s="313"/>
      <c r="P484" s="313"/>
      <c r="Q484" s="317"/>
      <c r="R484" s="313"/>
    </row>
    <row r="485" spans="1:26" ht="15.75" customHeight="1">
      <c r="A485" s="237"/>
      <c r="B485" s="314"/>
      <c r="C485" s="208" t="s">
        <v>122</v>
      </c>
      <c r="D485" s="208">
        <f t="shared" ref="D485:L485" si="157">IF(((D483="")*AND(D484="")),"",(D483-D484)*3)</f>
        <v>29038.259999999995</v>
      </c>
      <c r="E485" s="208">
        <f t="shared" si="157"/>
        <v>33155.460000000006</v>
      </c>
      <c r="F485" s="208">
        <f t="shared" si="157"/>
        <v>33729.329999999987</v>
      </c>
      <c r="G485" s="208">
        <f t="shared" si="157"/>
        <v>34481.699999999997</v>
      </c>
      <c r="H485" s="208">
        <f t="shared" si="157"/>
        <v>32157.300000000007</v>
      </c>
      <c r="I485" s="208">
        <f t="shared" si="157"/>
        <v>33948.180000000008</v>
      </c>
      <c r="J485" s="208">
        <f t="shared" si="157"/>
        <v>34259.849999999991</v>
      </c>
      <c r="K485" s="208">
        <f t="shared" si="157"/>
        <v>34004.399999999994</v>
      </c>
      <c r="L485" s="208">
        <f t="shared" si="157"/>
        <v>34278.239999999991</v>
      </c>
      <c r="M485" s="314"/>
      <c r="N485" s="314"/>
      <c r="O485" s="314"/>
      <c r="P485" s="314"/>
      <c r="Q485" s="318"/>
      <c r="R485" s="314"/>
    </row>
    <row r="486" spans="1:26" ht="15.75">
      <c r="A486" s="235">
        <v>43614</v>
      </c>
      <c r="B486" s="315" t="s">
        <v>123</v>
      </c>
      <c r="C486" s="208" t="s">
        <v>87</v>
      </c>
      <c r="D486">
        <v>29437.91</v>
      </c>
      <c r="E486">
        <v>29310.82</v>
      </c>
      <c r="F486">
        <v>29302.59</v>
      </c>
      <c r="G486">
        <v>29303.4</v>
      </c>
      <c r="H486">
        <v>29422.89</v>
      </c>
      <c r="I486">
        <v>29456.5</v>
      </c>
      <c r="J486">
        <v>29322</v>
      </c>
      <c r="K486">
        <v>29281.05</v>
      </c>
      <c r="L486">
        <v>29376.03</v>
      </c>
      <c r="M486" s="315">
        <f>IF((L487=""),"",MAX(D488:L488))</f>
        <v>40562.310000000005</v>
      </c>
      <c r="N486" s="315">
        <f>IF(L487="","",MIN(D488:L488))</f>
        <v>33115.200000000004</v>
      </c>
      <c r="O486" s="315">
        <f>IF((L488=""),"",AVERAGE(D488:L488))</f>
        <v>38767.573333333334</v>
      </c>
      <c r="P486" s="315">
        <f>IF((L487=""),"",((M486-N486)/(M486+N486))*100)</f>
        <v>10.107711294803529</v>
      </c>
      <c r="Q486" s="316" t="str">
        <f>IF(L487="","",IF(P488&lt;20,(IF(O486&gt;19000,IF(O486&lt;49000,"Pass","Fail"),"Fail"))))</f>
        <v>Pass</v>
      </c>
      <c r="R486" s="315">
        <v>1340</v>
      </c>
      <c r="S486" s="238" t="s">
        <v>254</v>
      </c>
      <c r="T486" s="238"/>
      <c r="U486" s="284">
        <v>19000</v>
      </c>
      <c r="V486" s="284">
        <v>49000</v>
      </c>
      <c r="W486" s="284">
        <v>33000</v>
      </c>
      <c r="X486" s="285">
        <v>44000</v>
      </c>
      <c r="Y486" s="286">
        <v>20</v>
      </c>
      <c r="Z486" s="286">
        <v>20</v>
      </c>
    </row>
    <row r="487" spans="1:26" ht="15.75">
      <c r="A487" s="231"/>
      <c r="B487" s="313"/>
      <c r="C487" s="208" t="s">
        <v>88</v>
      </c>
      <c r="D487">
        <v>18399.509999999998</v>
      </c>
      <c r="E487">
        <v>16446.98</v>
      </c>
      <c r="F487">
        <v>16164.56</v>
      </c>
      <c r="G487">
        <v>15782.63</v>
      </c>
      <c r="H487">
        <v>16869.43</v>
      </c>
      <c r="I487">
        <v>16309.12</v>
      </c>
      <c r="J487">
        <v>16002.13</v>
      </c>
      <c r="K487">
        <v>15974.85</v>
      </c>
      <c r="L487">
        <v>15961.26</v>
      </c>
      <c r="M487" s="313"/>
      <c r="N487" s="313"/>
      <c r="O487" s="313"/>
      <c r="P487" s="313"/>
      <c r="Q487" s="317"/>
      <c r="R487" s="313"/>
      <c r="S487" s="233"/>
      <c r="T487" s="233"/>
      <c r="U487" s="290"/>
      <c r="V487" s="290"/>
      <c r="W487" s="290"/>
      <c r="X487" s="290"/>
      <c r="Y487" s="291"/>
      <c r="Z487" s="291"/>
    </row>
    <row r="488" spans="1:26" ht="15.75">
      <c r="A488" s="231"/>
      <c r="B488" s="314"/>
      <c r="C488" s="208" t="s">
        <v>122</v>
      </c>
      <c r="D488" s="208">
        <f t="shared" ref="D488:L488" si="158">IF(((D486="")*AND(D487="")),"",(D486-D487)*3)</f>
        <v>33115.200000000004</v>
      </c>
      <c r="E488" s="208">
        <f t="shared" si="158"/>
        <v>38591.520000000004</v>
      </c>
      <c r="F488" s="208">
        <f t="shared" si="158"/>
        <v>39414.090000000004</v>
      </c>
      <c r="G488" s="208">
        <f t="shared" si="158"/>
        <v>40562.310000000005</v>
      </c>
      <c r="H488" s="208">
        <f t="shared" si="158"/>
        <v>37660.379999999997</v>
      </c>
      <c r="I488" s="208">
        <f t="shared" si="158"/>
        <v>39442.14</v>
      </c>
      <c r="J488" s="208">
        <f t="shared" si="158"/>
        <v>39959.61</v>
      </c>
      <c r="K488" s="208">
        <f t="shared" si="158"/>
        <v>39918.6</v>
      </c>
      <c r="L488" s="208">
        <f t="shared" si="158"/>
        <v>40244.31</v>
      </c>
      <c r="M488" s="314"/>
      <c r="N488" s="314"/>
      <c r="O488" s="314"/>
      <c r="P488" s="314"/>
      <c r="Q488" s="318"/>
      <c r="R488" s="314"/>
      <c r="S488" s="234"/>
      <c r="T488" s="234"/>
      <c r="U488" s="292"/>
      <c r="V488" s="292"/>
      <c r="W488" s="292"/>
      <c r="X488" s="292"/>
      <c r="Y488" s="291"/>
      <c r="Z488" s="291"/>
    </row>
    <row r="489" spans="1:26" ht="15.75">
      <c r="A489" s="235">
        <v>43619</v>
      </c>
      <c r="B489" s="315" t="s">
        <v>123</v>
      </c>
      <c r="C489" s="208" t="s">
        <v>87</v>
      </c>
      <c r="D489">
        <v>29031.65</v>
      </c>
      <c r="E489">
        <v>28906.880000000001</v>
      </c>
      <c r="F489">
        <v>28947.03</v>
      </c>
      <c r="G489">
        <v>28890.75</v>
      </c>
      <c r="H489">
        <v>28986.400000000001</v>
      </c>
      <c r="I489">
        <v>28975.14</v>
      </c>
      <c r="J489">
        <v>28889.040000000001</v>
      </c>
      <c r="K489">
        <v>28879.88</v>
      </c>
      <c r="L489">
        <v>29006.53</v>
      </c>
      <c r="M489" s="315">
        <f>IF((L490=""),"",MAX(D491:L491))</f>
        <v>36110.46</v>
      </c>
      <c r="N489" s="315">
        <f>IF(L490="","",MIN(D491:L491))</f>
        <v>29322.300000000007</v>
      </c>
      <c r="O489" s="315">
        <f>IF((L491=""),"",AVERAGE(D491:L491))</f>
        <v>32821.136666666665</v>
      </c>
      <c r="P489" s="315">
        <f>IF((L490=""),"",((M489-N489)/(M489+N489))*100)</f>
        <v>10.374252897172596</v>
      </c>
      <c r="Q489" s="316" t="str">
        <f>IF(L490="","",IF(P491&lt;20,(IF(O489&gt;19000,IF(O489&lt;49000,"Pass","Fail"),"Fail"))))</f>
        <v>Pass</v>
      </c>
      <c r="R489" s="315">
        <v>121</v>
      </c>
      <c r="S489" s="238" t="s">
        <v>256</v>
      </c>
      <c r="T489" s="238"/>
      <c r="U489" s="284">
        <v>19000</v>
      </c>
      <c r="V489" s="284">
        <v>49000</v>
      </c>
      <c r="W489" s="284">
        <v>33000</v>
      </c>
      <c r="X489" s="285">
        <v>44000</v>
      </c>
      <c r="Y489" s="286">
        <v>20</v>
      </c>
      <c r="Z489" s="286">
        <v>20</v>
      </c>
    </row>
    <row r="490" spans="1:26" ht="15.75">
      <c r="A490" s="239"/>
      <c r="B490" s="313"/>
      <c r="C490" s="208" t="s">
        <v>88</v>
      </c>
      <c r="D490">
        <v>19257.55</v>
      </c>
      <c r="E490">
        <v>17661.55</v>
      </c>
      <c r="F490">
        <v>17391.689999999999</v>
      </c>
      <c r="G490">
        <v>16853.93</v>
      </c>
      <c r="H490">
        <v>18742.060000000001</v>
      </c>
      <c r="I490">
        <v>18256.46</v>
      </c>
      <c r="J490">
        <v>17228.09</v>
      </c>
      <c r="K490">
        <v>18930.310000000001</v>
      </c>
      <c r="L490">
        <v>17728.25</v>
      </c>
      <c r="M490" s="313"/>
      <c r="N490" s="313"/>
      <c r="O490" s="313"/>
      <c r="P490" s="313"/>
      <c r="Q490" s="317"/>
      <c r="R490" s="313"/>
      <c r="S490" s="233"/>
      <c r="T490" s="233"/>
      <c r="U490" s="290"/>
      <c r="V490" s="290"/>
      <c r="W490" s="290"/>
      <c r="X490" s="290"/>
      <c r="Y490" s="293"/>
      <c r="Z490" s="293"/>
    </row>
    <row r="491" spans="1:26" ht="15.75">
      <c r="A491" s="240"/>
      <c r="B491" s="314"/>
      <c r="C491" s="208" t="s">
        <v>122</v>
      </c>
      <c r="D491" s="208">
        <f t="shared" ref="D491:L491" si="159">IF(((D489="")*AND(D490="")),"",(D489-D490)*3)</f>
        <v>29322.300000000007</v>
      </c>
      <c r="E491" s="208">
        <f t="shared" si="159"/>
        <v>33735.990000000005</v>
      </c>
      <c r="F491" s="208">
        <f t="shared" si="159"/>
        <v>34666.020000000004</v>
      </c>
      <c r="G491" s="208">
        <f t="shared" si="159"/>
        <v>36110.46</v>
      </c>
      <c r="H491" s="208">
        <f t="shared" si="159"/>
        <v>30733.02</v>
      </c>
      <c r="I491" s="208">
        <f t="shared" si="159"/>
        <v>32156.04</v>
      </c>
      <c r="J491" s="208">
        <f t="shared" si="159"/>
        <v>34982.850000000006</v>
      </c>
      <c r="K491" s="208">
        <f t="shared" si="159"/>
        <v>29848.71</v>
      </c>
      <c r="L491" s="208">
        <f t="shared" si="159"/>
        <v>33834.839999999997</v>
      </c>
      <c r="M491" s="314"/>
      <c r="N491" s="314"/>
      <c r="O491" s="314"/>
      <c r="P491" s="314"/>
      <c r="Q491" s="318"/>
      <c r="R491" s="314"/>
      <c r="S491" s="234"/>
      <c r="T491" s="234"/>
      <c r="U491" s="292"/>
      <c r="V491" s="292"/>
      <c r="W491" s="292"/>
      <c r="X491" s="292"/>
      <c r="Y491" s="294"/>
      <c r="Z491" s="294"/>
    </row>
    <row r="492" spans="1:26" ht="15.75">
      <c r="A492" s="235">
        <v>43622</v>
      </c>
      <c r="B492" s="315" t="s">
        <v>123</v>
      </c>
      <c r="C492" s="208" t="s">
        <v>87</v>
      </c>
      <c r="D492">
        <v>29448.17</v>
      </c>
      <c r="E492">
        <v>29291.759999999998</v>
      </c>
      <c r="F492">
        <v>29272.53</v>
      </c>
      <c r="G492">
        <v>29247.13</v>
      </c>
      <c r="H492">
        <v>29372.560000000001</v>
      </c>
      <c r="I492">
        <v>29371.86</v>
      </c>
      <c r="J492">
        <v>29266.58</v>
      </c>
      <c r="K492">
        <v>29292.400000000001</v>
      </c>
      <c r="L492">
        <v>29418.54</v>
      </c>
      <c r="M492" s="315">
        <f>IF((L493=""),"",MAX(D494:L494))</f>
        <v>41681.07</v>
      </c>
      <c r="N492" s="315">
        <f>IF(L493="","",MIN(D494:L494))</f>
        <v>33600.629999999997</v>
      </c>
      <c r="O492" s="315">
        <f>IF((L494=""),"",AVERAGE(D494:L494))</f>
        <v>39799.146666666667</v>
      </c>
      <c r="P492" s="315">
        <f>IF((L493=""),"",((M492-N492)/(M492+N492))*100)</f>
        <v>10.733604581193044</v>
      </c>
      <c r="Q492" s="316" t="str">
        <f>IF(L493="","",IF(P494&lt;20,(IF(O492&gt;19000,IF(O492&lt;49000,"Pass","Fail"),"Fail"))))</f>
        <v>Pass</v>
      </c>
      <c r="R492" s="315">
        <v>121</v>
      </c>
      <c r="S492" s="238" t="s">
        <v>257</v>
      </c>
      <c r="T492" s="238"/>
      <c r="U492" s="284">
        <v>19000</v>
      </c>
      <c r="V492" s="284">
        <v>49000</v>
      </c>
      <c r="W492" s="284">
        <v>33000</v>
      </c>
      <c r="X492" s="285">
        <v>44000</v>
      </c>
      <c r="Y492" s="286">
        <v>20</v>
      </c>
      <c r="Z492" s="286">
        <v>20</v>
      </c>
    </row>
    <row r="493" spans="1:26" ht="15.75">
      <c r="A493" s="239"/>
      <c r="B493" s="313"/>
      <c r="C493" s="208" t="s">
        <v>88</v>
      </c>
      <c r="D493">
        <v>18247.96</v>
      </c>
      <c r="E493">
        <v>15923.47</v>
      </c>
      <c r="F493">
        <v>15497.16</v>
      </c>
      <c r="G493">
        <v>15353.44</v>
      </c>
      <c r="H493">
        <v>16778.79</v>
      </c>
      <c r="I493">
        <v>16150.59</v>
      </c>
      <c r="J493">
        <v>15414.31</v>
      </c>
      <c r="K493">
        <v>15443.87</v>
      </c>
      <c r="L493">
        <v>15774.5</v>
      </c>
      <c r="M493" s="313"/>
      <c r="N493" s="313"/>
      <c r="O493" s="313"/>
      <c r="P493" s="313"/>
      <c r="Q493" s="317"/>
      <c r="R493" s="313"/>
      <c r="S493" s="233"/>
      <c r="T493" s="233"/>
      <c r="U493" s="290"/>
      <c r="V493" s="290"/>
      <c r="W493" s="290"/>
      <c r="X493" s="290"/>
      <c r="Y493" s="293"/>
      <c r="Z493" s="293"/>
    </row>
    <row r="494" spans="1:26" ht="15.75">
      <c r="A494" s="240"/>
      <c r="B494" s="314"/>
      <c r="C494" s="208" t="s">
        <v>122</v>
      </c>
      <c r="D494" s="208">
        <f t="shared" ref="D494:L494" si="160">IF(((D492="")*AND(D493="")),"",(D492-D493)*3)</f>
        <v>33600.629999999997</v>
      </c>
      <c r="E494" s="208">
        <f t="shared" si="160"/>
        <v>40104.869999999995</v>
      </c>
      <c r="F494" s="208">
        <f t="shared" si="160"/>
        <v>41326.11</v>
      </c>
      <c r="G494" s="208">
        <f t="shared" si="160"/>
        <v>41681.07</v>
      </c>
      <c r="H494" s="208">
        <f t="shared" si="160"/>
        <v>37781.31</v>
      </c>
      <c r="I494" s="208">
        <f t="shared" si="160"/>
        <v>39663.81</v>
      </c>
      <c r="J494" s="208">
        <f t="shared" si="160"/>
        <v>41556.810000000005</v>
      </c>
      <c r="K494" s="208">
        <f t="shared" si="160"/>
        <v>41545.590000000004</v>
      </c>
      <c r="L494" s="208">
        <f t="shared" si="160"/>
        <v>40932.120000000003</v>
      </c>
      <c r="M494" s="314"/>
      <c r="N494" s="314"/>
      <c r="O494" s="314"/>
      <c r="P494" s="314"/>
      <c r="Q494" s="318"/>
      <c r="R494" s="314"/>
      <c r="S494" s="234"/>
      <c r="T494" s="234"/>
      <c r="U494" s="292"/>
      <c r="V494" s="292"/>
      <c r="W494" s="292"/>
      <c r="X494" s="292"/>
      <c r="Y494" s="294"/>
      <c r="Z494" s="294"/>
    </row>
    <row r="495" spans="1:26" ht="15.75">
      <c r="A495" s="235">
        <v>43626</v>
      </c>
      <c r="B495" s="315" t="s">
        <v>123</v>
      </c>
      <c r="C495" s="208" t="s">
        <v>87</v>
      </c>
      <c r="D495">
        <v>27944.639999999999</v>
      </c>
      <c r="E495">
        <v>27888.48</v>
      </c>
      <c r="F495">
        <v>27887.67</v>
      </c>
      <c r="G495">
        <v>27840.93</v>
      </c>
      <c r="H495">
        <v>27826.67</v>
      </c>
      <c r="I495">
        <v>27876.62</v>
      </c>
      <c r="J495">
        <v>27858.83</v>
      </c>
      <c r="K495">
        <v>27870</v>
      </c>
      <c r="L495">
        <v>27903.53</v>
      </c>
      <c r="M495" s="315">
        <f>IF((L496=""),"",MAX(D497:L497))</f>
        <v>39410.19</v>
      </c>
      <c r="N495" s="315">
        <f>IF(L496="","",MIN(D497:L497))</f>
        <v>33458.19</v>
      </c>
      <c r="O495" s="315">
        <f>IF((L497=""),"",AVERAGE(D497:L497))</f>
        <v>37979.920000000006</v>
      </c>
      <c r="P495" s="315">
        <f>IF((L496=""),"",((M495-N495)/(M495+N495))*100)</f>
        <v>8.1681519473878783</v>
      </c>
      <c r="Q495" s="316" t="str">
        <f>IF(L496="","",IF(P497&lt;20,(IF(O495&gt;19000,IF(O495&lt;49000,"Pass","Fail"),"Fail"))))</f>
        <v>Pass</v>
      </c>
      <c r="R495" s="315">
        <v>1428</v>
      </c>
      <c r="S495" s="196" t="s">
        <v>258</v>
      </c>
      <c r="T495" s="238"/>
      <c r="U495" s="284">
        <v>19000</v>
      </c>
      <c r="V495" s="284">
        <v>49000</v>
      </c>
      <c r="W495" s="284">
        <v>33000</v>
      </c>
      <c r="X495" s="285">
        <v>44000</v>
      </c>
      <c r="Y495" s="286">
        <v>20</v>
      </c>
      <c r="Z495" s="286">
        <v>20</v>
      </c>
    </row>
    <row r="496" spans="1:26" ht="15.75">
      <c r="A496" s="239"/>
      <c r="B496" s="313"/>
      <c r="C496" s="208" t="s">
        <v>88</v>
      </c>
      <c r="D496">
        <v>16791.91</v>
      </c>
      <c r="E496">
        <v>15176.79</v>
      </c>
      <c r="F496">
        <v>14985.76</v>
      </c>
      <c r="G496">
        <v>14704.2</v>
      </c>
      <c r="H496">
        <v>15692.75</v>
      </c>
      <c r="I496">
        <v>14910.88</v>
      </c>
      <c r="J496">
        <v>14745.96</v>
      </c>
      <c r="K496">
        <v>14849.52</v>
      </c>
      <c r="L496">
        <v>15099.84</v>
      </c>
      <c r="M496" s="313"/>
      <c r="N496" s="313"/>
      <c r="O496" s="313"/>
      <c r="P496" s="313"/>
      <c r="Q496" s="317"/>
      <c r="R496" s="313"/>
      <c r="S496" s="233"/>
      <c r="T496" s="233"/>
      <c r="U496" s="290"/>
      <c r="V496" s="290"/>
      <c r="W496" s="290"/>
      <c r="X496" s="290"/>
      <c r="Y496" s="293"/>
      <c r="Z496" s="293"/>
    </row>
    <row r="497" spans="1:26" ht="15.75">
      <c r="A497" s="240"/>
      <c r="B497" s="314"/>
      <c r="C497" s="208" t="s">
        <v>122</v>
      </c>
      <c r="D497" s="208">
        <f t="shared" ref="D497:L497" si="161">IF(((D495="")*AND(D496="")),"",(D495-D496)*3)</f>
        <v>33458.19</v>
      </c>
      <c r="E497" s="208">
        <f t="shared" si="161"/>
        <v>38135.069999999992</v>
      </c>
      <c r="F497" s="208">
        <f t="shared" si="161"/>
        <v>38705.729999999996</v>
      </c>
      <c r="G497" s="208">
        <f t="shared" si="161"/>
        <v>39410.19</v>
      </c>
      <c r="H497" s="208">
        <f t="shared" si="161"/>
        <v>36401.759999999995</v>
      </c>
      <c r="I497" s="208">
        <f t="shared" si="161"/>
        <v>38897.22</v>
      </c>
      <c r="J497" s="208">
        <f t="shared" si="161"/>
        <v>39338.610000000008</v>
      </c>
      <c r="K497" s="208">
        <f t="shared" si="161"/>
        <v>39061.440000000002</v>
      </c>
      <c r="L497" s="208">
        <f t="shared" si="161"/>
        <v>38411.069999999992</v>
      </c>
      <c r="M497" s="314"/>
      <c r="N497" s="314"/>
      <c r="O497" s="314"/>
      <c r="P497" s="314"/>
      <c r="Q497" s="318"/>
      <c r="R497" s="314"/>
      <c r="S497" s="234"/>
      <c r="T497" s="234"/>
      <c r="U497" s="292"/>
      <c r="V497" s="292"/>
      <c r="W497" s="292"/>
      <c r="X497" s="292"/>
      <c r="Y497" s="294"/>
      <c r="Z497" s="294"/>
    </row>
    <row r="498" spans="1:26" ht="15.75">
      <c r="A498" s="235">
        <v>43629</v>
      </c>
      <c r="B498" s="315" t="s">
        <v>123</v>
      </c>
      <c r="C498" s="208" t="s">
        <v>87</v>
      </c>
      <c r="D498">
        <v>27864.13</v>
      </c>
      <c r="E498">
        <v>27824.54</v>
      </c>
      <c r="F498">
        <v>27828.05</v>
      </c>
      <c r="G498">
        <v>27806.18</v>
      </c>
      <c r="H498">
        <v>27790.05</v>
      </c>
      <c r="I498">
        <v>27827.279999999999</v>
      </c>
      <c r="J498">
        <v>27799.59</v>
      </c>
      <c r="K498">
        <v>27807.67</v>
      </c>
      <c r="L498">
        <v>27848.400000000001</v>
      </c>
      <c r="M498" s="315">
        <f>IF((L499=""),"",MAX(D500:L500))</f>
        <v>40285.89</v>
      </c>
      <c r="N498" s="315">
        <f>IF(L499="","",MIN(D500:L500))</f>
        <v>32039.52</v>
      </c>
      <c r="O498" s="315">
        <f>IF((L500=""),"",AVERAGE(D500:L500))</f>
        <v>38422.313333333332</v>
      </c>
      <c r="P498" s="315">
        <f>IF((L499=""),"",((M498-N498)/(M498+N498))*100)</f>
        <v>11.401760460120446</v>
      </c>
      <c r="Q498" s="316" t="str">
        <f>IF(L499="","",IF(P500&lt;20,(IF(O498&gt;19000,IF(O498&lt;49000,"Pass","Fail"),"Fail"))))</f>
        <v>Pass</v>
      </c>
      <c r="R498" s="315">
        <v>1428</v>
      </c>
      <c r="S498" s="238" t="s">
        <v>260</v>
      </c>
      <c r="T498" s="238"/>
      <c r="U498" s="284">
        <v>19000</v>
      </c>
      <c r="V498" s="284">
        <v>49000</v>
      </c>
      <c r="W498" s="284">
        <v>33000</v>
      </c>
      <c r="X498" s="285">
        <v>44000</v>
      </c>
      <c r="Y498" s="286">
        <v>20</v>
      </c>
      <c r="Z498" s="286">
        <v>20</v>
      </c>
    </row>
    <row r="499" spans="1:26" ht="15.75">
      <c r="A499" s="239"/>
      <c r="B499" s="313"/>
      <c r="C499" s="208" t="s">
        <v>88</v>
      </c>
      <c r="D499">
        <v>17184.29</v>
      </c>
      <c r="E499">
        <v>14786.06</v>
      </c>
      <c r="F499">
        <v>14459.99</v>
      </c>
      <c r="G499">
        <v>14377.55</v>
      </c>
      <c r="H499">
        <v>15744.12</v>
      </c>
      <c r="I499">
        <v>15058.39</v>
      </c>
      <c r="J499">
        <v>14371.23</v>
      </c>
      <c r="K499">
        <v>14438.25</v>
      </c>
      <c r="L499">
        <v>14709.07</v>
      </c>
      <c r="M499" s="313"/>
      <c r="N499" s="313"/>
      <c r="O499" s="313"/>
      <c r="P499" s="313"/>
      <c r="Q499" s="317"/>
      <c r="R499" s="313"/>
      <c r="S499" s="233"/>
      <c r="T499" s="233"/>
      <c r="U499" s="290"/>
      <c r="V499" s="290"/>
      <c r="W499" s="290"/>
      <c r="X499" s="290"/>
      <c r="Y499" s="293"/>
      <c r="Z499" s="293"/>
    </row>
    <row r="500" spans="1:26" ht="15.75">
      <c r="A500" s="240"/>
      <c r="B500" s="314"/>
      <c r="C500" s="208" t="s">
        <v>122</v>
      </c>
      <c r="D500" s="208">
        <f t="shared" ref="D500:L500" si="162">IF(((D498="")*AND(D499="")),"",(D498-D499)*3)</f>
        <v>32039.52</v>
      </c>
      <c r="E500" s="208">
        <f t="shared" si="162"/>
        <v>39115.440000000002</v>
      </c>
      <c r="F500" s="208">
        <f t="shared" si="162"/>
        <v>40104.18</v>
      </c>
      <c r="G500" s="208">
        <f t="shared" si="162"/>
        <v>40285.89</v>
      </c>
      <c r="H500" s="208">
        <f t="shared" si="162"/>
        <v>36137.789999999994</v>
      </c>
      <c r="I500" s="208">
        <f t="shared" si="162"/>
        <v>38306.67</v>
      </c>
      <c r="J500" s="208">
        <f t="shared" si="162"/>
        <v>40285.08</v>
      </c>
      <c r="K500" s="208">
        <f t="shared" si="162"/>
        <v>40108.259999999995</v>
      </c>
      <c r="L500" s="208">
        <f t="shared" si="162"/>
        <v>39417.990000000005</v>
      </c>
      <c r="M500" s="314"/>
      <c r="N500" s="314"/>
      <c r="O500" s="314"/>
      <c r="P500" s="314"/>
      <c r="Q500" s="318"/>
      <c r="R500" s="314"/>
      <c r="S500" s="234"/>
      <c r="T500" s="234"/>
      <c r="U500" s="292"/>
      <c r="V500" s="292"/>
      <c r="W500" s="292"/>
      <c r="X500" s="292"/>
      <c r="Y500" s="294"/>
      <c r="Z500" s="294"/>
    </row>
    <row r="501" spans="1:26" ht="15.75">
      <c r="A501" s="235">
        <v>43633</v>
      </c>
      <c r="B501" s="315" t="s">
        <v>123</v>
      </c>
      <c r="C501" s="208" t="s">
        <v>87</v>
      </c>
      <c r="D501">
        <v>29229.38</v>
      </c>
      <c r="E501">
        <v>29123.33</v>
      </c>
      <c r="F501">
        <v>29153.21</v>
      </c>
      <c r="G501">
        <v>29128.15</v>
      </c>
      <c r="H501">
        <v>29253.34</v>
      </c>
      <c r="I501">
        <v>29244.95</v>
      </c>
      <c r="J501">
        <v>29111.23</v>
      </c>
      <c r="K501">
        <v>29117.59</v>
      </c>
      <c r="L501">
        <v>29218.16</v>
      </c>
      <c r="M501" s="315">
        <f>IF((L502=""),"",MAX(D503:L503))</f>
        <v>41097.33</v>
      </c>
      <c r="N501" s="315">
        <f>IF(L502="","",MIN(D503:L503))</f>
        <v>33476.910000000003</v>
      </c>
      <c r="O501" s="315">
        <f>IF((L503=""),"",AVERAGE(D503:L503))</f>
        <v>39231.656666666662</v>
      </c>
      <c r="P501" s="315">
        <f>IF((L502=""),"",((M501-N501)/(M501+N501))*100)</f>
        <v>10.218568771200347</v>
      </c>
      <c r="Q501" s="316" t="str">
        <f>IF(L502="","",IF(P503&lt;20,(IF(O501&gt;19000,IF(O501&lt;49000,"Pass","Fail"),"Fail"))))</f>
        <v>Pass</v>
      </c>
      <c r="R501" s="315">
        <v>1335</v>
      </c>
      <c r="S501" s="238"/>
      <c r="T501" s="238"/>
      <c r="U501" s="284">
        <v>19000</v>
      </c>
      <c r="V501" s="284">
        <v>49000</v>
      </c>
      <c r="W501" s="284">
        <v>33000</v>
      </c>
      <c r="X501" s="285">
        <v>44000</v>
      </c>
      <c r="Y501" s="286">
        <v>20</v>
      </c>
      <c r="Z501" s="286">
        <v>20</v>
      </c>
    </row>
    <row r="502" spans="1:26" ht="15.75">
      <c r="A502" s="239"/>
      <c r="B502" s="313"/>
      <c r="C502" s="208" t="s">
        <v>88</v>
      </c>
      <c r="D502">
        <v>18070.41</v>
      </c>
      <c r="E502">
        <v>16056.44</v>
      </c>
      <c r="F502">
        <v>15736.6</v>
      </c>
      <c r="G502">
        <v>15429.04</v>
      </c>
      <c r="H502">
        <v>16632.759999999998</v>
      </c>
      <c r="I502">
        <v>16092.85</v>
      </c>
      <c r="J502">
        <v>15551.24</v>
      </c>
      <c r="K502">
        <v>15586.09</v>
      </c>
      <c r="L502">
        <v>15728.94</v>
      </c>
      <c r="M502" s="313"/>
      <c r="N502" s="313"/>
      <c r="O502" s="313"/>
      <c r="P502" s="313"/>
      <c r="Q502" s="317"/>
      <c r="R502" s="313"/>
      <c r="S502" s="233" t="s">
        <v>262</v>
      </c>
      <c r="T502" s="233"/>
      <c r="U502" s="290"/>
      <c r="V502" s="290"/>
      <c r="W502" s="290"/>
      <c r="X502" s="290"/>
      <c r="Y502" s="293"/>
      <c r="Z502" s="293"/>
    </row>
    <row r="503" spans="1:26" ht="15.75">
      <c r="A503" s="240"/>
      <c r="B503" s="314"/>
      <c r="C503" s="208" t="s">
        <v>122</v>
      </c>
      <c r="D503" s="208">
        <f t="shared" ref="D503:L503" si="163">IF(((D501="")*AND(D502="")),"",(D501-D502)*3)</f>
        <v>33476.910000000003</v>
      </c>
      <c r="E503" s="208">
        <f t="shared" si="163"/>
        <v>39200.670000000006</v>
      </c>
      <c r="F503" s="208">
        <f t="shared" si="163"/>
        <v>40249.829999999994</v>
      </c>
      <c r="G503" s="208">
        <f t="shared" si="163"/>
        <v>41097.33</v>
      </c>
      <c r="H503" s="208">
        <f t="shared" si="163"/>
        <v>37861.740000000005</v>
      </c>
      <c r="I503" s="208">
        <f t="shared" si="163"/>
        <v>39456.300000000003</v>
      </c>
      <c r="J503" s="208">
        <f t="shared" si="163"/>
        <v>40679.97</v>
      </c>
      <c r="K503" s="208">
        <f t="shared" si="163"/>
        <v>40594.5</v>
      </c>
      <c r="L503" s="208">
        <f t="shared" si="163"/>
        <v>40467.659999999996</v>
      </c>
      <c r="M503" s="314"/>
      <c r="N503" s="314"/>
      <c r="O503" s="314"/>
      <c r="P503" s="314"/>
      <c r="Q503" s="318"/>
      <c r="R503" s="314"/>
      <c r="S503" s="234"/>
      <c r="T503" s="234"/>
      <c r="U503" s="292"/>
      <c r="V503" s="292"/>
      <c r="W503" s="292"/>
      <c r="X503" s="292"/>
      <c r="Y503" s="294"/>
      <c r="Z503" s="294"/>
    </row>
    <row r="504" spans="1:26" ht="15.75">
      <c r="A504" s="235">
        <v>43636</v>
      </c>
      <c r="B504" s="315" t="s">
        <v>123</v>
      </c>
      <c r="C504" s="208" t="s">
        <v>87</v>
      </c>
      <c r="D504">
        <v>29313.87</v>
      </c>
      <c r="E504">
        <v>29226.86</v>
      </c>
      <c r="F504">
        <v>29269</v>
      </c>
      <c r="G504">
        <v>29221.56</v>
      </c>
      <c r="H504">
        <v>29365.37</v>
      </c>
      <c r="I504">
        <v>29345.61</v>
      </c>
      <c r="J504">
        <v>29225.11</v>
      </c>
      <c r="K504">
        <v>29221.79</v>
      </c>
      <c r="L504">
        <v>29340.99</v>
      </c>
      <c r="M504" s="315">
        <f>IF((L505=""),"",MAX(D506:L506))</f>
        <v>41381.520000000004</v>
      </c>
      <c r="N504" s="315">
        <f>IF(L505="","",MIN(D506:L506))</f>
        <v>33748.619999999995</v>
      </c>
      <c r="O504" s="315">
        <f>IF((L506=""),"",AVERAGE(D506:L506))</f>
        <v>39404.28</v>
      </c>
      <c r="P504" s="315">
        <f>IF((L505=""),"",((M504-N504)/(M504+N504))*100)</f>
        <v>10.159571112206113</v>
      </c>
      <c r="Q504" s="316" t="str">
        <f>IF(L505="","",IF(P506&lt;20,(IF(O504&gt;19000,IF(O504&lt;49000,"Pass","Fail"),"Fail"))))</f>
        <v>Pass</v>
      </c>
      <c r="R504" s="315">
        <v>1335</v>
      </c>
      <c r="S504" s="238"/>
      <c r="T504" s="238"/>
      <c r="U504" s="284">
        <v>19000</v>
      </c>
      <c r="V504" s="284">
        <v>49000</v>
      </c>
      <c r="W504" s="284">
        <v>33000</v>
      </c>
      <c r="X504" s="285">
        <v>44000</v>
      </c>
      <c r="Y504" s="286">
        <v>20</v>
      </c>
      <c r="Z504" s="286">
        <v>20</v>
      </c>
    </row>
    <row r="505" spans="1:26" ht="15.75">
      <c r="A505" s="239"/>
      <c r="B505" s="313"/>
      <c r="C505" s="208" t="s">
        <v>88</v>
      </c>
      <c r="D505">
        <v>18064.330000000002</v>
      </c>
      <c r="E505">
        <v>16074.81</v>
      </c>
      <c r="F505">
        <v>15792.91</v>
      </c>
      <c r="G505">
        <v>15427.72</v>
      </c>
      <c r="H505">
        <v>16704.88</v>
      </c>
      <c r="I505">
        <v>16097.46</v>
      </c>
      <c r="J505">
        <v>15621.94</v>
      </c>
      <c r="K505">
        <v>15640.11</v>
      </c>
      <c r="L505">
        <v>15893.16</v>
      </c>
      <c r="M505" s="313"/>
      <c r="N505" s="313"/>
      <c r="O505" s="313"/>
      <c r="P505" s="313"/>
      <c r="Q505" s="317"/>
      <c r="R505" s="313"/>
      <c r="S505" s="233" t="s">
        <v>261</v>
      </c>
      <c r="T505" s="233"/>
      <c r="U505" s="290"/>
      <c r="V505" s="290"/>
      <c r="W505" s="290"/>
      <c r="X505" s="290"/>
      <c r="Y505" s="293"/>
      <c r="Z505" s="293"/>
    </row>
    <row r="506" spans="1:26" ht="15.75">
      <c r="A506" s="240"/>
      <c r="B506" s="314"/>
      <c r="C506" s="208" t="s">
        <v>122</v>
      </c>
      <c r="D506" s="208">
        <f t="shared" ref="D506:L506" si="164">IF(((D504="")*AND(D505="")),"",(D504-D505)*3)</f>
        <v>33748.619999999995</v>
      </c>
      <c r="E506" s="208">
        <f t="shared" si="164"/>
        <v>39456.15</v>
      </c>
      <c r="F506" s="208">
        <f t="shared" si="164"/>
        <v>40428.270000000004</v>
      </c>
      <c r="G506" s="208">
        <f t="shared" si="164"/>
        <v>41381.520000000004</v>
      </c>
      <c r="H506" s="208">
        <f t="shared" si="164"/>
        <v>37981.469999999994</v>
      </c>
      <c r="I506" s="208">
        <f t="shared" si="164"/>
        <v>39744.450000000004</v>
      </c>
      <c r="J506" s="208">
        <f t="shared" si="164"/>
        <v>40809.51</v>
      </c>
      <c r="K506" s="208">
        <f t="shared" si="164"/>
        <v>40745.040000000001</v>
      </c>
      <c r="L506" s="208">
        <f t="shared" si="164"/>
        <v>40343.490000000005</v>
      </c>
      <c r="M506" s="314"/>
      <c r="N506" s="314"/>
      <c r="O506" s="314"/>
      <c r="P506" s="314"/>
      <c r="Q506" s="318"/>
      <c r="R506" s="314"/>
      <c r="S506" s="234"/>
      <c r="T506" s="234"/>
      <c r="U506" s="292"/>
      <c r="V506" s="292"/>
      <c r="W506" s="292"/>
      <c r="X506" s="292"/>
      <c r="Y506" s="294"/>
      <c r="Z506" s="294"/>
    </row>
    <row r="507" spans="1:26" ht="15.75">
      <c r="A507" s="235">
        <v>43639</v>
      </c>
      <c r="B507" s="315" t="s">
        <v>123</v>
      </c>
      <c r="C507" s="208" t="s">
        <v>87</v>
      </c>
      <c r="D507">
        <v>29313.18</v>
      </c>
      <c r="E507">
        <v>29137.83</v>
      </c>
      <c r="F507">
        <v>29181.919999999998</v>
      </c>
      <c r="G507">
        <v>26904.799999999999</v>
      </c>
      <c r="H507">
        <v>29297.759999999998</v>
      </c>
      <c r="I507">
        <v>29243.7</v>
      </c>
      <c r="J507">
        <v>29089.91</v>
      </c>
      <c r="K507">
        <v>29194.92</v>
      </c>
      <c r="L507">
        <v>29198.2</v>
      </c>
      <c r="M507" s="315">
        <f>IF((L508=""),"",MAX(D509:L509))</f>
        <v>44270.009999999995</v>
      </c>
      <c r="N507" s="315">
        <f>IF(L508="","",MIN(D509:L509))</f>
        <v>37281.75</v>
      </c>
      <c r="O507" s="315">
        <f>IF((L509=""),"",AVERAGE(D509:L509))</f>
        <v>42178.09</v>
      </c>
      <c r="P507" s="315">
        <f>IF((L508=""),"",((M507-N507)/(M507+N507))*100)</f>
        <v>8.5691099738374685</v>
      </c>
      <c r="Q507" s="316" t="str">
        <f>IF(L508="","",IF(P509&lt;20,(IF(O507&gt;19000,IF(O507&lt;49000,"Pass","Fail"),"Fail"))))</f>
        <v>Pass</v>
      </c>
      <c r="R507" s="315">
        <v>74</v>
      </c>
      <c r="S507" s="238"/>
      <c r="T507" s="238"/>
      <c r="U507" s="284">
        <v>19000</v>
      </c>
      <c r="V507" s="284">
        <v>49000</v>
      </c>
      <c r="W507" s="284">
        <v>33000</v>
      </c>
      <c r="X507" s="285">
        <v>44000</v>
      </c>
      <c r="Y507" s="286">
        <v>20</v>
      </c>
      <c r="Z507" s="286">
        <v>20</v>
      </c>
    </row>
    <row r="508" spans="1:26" ht="15.75">
      <c r="A508" s="239"/>
      <c r="B508" s="313"/>
      <c r="C508" s="208" t="s">
        <v>88</v>
      </c>
      <c r="D508">
        <v>16184.29</v>
      </c>
      <c r="E508">
        <v>14686.06</v>
      </c>
      <c r="F508">
        <v>14559.99</v>
      </c>
      <c r="G508">
        <v>14477.55</v>
      </c>
      <c r="H508">
        <v>15544.12</v>
      </c>
      <c r="I508">
        <v>15058.39</v>
      </c>
      <c r="J508">
        <v>14371.23</v>
      </c>
      <c r="K508">
        <v>14438.25</v>
      </c>
      <c r="L508">
        <v>14708.07</v>
      </c>
      <c r="M508" s="313"/>
      <c r="N508" s="313"/>
      <c r="O508" s="313"/>
      <c r="P508" s="313"/>
      <c r="Q508" s="317"/>
      <c r="R508" s="313"/>
      <c r="S508" s="233" t="s">
        <v>263</v>
      </c>
      <c r="T508" s="233"/>
      <c r="U508" s="290"/>
      <c r="V508" s="290"/>
      <c r="W508" s="290"/>
      <c r="X508" s="290"/>
      <c r="Y508" s="293"/>
      <c r="Z508" s="293"/>
    </row>
    <row r="509" spans="1:26" ht="15.75">
      <c r="A509" s="240"/>
      <c r="B509" s="314"/>
      <c r="C509" s="208" t="s">
        <v>122</v>
      </c>
      <c r="D509" s="208">
        <f t="shared" ref="D509:L509" si="165">IF(((D507="")*AND(D508="")),"",(D507-D508)*3)</f>
        <v>39386.67</v>
      </c>
      <c r="E509" s="208">
        <f t="shared" si="165"/>
        <v>43355.310000000005</v>
      </c>
      <c r="F509" s="208">
        <f t="shared" si="165"/>
        <v>43865.789999999994</v>
      </c>
      <c r="G509" s="208">
        <f t="shared" si="165"/>
        <v>37281.75</v>
      </c>
      <c r="H509" s="208">
        <f t="shared" si="165"/>
        <v>41260.919999999991</v>
      </c>
      <c r="I509" s="208">
        <f t="shared" si="165"/>
        <v>42555.930000000008</v>
      </c>
      <c r="J509" s="208">
        <f t="shared" si="165"/>
        <v>44156.04</v>
      </c>
      <c r="K509" s="208">
        <f t="shared" si="165"/>
        <v>44270.009999999995</v>
      </c>
      <c r="L509" s="208">
        <f t="shared" si="165"/>
        <v>43470.39</v>
      </c>
      <c r="M509" s="314"/>
      <c r="N509" s="314"/>
      <c r="O509" s="314"/>
      <c r="P509" s="314"/>
      <c r="Q509" s="318"/>
      <c r="R509" s="314"/>
      <c r="S509" s="234"/>
      <c r="T509" s="234"/>
      <c r="U509" s="292"/>
      <c r="V509" s="292"/>
      <c r="W509" s="292"/>
      <c r="X509" s="292"/>
      <c r="Y509" s="294"/>
      <c r="Z509" s="294"/>
    </row>
    <row r="510" spans="1:26" ht="15.75">
      <c r="A510" s="235">
        <v>43642</v>
      </c>
      <c r="B510" s="315" t="s">
        <v>123</v>
      </c>
      <c r="C510" s="208" t="s">
        <v>87</v>
      </c>
      <c r="D510">
        <v>29212.46</v>
      </c>
      <c r="E510">
        <v>29115.98</v>
      </c>
      <c r="F510">
        <v>29139.9</v>
      </c>
      <c r="G510">
        <v>29124.9</v>
      </c>
      <c r="H510">
        <v>29231.31</v>
      </c>
      <c r="I510">
        <v>29203.81</v>
      </c>
      <c r="J510">
        <v>29119.97</v>
      </c>
      <c r="K510">
        <v>29108.49</v>
      </c>
      <c r="L510">
        <v>29245.99</v>
      </c>
      <c r="M510" s="315">
        <f>IF((L511=""),"",MAX(D512:L512))</f>
        <v>40374.36</v>
      </c>
      <c r="N510" s="315">
        <f>IF(L511="","",MIN(D512:L512))</f>
        <v>32802.42</v>
      </c>
      <c r="O510" s="315">
        <f>IF((L512=""),"",AVERAGE(D512:L512))</f>
        <v>38524.689999999995</v>
      </c>
      <c r="P510" s="315">
        <f>IF((L511=""),"",((M510-N510)/(M510+N510))*100)</f>
        <v>10.347462678734979</v>
      </c>
      <c r="Q510" s="316" t="str">
        <f>IF(L511="","",IF(P512&lt;20,(IF(O510&gt;19000,IF(O510&lt;49000,"Pass","Fail"),"Fail"))))</f>
        <v>Pass</v>
      </c>
      <c r="R510" s="315">
        <v>1340</v>
      </c>
      <c r="S510" s="238" t="s">
        <v>264</v>
      </c>
      <c r="T510" s="238"/>
      <c r="U510" s="284">
        <v>19000</v>
      </c>
      <c r="V510" s="284">
        <v>49000</v>
      </c>
      <c r="W510" s="284">
        <v>33000</v>
      </c>
      <c r="X510" s="285">
        <v>44000</v>
      </c>
      <c r="Y510" s="286">
        <v>20</v>
      </c>
      <c r="Z510" s="286">
        <v>20</v>
      </c>
    </row>
    <row r="511" spans="1:26" ht="15.75">
      <c r="A511" s="239"/>
      <c r="B511" s="313"/>
      <c r="C511" s="208" t="s">
        <v>88</v>
      </c>
      <c r="D511">
        <v>18278.32</v>
      </c>
      <c r="E511">
        <v>16345.16</v>
      </c>
      <c r="F511">
        <v>16020.81</v>
      </c>
      <c r="G511">
        <v>15666.78</v>
      </c>
      <c r="H511">
        <v>16765.189999999999</v>
      </c>
      <c r="I511">
        <v>16170.86</v>
      </c>
      <c r="J511">
        <v>15900.62</v>
      </c>
      <c r="K511">
        <v>15868</v>
      </c>
      <c r="L511">
        <v>15913</v>
      </c>
      <c r="M511" s="313"/>
      <c r="N511" s="313"/>
      <c r="O511" s="313"/>
      <c r="P511" s="313"/>
      <c r="Q511" s="317"/>
      <c r="R511" s="313"/>
      <c r="S511" s="233"/>
      <c r="T511" s="233"/>
      <c r="U511" s="290"/>
      <c r="V511" s="290"/>
      <c r="W511" s="290"/>
      <c r="X511" s="290"/>
      <c r="Y511" s="293"/>
      <c r="Z511" s="293"/>
    </row>
    <row r="512" spans="1:26" ht="15.75">
      <c r="A512" s="240"/>
      <c r="B512" s="314"/>
      <c r="C512" s="208" t="s">
        <v>122</v>
      </c>
      <c r="D512" s="208">
        <f t="shared" ref="D512:L512" si="166">IF(((D510="")*AND(D511="")),"",(D510-D511)*3)</f>
        <v>32802.42</v>
      </c>
      <c r="E512" s="208">
        <f t="shared" si="166"/>
        <v>38312.46</v>
      </c>
      <c r="F512" s="208">
        <f t="shared" si="166"/>
        <v>39357.270000000004</v>
      </c>
      <c r="G512" s="208">
        <f t="shared" si="166"/>
        <v>40374.36</v>
      </c>
      <c r="H512" s="208">
        <f t="shared" si="166"/>
        <v>37398.360000000008</v>
      </c>
      <c r="I512" s="208">
        <f t="shared" si="166"/>
        <v>39098.850000000006</v>
      </c>
      <c r="J512" s="208">
        <f t="shared" si="166"/>
        <v>39658.050000000003</v>
      </c>
      <c r="K512" s="208">
        <f t="shared" si="166"/>
        <v>39721.47</v>
      </c>
      <c r="L512" s="208">
        <f t="shared" si="166"/>
        <v>39998.97</v>
      </c>
      <c r="M512" s="314"/>
      <c r="N512" s="314"/>
      <c r="O512" s="314"/>
      <c r="P512" s="314"/>
      <c r="Q512" s="318"/>
      <c r="R512" s="314"/>
      <c r="S512" s="234"/>
      <c r="T512" s="234"/>
      <c r="U512" s="292"/>
      <c r="V512" s="292"/>
      <c r="W512" s="292"/>
      <c r="X512" s="292"/>
      <c r="Y512" s="294"/>
      <c r="Z512" s="294"/>
    </row>
    <row r="513" spans="1:26" ht="15.75">
      <c r="A513" s="235">
        <v>43646</v>
      </c>
      <c r="B513" s="315" t="s">
        <v>123</v>
      </c>
      <c r="C513" s="208" t="s">
        <v>87</v>
      </c>
      <c r="D513">
        <v>29179.01</v>
      </c>
      <c r="E513">
        <v>29062.31</v>
      </c>
      <c r="F513">
        <v>29041.62</v>
      </c>
      <c r="G513">
        <v>29037.48</v>
      </c>
      <c r="H513">
        <v>29129.85</v>
      </c>
      <c r="I513">
        <v>29185.63</v>
      </c>
      <c r="J513">
        <v>29028.22</v>
      </c>
      <c r="K513">
        <v>29030.23</v>
      </c>
      <c r="L513">
        <v>29146.59</v>
      </c>
      <c r="M513" s="315">
        <f>IF((L514=""),"",MAX(D515:L515))</f>
        <v>40832.339999999997</v>
      </c>
      <c r="N513" s="315">
        <f>IF(L514="","",MIN(D515:L515))</f>
        <v>33335.729999999996</v>
      </c>
      <c r="O513" s="315">
        <f>IF((L515=""),"",AVERAGE(D515:L515))</f>
        <v>39027.78666666666</v>
      </c>
      <c r="P513" s="315">
        <f>IF((L514=""),"",((M513-N513)/(M513+N513))*100)</f>
        <v>10.107597514671747</v>
      </c>
      <c r="Q513" s="316" t="str">
        <f>IF(L514="","",IF(P515&lt;20,(IF(O513&gt;19000,IF(O513&lt;49000,"Pass","Fail"),"Fail"))))</f>
        <v>Pass</v>
      </c>
      <c r="R513" s="315" t="s">
        <v>236</v>
      </c>
      <c r="S513" s="238" t="s">
        <v>265</v>
      </c>
      <c r="T513" s="238"/>
      <c r="U513" s="284">
        <v>19000</v>
      </c>
      <c r="V513" s="284">
        <v>49000</v>
      </c>
      <c r="W513" s="284">
        <v>33000</v>
      </c>
      <c r="X513" s="285">
        <v>44000</v>
      </c>
      <c r="Y513" s="286">
        <v>20</v>
      </c>
      <c r="Z513" s="286">
        <v>20</v>
      </c>
    </row>
    <row r="514" spans="1:26" ht="15.75">
      <c r="A514" s="239"/>
      <c r="B514" s="313"/>
      <c r="C514" s="208" t="s">
        <v>88</v>
      </c>
      <c r="D514">
        <v>18067.099999999999</v>
      </c>
      <c r="E514">
        <v>16054.83</v>
      </c>
      <c r="F514">
        <v>15739.96</v>
      </c>
      <c r="G514">
        <v>15426.7</v>
      </c>
      <c r="H514">
        <v>16491.22</v>
      </c>
      <c r="I514">
        <v>15982.05</v>
      </c>
      <c r="J514">
        <v>15533.8</v>
      </c>
      <c r="K514">
        <v>15618.51</v>
      </c>
      <c r="L514">
        <v>15843.41</v>
      </c>
      <c r="M514" s="313"/>
      <c r="N514" s="313"/>
      <c r="O514" s="313"/>
      <c r="P514" s="313"/>
      <c r="Q514" s="317"/>
      <c r="R514" s="313"/>
      <c r="S514" s="233"/>
      <c r="T514" s="233"/>
      <c r="U514" s="290"/>
      <c r="V514" s="290"/>
      <c r="W514" s="290"/>
      <c r="X514" s="290"/>
      <c r="Y514" s="293"/>
      <c r="Z514" s="293"/>
    </row>
    <row r="515" spans="1:26" ht="15.75">
      <c r="A515" s="240"/>
      <c r="B515" s="314"/>
      <c r="C515" s="208" t="s">
        <v>122</v>
      </c>
      <c r="D515" s="208">
        <f t="shared" ref="D515:L515" si="167">IF(((D513="")*AND(D514="")),"",(D513-D514)*3)</f>
        <v>33335.729999999996</v>
      </c>
      <c r="E515" s="208">
        <f t="shared" si="167"/>
        <v>39022.44</v>
      </c>
      <c r="F515" s="208">
        <f t="shared" si="167"/>
        <v>39904.979999999996</v>
      </c>
      <c r="G515" s="208">
        <f t="shared" si="167"/>
        <v>40832.339999999997</v>
      </c>
      <c r="H515" s="208">
        <f t="shared" si="167"/>
        <v>37915.889999999992</v>
      </c>
      <c r="I515" s="208">
        <f t="shared" si="167"/>
        <v>39610.740000000005</v>
      </c>
      <c r="J515" s="208">
        <f t="shared" si="167"/>
        <v>40483.260000000009</v>
      </c>
      <c r="K515" s="208">
        <f t="shared" si="167"/>
        <v>40235.159999999996</v>
      </c>
      <c r="L515" s="208">
        <f t="shared" si="167"/>
        <v>39909.54</v>
      </c>
      <c r="M515" s="314"/>
      <c r="N515" s="314"/>
      <c r="O515" s="314"/>
      <c r="P515" s="314"/>
      <c r="Q515" s="318"/>
      <c r="R515" s="314"/>
      <c r="S515" s="234"/>
      <c r="T515" s="234"/>
      <c r="U515" s="292"/>
      <c r="V515" s="292"/>
      <c r="W515" s="292"/>
      <c r="X515" s="292"/>
      <c r="Y515" s="294"/>
      <c r="Z515" s="294"/>
    </row>
    <row r="516" spans="1:26" ht="15.75">
      <c r="A516" s="235">
        <v>43647</v>
      </c>
      <c r="B516" s="315" t="s">
        <v>123</v>
      </c>
      <c r="C516" s="208" t="s">
        <v>87</v>
      </c>
      <c r="D516">
        <v>29226.25</v>
      </c>
      <c r="E516">
        <v>29099.53</v>
      </c>
      <c r="F516">
        <v>29151.13</v>
      </c>
      <c r="G516">
        <v>29083.200000000001</v>
      </c>
      <c r="H516">
        <v>29174.86</v>
      </c>
      <c r="I516">
        <v>29183.37</v>
      </c>
      <c r="J516">
        <v>29079.22</v>
      </c>
      <c r="K516">
        <v>29089.08</v>
      </c>
      <c r="L516">
        <v>29192.21</v>
      </c>
      <c r="M516" s="315">
        <f>IF((L517=""),"",MAX(D518:L518))</f>
        <v>37554.030000000006</v>
      </c>
      <c r="N516" s="315">
        <f>IF(L517="","",MIN(D518:L518))</f>
        <v>31333.649999999998</v>
      </c>
      <c r="O516" s="315">
        <f>IF((L518=""),"",AVERAGE(D518:L518))</f>
        <v>35985.130000000005</v>
      </c>
      <c r="P516" s="315">
        <f>IF((L517=""),"",((M516-N516)/(M516+N516))*100)</f>
        <v>9.0297423283815146</v>
      </c>
      <c r="Q516" s="316" t="str">
        <f>IF(L517="","",IF(P518&lt;20,(IF(O516&gt;19000,IF(O516&lt;49000,"Pass","Fail"),"Fail"))))</f>
        <v>Pass</v>
      </c>
      <c r="R516" s="315">
        <v>1335</v>
      </c>
      <c r="S516" s="238"/>
      <c r="T516" s="238" t="s">
        <v>266</v>
      </c>
      <c r="U516" s="284">
        <v>19000</v>
      </c>
      <c r="V516" s="284">
        <v>49000</v>
      </c>
      <c r="W516" s="284">
        <v>33000</v>
      </c>
      <c r="X516" s="285">
        <v>44000</v>
      </c>
      <c r="Y516" s="286">
        <v>20</v>
      </c>
      <c r="Z516" s="286">
        <v>20</v>
      </c>
    </row>
    <row r="517" spans="1:26" ht="15.75">
      <c r="A517" s="239"/>
      <c r="B517" s="313"/>
      <c r="C517" s="208" t="s">
        <v>88</v>
      </c>
      <c r="D517">
        <v>18781.7</v>
      </c>
      <c r="E517">
        <v>17133.46</v>
      </c>
      <c r="F517">
        <v>16900.66</v>
      </c>
      <c r="G517">
        <v>16565.189999999999</v>
      </c>
      <c r="H517">
        <v>17511.099999999999</v>
      </c>
      <c r="I517">
        <v>17040.23</v>
      </c>
      <c r="J517">
        <v>16692.439999999999</v>
      </c>
      <c r="K517">
        <v>16779.12</v>
      </c>
      <c r="L517">
        <v>16919.560000000001</v>
      </c>
      <c r="M517" s="313"/>
      <c r="N517" s="313"/>
      <c r="O517" s="313"/>
      <c r="P517" s="313"/>
      <c r="Q517" s="317"/>
      <c r="R517" s="313"/>
      <c r="S517" s="233" t="s">
        <v>267</v>
      </c>
      <c r="T517" s="233"/>
      <c r="U517" s="290"/>
      <c r="V517" s="290"/>
      <c r="W517" s="290"/>
      <c r="X517" s="290"/>
      <c r="Y517" s="293"/>
      <c r="Z517" s="293"/>
    </row>
    <row r="518" spans="1:26" ht="15.75">
      <c r="A518" s="240"/>
      <c r="B518" s="314"/>
      <c r="C518" s="208" t="s">
        <v>122</v>
      </c>
      <c r="D518" s="208">
        <f t="shared" ref="D518:L518" si="168">IF(((D516="")*AND(D517="")),"",(D516-D517)*3)</f>
        <v>31333.649999999998</v>
      </c>
      <c r="E518" s="208">
        <f t="shared" si="168"/>
        <v>35898.21</v>
      </c>
      <c r="F518" s="208">
        <f t="shared" si="168"/>
        <v>36751.410000000003</v>
      </c>
      <c r="G518" s="208">
        <f t="shared" si="168"/>
        <v>37554.030000000006</v>
      </c>
      <c r="H518" s="208">
        <f t="shared" si="168"/>
        <v>34991.280000000006</v>
      </c>
      <c r="I518" s="208">
        <f t="shared" si="168"/>
        <v>36429.42</v>
      </c>
      <c r="J518" s="208">
        <f t="shared" si="168"/>
        <v>37160.340000000011</v>
      </c>
      <c r="K518" s="208">
        <f t="shared" si="168"/>
        <v>36929.880000000005</v>
      </c>
      <c r="L518" s="208">
        <f t="shared" si="168"/>
        <v>36817.949999999997</v>
      </c>
      <c r="M518" s="314"/>
      <c r="N518" s="314"/>
      <c r="O518" s="314"/>
      <c r="P518" s="314"/>
      <c r="Q518" s="318"/>
      <c r="R518" s="314"/>
      <c r="S518" s="234"/>
      <c r="T518" s="234"/>
      <c r="U518" s="292"/>
      <c r="V518" s="292"/>
      <c r="W518" s="292"/>
      <c r="X518" s="292"/>
      <c r="Y518" s="294"/>
      <c r="Z518" s="294"/>
    </row>
    <row r="519" spans="1:26" ht="15.75">
      <c r="A519" s="244">
        <v>43649</v>
      </c>
      <c r="B519" s="315" t="s">
        <v>123</v>
      </c>
      <c r="C519" s="208" t="s">
        <v>87</v>
      </c>
      <c r="D519">
        <v>29156.44</v>
      </c>
      <c r="E519">
        <v>29043.15</v>
      </c>
      <c r="F519">
        <v>29034.55</v>
      </c>
      <c r="G519">
        <v>29036.2</v>
      </c>
      <c r="H519">
        <v>29151.32</v>
      </c>
      <c r="I519">
        <v>29109.26</v>
      </c>
      <c r="J519">
        <v>29021.43</v>
      </c>
      <c r="K519">
        <v>29050.47</v>
      </c>
      <c r="L519">
        <v>29181.55</v>
      </c>
      <c r="M519" s="315">
        <f>IF((L520=""),"",MAX(D521:L521))</f>
        <v>42231.39</v>
      </c>
      <c r="N519" s="315">
        <f>IF(L520="","",MIN(D521:L521))</f>
        <v>34047.569999999992</v>
      </c>
      <c r="O519" s="315">
        <f>IF((L521=""),"",AVERAGE(D521:L521))</f>
        <v>39904.806666666671</v>
      </c>
      <c r="P519" s="315">
        <f>IF((L520=""),"",((M519-N519)/(M519+N519))*100)</f>
        <v>10.72880385364458</v>
      </c>
      <c r="Q519" s="316" t="str">
        <f>IF(L520="","",IF(P521&lt;20,(IF(O519&gt;19000,IF(O519&lt;49000,"Pass","Fail"),"Fail"))))</f>
        <v>Pass</v>
      </c>
      <c r="R519" s="315">
        <v>121</v>
      </c>
      <c r="S519" s="238" t="s">
        <v>268</v>
      </c>
      <c r="T519" s="238"/>
      <c r="U519" s="284">
        <v>19000</v>
      </c>
      <c r="V519" s="284">
        <v>49000</v>
      </c>
      <c r="W519" s="284">
        <v>33000</v>
      </c>
      <c r="X519" s="285">
        <v>44000</v>
      </c>
      <c r="Y519" s="286">
        <v>20</v>
      </c>
      <c r="Z519" s="286">
        <v>20</v>
      </c>
    </row>
    <row r="520" spans="1:26" ht="15.75">
      <c r="A520" s="239"/>
      <c r="B520" s="313"/>
      <c r="C520" s="208" t="s">
        <v>88</v>
      </c>
      <c r="D520">
        <v>17807.25</v>
      </c>
      <c r="E520">
        <v>15787.45</v>
      </c>
      <c r="F520">
        <v>15572.63</v>
      </c>
      <c r="G520">
        <v>15279.96</v>
      </c>
      <c r="H520">
        <v>16442.439999999999</v>
      </c>
      <c r="I520">
        <v>15518.43</v>
      </c>
      <c r="J520">
        <v>15283.49</v>
      </c>
      <c r="K520">
        <v>15273.88</v>
      </c>
      <c r="L520">
        <v>15104.42</v>
      </c>
      <c r="M520" s="313"/>
      <c r="N520" s="313"/>
      <c r="O520" s="313"/>
      <c r="P520" s="313"/>
      <c r="Q520" s="317"/>
      <c r="R520" s="313"/>
      <c r="S520" s="233"/>
      <c r="T520" s="233"/>
      <c r="U520" s="290"/>
      <c r="V520" s="290"/>
      <c r="W520" s="290"/>
      <c r="X520" s="290"/>
      <c r="Y520" s="293"/>
      <c r="Z520" s="293"/>
    </row>
    <row r="521" spans="1:26" ht="15.75">
      <c r="A521" s="240"/>
      <c r="B521" s="314"/>
      <c r="C521" s="208" t="s">
        <v>122</v>
      </c>
      <c r="D521" s="208">
        <f t="shared" ref="D521:L521" si="169">IF(((D519="")*AND(D520="")),"",(D519-D520)*3)</f>
        <v>34047.569999999992</v>
      </c>
      <c r="E521" s="208">
        <f t="shared" si="169"/>
        <v>39767.100000000006</v>
      </c>
      <c r="F521" s="208">
        <f t="shared" si="169"/>
        <v>40385.760000000002</v>
      </c>
      <c r="G521" s="208">
        <f t="shared" si="169"/>
        <v>41268.720000000001</v>
      </c>
      <c r="H521" s="208">
        <f t="shared" si="169"/>
        <v>38126.639999999999</v>
      </c>
      <c r="I521" s="208">
        <f t="shared" si="169"/>
        <v>40772.489999999991</v>
      </c>
      <c r="J521" s="208">
        <f t="shared" si="169"/>
        <v>41213.82</v>
      </c>
      <c r="K521" s="208">
        <f t="shared" si="169"/>
        <v>41329.770000000004</v>
      </c>
      <c r="L521" s="208">
        <f t="shared" si="169"/>
        <v>42231.39</v>
      </c>
      <c r="M521" s="314"/>
      <c r="N521" s="314"/>
      <c r="O521" s="314"/>
      <c r="P521" s="314"/>
      <c r="Q521" s="318"/>
      <c r="R521" s="314"/>
      <c r="S521" s="234"/>
      <c r="T521" s="234"/>
      <c r="U521" s="292"/>
      <c r="V521" s="292"/>
      <c r="W521" s="292"/>
      <c r="X521" s="292"/>
      <c r="Y521" s="294"/>
      <c r="Z521" s="294"/>
    </row>
    <row r="522" spans="1:26" ht="15.75">
      <c r="A522" s="244">
        <v>43653</v>
      </c>
      <c r="B522" s="315" t="s">
        <v>123</v>
      </c>
      <c r="C522" s="208" t="s">
        <v>87</v>
      </c>
      <c r="D522">
        <v>29120.42</v>
      </c>
      <c r="E522">
        <v>29055.01</v>
      </c>
      <c r="F522">
        <v>26738.63</v>
      </c>
      <c r="G522">
        <v>28996.45</v>
      </c>
      <c r="H522">
        <v>29098.1</v>
      </c>
      <c r="I522">
        <v>29107.47</v>
      </c>
      <c r="J522">
        <v>28984.05</v>
      </c>
      <c r="K522">
        <v>28971.03</v>
      </c>
      <c r="L522">
        <v>29113.02</v>
      </c>
      <c r="M522" s="315">
        <f>IF((L523=""),"",MAX(D524:L524))</f>
        <v>41770.11</v>
      </c>
      <c r="N522" s="315">
        <f>IF(L523="","",MIN(D524:L524))</f>
        <v>33976.200000000004</v>
      </c>
      <c r="O522" s="315">
        <f>IF((L524=""),"",AVERAGE(D524:L524))</f>
        <v>39359.386666666665</v>
      </c>
      <c r="P522" s="315">
        <f>IF((L523=""),"",((M522-N522)/(M522+N522))*100)</f>
        <v>10.289491329676649</v>
      </c>
      <c r="Q522" s="316" t="str">
        <f>IF(L523="","",IF(P524&lt;20,(IF(O522&gt;19000,IF(O522&lt;49000,"Pass","Fail"),"Fail"))))</f>
        <v>Pass</v>
      </c>
      <c r="R522" s="315">
        <v>74</v>
      </c>
      <c r="S522" s="238" t="s">
        <v>269</v>
      </c>
      <c r="T522" s="238"/>
      <c r="U522" s="284">
        <v>19000</v>
      </c>
      <c r="V522" s="284">
        <v>49000</v>
      </c>
      <c r="W522" s="284">
        <v>33000</v>
      </c>
      <c r="X522" s="285">
        <v>44000</v>
      </c>
      <c r="Y522" s="286">
        <v>20</v>
      </c>
      <c r="Z522" s="286">
        <v>20</v>
      </c>
    </row>
    <row r="523" spans="1:26" ht="15.75">
      <c r="A523" s="239"/>
      <c r="B523" s="313"/>
      <c r="C523" s="208" t="s">
        <v>88</v>
      </c>
      <c r="D523">
        <v>17464.560000000001</v>
      </c>
      <c r="E523">
        <v>15652.41</v>
      </c>
      <c r="F523">
        <v>15413.23</v>
      </c>
      <c r="G523">
        <v>15073.08</v>
      </c>
      <c r="H523">
        <v>16323.84</v>
      </c>
      <c r="I523">
        <v>15294.92</v>
      </c>
      <c r="J523">
        <v>15129.77</v>
      </c>
      <c r="K523">
        <v>15258.43</v>
      </c>
      <c r="L523">
        <v>15495.78</v>
      </c>
      <c r="M523" s="313"/>
      <c r="N523" s="313"/>
      <c r="O523" s="313"/>
      <c r="P523" s="313"/>
      <c r="Q523" s="317"/>
      <c r="R523" s="313"/>
      <c r="S523" s="233"/>
      <c r="T523" s="233"/>
      <c r="U523" s="290"/>
      <c r="V523" s="290"/>
      <c r="W523" s="290"/>
      <c r="X523" s="290"/>
      <c r="Y523" s="293"/>
      <c r="Z523" s="293"/>
    </row>
    <row r="524" spans="1:26" ht="15.75">
      <c r="A524" s="240"/>
      <c r="B524" s="314"/>
      <c r="C524" s="208" t="s">
        <v>122</v>
      </c>
      <c r="D524" s="208">
        <f t="shared" ref="D524:L524" si="170">IF(((D522="")*AND(D523="")),"",(D522-D523)*3)</f>
        <v>34967.579999999987</v>
      </c>
      <c r="E524" s="208">
        <f t="shared" si="170"/>
        <v>40207.799999999996</v>
      </c>
      <c r="F524" s="208">
        <f t="shared" si="170"/>
        <v>33976.200000000004</v>
      </c>
      <c r="G524" s="208">
        <f t="shared" si="170"/>
        <v>41770.11</v>
      </c>
      <c r="H524" s="208">
        <f t="shared" si="170"/>
        <v>38322.78</v>
      </c>
      <c r="I524" s="208">
        <f t="shared" si="170"/>
        <v>41437.65</v>
      </c>
      <c r="J524" s="208">
        <f t="shared" si="170"/>
        <v>41562.839999999997</v>
      </c>
      <c r="K524" s="208">
        <f t="shared" si="170"/>
        <v>41137.799999999996</v>
      </c>
      <c r="L524" s="208">
        <f t="shared" si="170"/>
        <v>40851.72</v>
      </c>
      <c r="M524" s="314"/>
      <c r="N524" s="314"/>
      <c r="O524" s="314"/>
      <c r="P524" s="314"/>
      <c r="Q524" s="318"/>
      <c r="R524" s="314"/>
      <c r="S524" s="234"/>
      <c r="T524" s="234"/>
      <c r="U524" s="292"/>
      <c r="V524" s="292"/>
      <c r="W524" s="292"/>
      <c r="X524" s="292"/>
      <c r="Y524" s="294"/>
      <c r="Z524" s="294"/>
    </row>
    <row r="525" spans="1:26" ht="15.75">
      <c r="A525" s="244">
        <v>43656</v>
      </c>
      <c r="B525" s="315" t="s">
        <v>123</v>
      </c>
      <c r="C525" s="208" t="s">
        <v>87</v>
      </c>
      <c r="D525">
        <v>29023.75</v>
      </c>
      <c r="E525">
        <v>28976.99</v>
      </c>
      <c r="F525">
        <v>29014.48</v>
      </c>
      <c r="G525">
        <v>28981.43</v>
      </c>
      <c r="H525">
        <v>29113.7</v>
      </c>
      <c r="I525">
        <v>29094.14</v>
      </c>
      <c r="J525">
        <v>28984.84</v>
      </c>
      <c r="K525">
        <v>28960.7</v>
      </c>
      <c r="L525">
        <v>29058.240000000002</v>
      </c>
      <c r="M525" s="315">
        <f>IF((L526=""),"",MAX(D527:L527))</f>
        <v>42193.74</v>
      </c>
      <c r="N525" s="315">
        <f>IF(L526="","",MIN(D527:L527))</f>
        <v>35872.020000000004</v>
      </c>
      <c r="O525" s="315">
        <f>IF((L527=""),"",AVERAGE(D527:L527))</f>
        <v>40575.123333333329</v>
      </c>
      <c r="P525" s="315">
        <f>IF((L526=""),"",((M525-N525)/(M525+N525))*100)</f>
        <v>8.0979420427086009</v>
      </c>
      <c r="Q525" s="316" t="str">
        <f>IF(L526="","",IF(P527&lt;20,(IF(O525&gt;19000,IF(O525&lt;49000,"Pass","Fail"),"Fail"))))</f>
        <v>Pass</v>
      </c>
      <c r="R525" s="315">
        <v>1428</v>
      </c>
      <c r="S525" s="238"/>
      <c r="T525" s="238"/>
      <c r="U525" s="284">
        <v>19000</v>
      </c>
      <c r="V525" s="284">
        <v>49000</v>
      </c>
      <c r="W525" s="284">
        <v>33000</v>
      </c>
      <c r="X525" s="285">
        <v>44000</v>
      </c>
      <c r="Y525" s="286">
        <v>20</v>
      </c>
      <c r="Z525" s="286">
        <v>20</v>
      </c>
    </row>
    <row r="526" spans="1:26" ht="15.75">
      <c r="A526" s="239"/>
      <c r="B526" s="313"/>
      <c r="C526" s="208" t="s">
        <v>88</v>
      </c>
      <c r="D526">
        <v>17066.41</v>
      </c>
      <c r="E526">
        <v>15381.9</v>
      </c>
      <c r="F526">
        <v>15177.43</v>
      </c>
      <c r="G526">
        <v>14916.85</v>
      </c>
      <c r="H526">
        <v>16040.63</v>
      </c>
      <c r="I526">
        <v>15479.11</v>
      </c>
      <c r="J526">
        <v>15033.18</v>
      </c>
      <c r="K526">
        <v>15061.79</v>
      </c>
      <c r="L526">
        <v>15325.6</v>
      </c>
      <c r="M526" s="313"/>
      <c r="N526" s="313"/>
      <c r="O526" s="313"/>
      <c r="P526" s="313"/>
      <c r="Q526" s="317"/>
      <c r="R526" s="313"/>
      <c r="S526" s="233"/>
      <c r="T526" s="233"/>
      <c r="U526" s="290"/>
      <c r="V526" s="290"/>
      <c r="W526" s="290"/>
      <c r="X526" s="290"/>
      <c r="Y526" s="293"/>
      <c r="Z526" s="293"/>
    </row>
    <row r="527" spans="1:26" ht="15.75">
      <c r="A527" s="240"/>
      <c r="B527" s="314"/>
      <c r="C527" s="208" t="s">
        <v>122</v>
      </c>
      <c r="D527" s="208">
        <f t="shared" ref="D527:L527" si="171">IF(((D525="")*AND(D526="")),"",(D525-D526)*3)</f>
        <v>35872.020000000004</v>
      </c>
      <c r="E527" s="208">
        <f t="shared" si="171"/>
        <v>40785.270000000004</v>
      </c>
      <c r="F527" s="208">
        <f t="shared" si="171"/>
        <v>41511.149999999994</v>
      </c>
      <c r="G527" s="208">
        <f t="shared" si="171"/>
        <v>42193.74</v>
      </c>
      <c r="H527" s="208">
        <f t="shared" si="171"/>
        <v>39219.210000000006</v>
      </c>
      <c r="I527" s="208">
        <f t="shared" si="171"/>
        <v>40845.089999999997</v>
      </c>
      <c r="J527" s="208">
        <f t="shared" si="171"/>
        <v>41854.979999999996</v>
      </c>
      <c r="K527" s="208">
        <f t="shared" si="171"/>
        <v>41696.729999999996</v>
      </c>
      <c r="L527" s="208">
        <f t="shared" si="171"/>
        <v>41197.920000000006</v>
      </c>
      <c r="M527" s="314"/>
      <c r="N527" s="314"/>
      <c r="O527" s="314"/>
      <c r="P527" s="314"/>
      <c r="Q527" s="318"/>
      <c r="R527" s="314"/>
      <c r="S527" s="234"/>
      <c r="T527" s="234"/>
      <c r="U527" s="292"/>
      <c r="V527" s="292"/>
      <c r="W527" s="292"/>
      <c r="X527" s="292"/>
      <c r="Y527" s="294"/>
      <c r="Z527" s="294"/>
    </row>
    <row r="528" spans="1:26" ht="15.75">
      <c r="A528" s="244">
        <v>43660</v>
      </c>
      <c r="B528" s="315" t="s">
        <v>123</v>
      </c>
      <c r="C528" s="208" t="s">
        <v>87</v>
      </c>
      <c r="D528">
        <v>29100.11</v>
      </c>
      <c r="E528">
        <v>28976.28</v>
      </c>
      <c r="F528">
        <v>28972.880000000001</v>
      </c>
      <c r="G528">
        <v>28967.08</v>
      </c>
      <c r="H528">
        <v>29083.41</v>
      </c>
      <c r="I528">
        <v>29120.09</v>
      </c>
      <c r="J528">
        <v>28980.67</v>
      </c>
      <c r="K528">
        <v>28976.35</v>
      </c>
      <c r="L528">
        <v>29096.38</v>
      </c>
      <c r="M528" s="315">
        <f>IF((L529=""),"",MAX(D530:L530))</f>
        <v>35535.270000000004</v>
      </c>
      <c r="N528" s="315">
        <f>IF(L529="","",MIN(D530:L530))</f>
        <v>29987.700000000004</v>
      </c>
      <c r="O528" s="315">
        <f>IF((L530=""),"",AVERAGE(D530:L530))</f>
        <v>34181.633333333331</v>
      </c>
      <c r="P528" s="315">
        <f>IF((L529=""),"",((M528-N528)/(M528+N528))*100)</f>
        <v>8.466603391146645</v>
      </c>
      <c r="Q528" s="316" t="str">
        <f>IF(L529="","",IF(P530&lt;20,(IF(O528&gt;19000,IF(O528&lt;49000,"Pass","Fail"),"Fail"))))</f>
        <v>Pass</v>
      </c>
      <c r="R528" s="315">
        <v>74</v>
      </c>
      <c r="S528" s="238" t="s">
        <v>271</v>
      </c>
      <c r="T528" s="238"/>
      <c r="U528" s="284">
        <v>19000</v>
      </c>
      <c r="V528" s="284">
        <v>49000</v>
      </c>
      <c r="W528" s="284">
        <v>33000</v>
      </c>
      <c r="X528" s="285">
        <v>44000</v>
      </c>
      <c r="Y528" s="286">
        <v>20</v>
      </c>
      <c r="Z528" s="286">
        <v>20</v>
      </c>
    </row>
    <row r="529" spans="1:26" ht="15.75">
      <c r="A529" s="239"/>
      <c r="B529" s="313"/>
      <c r="C529" s="208" t="s">
        <v>88</v>
      </c>
      <c r="D529">
        <v>19104.21</v>
      </c>
      <c r="E529">
        <v>17581.009999999998</v>
      </c>
      <c r="F529">
        <v>17350.060000000001</v>
      </c>
      <c r="G529">
        <v>17121.990000000002</v>
      </c>
      <c r="H529">
        <v>18054.54</v>
      </c>
      <c r="I529">
        <v>17524.22</v>
      </c>
      <c r="J529">
        <v>17167.32</v>
      </c>
      <c r="K529">
        <v>17326.09</v>
      </c>
      <c r="L529">
        <v>17498.91</v>
      </c>
      <c r="M529" s="313"/>
      <c r="N529" s="313"/>
      <c r="O529" s="313"/>
      <c r="P529" s="313"/>
      <c r="Q529" s="317"/>
      <c r="R529" s="313"/>
      <c r="S529" s="233"/>
      <c r="T529" s="233"/>
      <c r="U529" s="290"/>
      <c r="V529" s="290"/>
      <c r="W529" s="290"/>
      <c r="X529" s="290"/>
      <c r="Y529" s="293"/>
      <c r="Z529" s="293"/>
    </row>
    <row r="530" spans="1:26" ht="15.75">
      <c r="A530" s="240"/>
      <c r="B530" s="314"/>
      <c r="C530" s="208" t="s">
        <v>122</v>
      </c>
      <c r="D530" s="208">
        <f t="shared" ref="D530:L530" si="172">IF(((D528="")*AND(D529="")),"",(D528-D529)*3)</f>
        <v>29987.700000000004</v>
      </c>
      <c r="E530" s="208">
        <f t="shared" si="172"/>
        <v>34185.81</v>
      </c>
      <c r="F530" s="208">
        <f t="shared" si="172"/>
        <v>34868.46</v>
      </c>
      <c r="G530" s="208">
        <f t="shared" si="172"/>
        <v>35535.270000000004</v>
      </c>
      <c r="H530" s="208">
        <f t="shared" si="172"/>
        <v>33086.61</v>
      </c>
      <c r="I530" s="208">
        <f t="shared" si="172"/>
        <v>34787.61</v>
      </c>
      <c r="J530" s="208">
        <f t="shared" si="172"/>
        <v>35440.049999999996</v>
      </c>
      <c r="K530" s="208">
        <f t="shared" si="172"/>
        <v>34950.78</v>
      </c>
      <c r="L530" s="208">
        <f t="shared" si="172"/>
        <v>34792.410000000003</v>
      </c>
      <c r="M530" s="314"/>
      <c r="N530" s="314"/>
      <c r="O530" s="314"/>
      <c r="P530" s="314"/>
      <c r="Q530" s="318"/>
      <c r="R530" s="314"/>
      <c r="S530" s="234"/>
      <c r="T530" s="234"/>
      <c r="U530" s="292"/>
      <c r="V530" s="292"/>
      <c r="W530" s="292"/>
      <c r="X530" s="292"/>
      <c r="Y530" s="294"/>
      <c r="Z530" s="294"/>
    </row>
    <row r="531" spans="1:26" ht="15.75">
      <c r="A531" s="244">
        <v>43663</v>
      </c>
      <c r="B531" s="315" t="s">
        <v>123</v>
      </c>
      <c r="C531" s="208" t="s">
        <v>87</v>
      </c>
      <c r="D531">
        <v>29160.32</v>
      </c>
      <c r="E531">
        <v>29032.23</v>
      </c>
      <c r="F531">
        <v>29026.42</v>
      </c>
      <c r="G531">
        <v>29012.58</v>
      </c>
      <c r="H531">
        <v>29119.94</v>
      </c>
      <c r="I531">
        <v>29121.5</v>
      </c>
      <c r="J531">
        <v>28968.67</v>
      </c>
      <c r="K531">
        <v>29007.22</v>
      </c>
      <c r="L531">
        <v>29082.17</v>
      </c>
      <c r="M531" s="315">
        <f>IF((L532=""),"",MAX(D533:L533))</f>
        <v>42181.020000000004</v>
      </c>
      <c r="N531" s="315">
        <f>IF(L532="","",MIN(D533:L533))</f>
        <v>33702.719999999994</v>
      </c>
      <c r="O531" s="315">
        <f>IF((L533=""),"",AVERAGE(D533:L533))</f>
        <v>39963.676666666666</v>
      </c>
      <c r="P531" s="315">
        <f>IF((L532=""),"",((M531-N531)/(M531+N531))*100)</f>
        <v>11.172749260908873</v>
      </c>
      <c r="Q531" s="316" t="str">
        <f>IF(L532="","",IF(P533&lt;20,(IF(O531&gt;19000,IF(O531&lt;49000,"Pass","Fail"),"Fail"))))</f>
        <v>Pass</v>
      </c>
      <c r="R531" s="315">
        <v>1335</v>
      </c>
      <c r="S531" s="238" t="s">
        <v>272</v>
      </c>
      <c r="T531" s="238"/>
      <c r="U531" s="284">
        <v>19000</v>
      </c>
      <c r="V531" s="284">
        <v>49000</v>
      </c>
      <c r="W531" s="284">
        <v>33000</v>
      </c>
      <c r="X531" s="285">
        <v>44000</v>
      </c>
      <c r="Y531" s="286">
        <v>20</v>
      </c>
      <c r="Z531" s="286">
        <v>20</v>
      </c>
    </row>
    <row r="532" spans="1:26" ht="15.75">
      <c r="A532" s="239"/>
      <c r="B532" s="313"/>
      <c r="C532" s="208" t="s">
        <v>88</v>
      </c>
      <c r="D532">
        <v>17926.080000000002</v>
      </c>
      <c r="E532">
        <v>15649.84</v>
      </c>
      <c r="F532">
        <v>15369.06</v>
      </c>
      <c r="G532">
        <v>14952.24</v>
      </c>
      <c r="H532">
        <v>16255.9</v>
      </c>
      <c r="I532">
        <v>15717.25</v>
      </c>
      <c r="J532">
        <v>15128.07</v>
      </c>
      <c r="K532">
        <v>15142.09</v>
      </c>
      <c r="L532">
        <v>15499.49</v>
      </c>
      <c r="M532" s="313"/>
      <c r="N532" s="313"/>
      <c r="O532" s="313"/>
      <c r="P532" s="313"/>
      <c r="Q532" s="317"/>
      <c r="R532" s="313"/>
      <c r="S532" s="233"/>
      <c r="T532" s="233"/>
      <c r="U532" s="290"/>
      <c r="V532" s="290"/>
      <c r="W532" s="290"/>
      <c r="X532" s="290"/>
      <c r="Y532" s="293"/>
      <c r="Z532" s="293"/>
    </row>
    <row r="533" spans="1:26" ht="15.75">
      <c r="A533" s="240"/>
      <c r="B533" s="314"/>
      <c r="C533" s="208" t="s">
        <v>122</v>
      </c>
      <c r="D533" s="208">
        <f t="shared" ref="D533:L533" si="173">IF(((D531="")*AND(D532="")),"",(D531-D532)*3)</f>
        <v>33702.719999999994</v>
      </c>
      <c r="E533" s="208">
        <f t="shared" si="173"/>
        <v>40147.17</v>
      </c>
      <c r="F533" s="208">
        <f t="shared" si="173"/>
        <v>40972.079999999994</v>
      </c>
      <c r="G533" s="208">
        <f t="shared" si="173"/>
        <v>42181.020000000004</v>
      </c>
      <c r="H533" s="208">
        <f t="shared" si="173"/>
        <v>38592.119999999995</v>
      </c>
      <c r="I533" s="208">
        <f t="shared" si="173"/>
        <v>40212.75</v>
      </c>
      <c r="J533" s="208">
        <f t="shared" si="173"/>
        <v>41521.799999999996</v>
      </c>
      <c r="K533" s="208">
        <f t="shared" si="173"/>
        <v>41595.39</v>
      </c>
      <c r="L533" s="208">
        <f t="shared" si="173"/>
        <v>40748.039999999994</v>
      </c>
      <c r="M533" s="314"/>
      <c r="N533" s="314"/>
      <c r="O533" s="314"/>
      <c r="P533" s="314"/>
      <c r="Q533" s="318"/>
      <c r="R533" s="314"/>
      <c r="S533" s="234"/>
      <c r="T533" s="234"/>
      <c r="U533" s="292"/>
      <c r="V533" s="292"/>
      <c r="W533" s="292"/>
      <c r="X533" s="292"/>
      <c r="Y533" s="294"/>
      <c r="Z533" s="294"/>
    </row>
    <row r="534" spans="1:26" ht="15.75">
      <c r="A534" s="244">
        <v>43666</v>
      </c>
      <c r="B534" s="315" t="s">
        <v>123</v>
      </c>
      <c r="C534" s="208" t="s">
        <v>87</v>
      </c>
      <c r="D534">
        <v>29019.31</v>
      </c>
      <c r="E534">
        <v>28941.599999999999</v>
      </c>
      <c r="F534">
        <v>29017.31</v>
      </c>
      <c r="G534">
        <v>28937.89</v>
      </c>
      <c r="H534">
        <v>29060.54</v>
      </c>
      <c r="I534">
        <v>29127.82</v>
      </c>
      <c r="J534">
        <v>28971.21</v>
      </c>
      <c r="K534">
        <v>28965.16</v>
      </c>
      <c r="L534">
        <v>29067.37</v>
      </c>
      <c r="M534" s="315">
        <f>IF((L535=""),"",MAX(D536:L536))</f>
        <v>41170.559999999998</v>
      </c>
      <c r="N534" s="315">
        <f>IF(L535="","",MIN(D536:L536))</f>
        <v>33262.110000000008</v>
      </c>
      <c r="O534" s="315">
        <f>IF((L536=""),"",AVERAGE(D536:L536))</f>
        <v>39505.509999999995</v>
      </c>
      <c r="P534" s="315">
        <f>IF((L535=""),"",((M534-N534)/(M534+N534))*100)</f>
        <v>10.624971534676893</v>
      </c>
      <c r="Q534" s="316" t="str">
        <f>IF(L535="","",IF(P536&lt;20,(IF(O534&gt;19000,IF(O534&lt;49000,"Pass","Fail"),"Fail"))))</f>
        <v>Pass</v>
      </c>
      <c r="R534" s="315">
        <v>102</v>
      </c>
      <c r="S534" s="238"/>
      <c r="T534" s="238"/>
      <c r="U534" s="284">
        <v>19000</v>
      </c>
      <c r="V534" s="284">
        <v>49000</v>
      </c>
      <c r="W534" s="284">
        <v>33000</v>
      </c>
      <c r="X534" s="285">
        <v>44000</v>
      </c>
      <c r="Y534" s="286">
        <v>20</v>
      </c>
      <c r="Z534" s="286">
        <v>20</v>
      </c>
    </row>
    <row r="535" spans="1:26" ht="15.75">
      <c r="A535" s="239"/>
      <c r="B535" s="313"/>
      <c r="C535" s="208" t="s">
        <v>88</v>
      </c>
      <c r="D535">
        <v>17931.939999999999</v>
      </c>
      <c r="E535">
        <v>15802.1</v>
      </c>
      <c r="F535">
        <v>15604.19</v>
      </c>
      <c r="G535">
        <v>15214.37</v>
      </c>
      <c r="H535">
        <v>16251.4</v>
      </c>
      <c r="I535">
        <v>15577.46</v>
      </c>
      <c r="J535">
        <v>15303.74</v>
      </c>
      <c r="K535">
        <v>15402.79</v>
      </c>
      <c r="L535">
        <v>15503.69</v>
      </c>
      <c r="M535" s="313"/>
      <c r="N535" s="313"/>
      <c r="O535" s="313"/>
      <c r="P535" s="313"/>
      <c r="Q535" s="317"/>
      <c r="R535" s="313"/>
      <c r="S535" s="233"/>
      <c r="T535" s="233"/>
      <c r="U535" s="290"/>
      <c r="V535" s="290"/>
      <c r="W535" s="290"/>
      <c r="X535" s="290"/>
      <c r="Y535" s="293"/>
      <c r="Z535" s="293"/>
    </row>
    <row r="536" spans="1:26" ht="15.75">
      <c r="A536" s="240"/>
      <c r="B536" s="314"/>
      <c r="C536" s="208" t="s">
        <v>122</v>
      </c>
      <c r="D536" s="208">
        <f t="shared" ref="D536:L536" si="174">IF(((D534="")*AND(D535="")),"",(D534-D535)*3)</f>
        <v>33262.110000000008</v>
      </c>
      <c r="E536" s="208">
        <f t="shared" si="174"/>
        <v>39418.499999999993</v>
      </c>
      <c r="F536" s="208">
        <f t="shared" si="174"/>
        <v>40239.360000000001</v>
      </c>
      <c r="G536" s="208">
        <f t="shared" si="174"/>
        <v>41170.559999999998</v>
      </c>
      <c r="H536" s="208">
        <f t="shared" si="174"/>
        <v>38427.420000000006</v>
      </c>
      <c r="I536" s="208">
        <f t="shared" si="174"/>
        <v>40651.08</v>
      </c>
      <c r="J536" s="208">
        <f t="shared" si="174"/>
        <v>41002.409999999996</v>
      </c>
      <c r="K536" s="208">
        <f t="shared" si="174"/>
        <v>40687.11</v>
      </c>
      <c r="L536" s="208">
        <f t="shared" si="174"/>
        <v>40691.039999999994</v>
      </c>
      <c r="M536" s="314"/>
      <c r="N536" s="314"/>
      <c r="O536" s="314"/>
      <c r="P536" s="314"/>
      <c r="Q536" s="318"/>
      <c r="R536" s="314"/>
      <c r="S536" s="234"/>
      <c r="T536" s="234"/>
      <c r="U536" s="292"/>
      <c r="V536" s="292"/>
      <c r="W536" s="292"/>
      <c r="X536" s="292"/>
      <c r="Y536" s="294"/>
      <c r="Z536" s="294"/>
    </row>
    <row r="537" spans="1:26" ht="15.75">
      <c r="A537" s="235">
        <v>43670</v>
      </c>
      <c r="B537" s="315" t="s">
        <v>123</v>
      </c>
      <c r="C537" s="208" t="s">
        <v>87</v>
      </c>
      <c r="D537">
        <v>29063.93</v>
      </c>
      <c r="E537">
        <v>28897.7</v>
      </c>
      <c r="F537">
        <v>28889.33</v>
      </c>
      <c r="G537">
        <v>28897.22</v>
      </c>
      <c r="H537">
        <v>29014.93</v>
      </c>
      <c r="I537">
        <v>29006.79</v>
      </c>
      <c r="J537">
        <v>28899.99</v>
      </c>
      <c r="K537">
        <v>28888.959999999999</v>
      </c>
      <c r="L537">
        <v>28998.18</v>
      </c>
      <c r="M537" s="315">
        <f>IF((L538=""),"",MAX(D539:L539))</f>
        <v>41183.880000000005</v>
      </c>
      <c r="N537" s="315">
        <f>IF(L538="","",MIN(D539:L539))</f>
        <v>33812.79</v>
      </c>
      <c r="O537" s="315">
        <f>IF((L539=""),"",AVERAGE(D539:L539))</f>
        <v>39303.630000000005</v>
      </c>
      <c r="P537" s="315">
        <f>IF((L538=""),"",((M537-N537)/(M537+N537))*100)</f>
        <v>9.8285563879036264</v>
      </c>
      <c r="Q537" s="316" t="str">
        <f>IF(L538="","",IF(P539&lt;20,(IF(O537&gt;19000,IF(O537&lt;49000,"Pass","Fail"),"Fail"))))</f>
        <v>Pass</v>
      </c>
      <c r="R537" s="315">
        <v>1340</v>
      </c>
      <c r="S537" s="238" t="s">
        <v>273</v>
      </c>
      <c r="T537" s="238"/>
      <c r="U537" s="284">
        <v>19000</v>
      </c>
      <c r="V537" s="284">
        <v>49000</v>
      </c>
      <c r="W537" s="284">
        <v>33000</v>
      </c>
      <c r="X537" s="285">
        <v>44000</v>
      </c>
      <c r="Y537" s="286">
        <v>20</v>
      </c>
      <c r="Z537" s="286">
        <v>20</v>
      </c>
    </row>
    <row r="538" spans="1:26" ht="15.75">
      <c r="A538" s="239"/>
      <c r="B538" s="313"/>
      <c r="C538" s="208" t="s">
        <v>88</v>
      </c>
      <c r="D538">
        <v>17793</v>
      </c>
      <c r="E538">
        <v>15767.6</v>
      </c>
      <c r="F538">
        <v>15483.19</v>
      </c>
      <c r="G538">
        <v>15169.26</v>
      </c>
      <c r="H538">
        <v>16357.69</v>
      </c>
      <c r="I538">
        <v>15810.21</v>
      </c>
      <c r="J538">
        <v>15298.61</v>
      </c>
      <c r="K538">
        <v>15359.58</v>
      </c>
      <c r="L538">
        <v>15607</v>
      </c>
      <c r="M538" s="313"/>
      <c r="N538" s="313"/>
      <c r="O538" s="313"/>
      <c r="P538" s="313"/>
      <c r="Q538" s="317"/>
      <c r="R538" s="313"/>
      <c r="S538" s="233"/>
      <c r="T538" s="233"/>
      <c r="U538" s="290"/>
      <c r="V538" s="290"/>
      <c r="W538" s="290"/>
      <c r="X538" s="290"/>
      <c r="Y538" s="293"/>
      <c r="Z538" s="293"/>
    </row>
    <row r="539" spans="1:26" ht="15.75">
      <c r="A539" s="240"/>
      <c r="B539" s="314"/>
      <c r="C539" s="208" t="s">
        <v>122</v>
      </c>
      <c r="D539" s="208">
        <f t="shared" ref="D539:L539" si="175">IF(((D537="")*AND(D538="")),"",(D537-D538)*3)</f>
        <v>33812.79</v>
      </c>
      <c r="E539" s="208">
        <f t="shared" si="175"/>
        <v>39390.300000000003</v>
      </c>
      <c r="F539" s="208">
        <f t="shared" si="175"/>
        <v>40218.420000000006</v>
      </c>
      <c r="G539" s="208">
        <f t="shared" si="175"/>
        <v>41183.880000000005</v>
      </c>
      <c r="H539" s="208">
        <f t="shared" si="175"/>
        <v>37971.72</v>
      </c>
      <c r="I539" s="208">
        <f t="shared" si="175"/>
        <v>39589.740000000005</v>
      </c>
      <c r="J539" s="208">
        <f t="shared" si="175"/>
        <v>40804.14</v>
      </c>
      <c r="K539" s="208">
        <f t="shared" si="175"/>
        <v>40588.14</v>
      </c>
      <c r="L539" s="208">
        <f t="shared" si="175"/>
        <v>40173.54</v>
      </c>
      <c r="M539" s="314"/>
      <c r="N539" s="314"/>
      <c r="O539" s="314"/>
      <c r="P539" s="314"/>
      <c r="Q539" s="318"/>
      <c r="R539" s="314"/>
      <c r="S539" s="234"/>
      <c r="T539" s="234"/>
      <c r="U539" s="292"/>
      <c r="V539" s="292"/>
      <c r="W539" s="292"/>
      <c r="X539" s="292"/>
      <c r="Y539" s="294"/>
      <c r="Z539" s="294"/>
    </row>
    <row r="540" spans="1:26" ht="15.75">
      <c r="A540" s="235">
        <v>43673</v>
      </c>
      <c r="B540" s="315" t="s">
        <v>123</v>
      </c>
      <c r="C540" s="208" t="s">
        <v>87</v>
      </c>
      <c r="D540">
        <v>29055.68</v>
      </c>
      <c r="E540">
        <v>28933.99</v>
      </c>
      <c r="F540">
        <v>28915.39</v>
      </c>
      <c r="G540">
        <v>28917.68</v>
      </c>
      <c r="H540">
        <v>29035.69</v>
      </c>
      <c r="I540">
        <v>29053.13</v>
      </c>
      <c r="J540">
        <v>28925.38</v>
      </c>
      <c r="K540">
        <v>28921.54</v>
      </c>
      <c r="L540">
        <v>29075.18</v>
      </c>
      <c r="M540" s="315">
        <f>IF((L541=""),"",MAX(D542:L542))</f>
        <v>40678.949999999997</v>
      </c>
      <c r="N540" s="315">
        <f>IF(L541="","",MIN(D542:L542))</f>
        <v>33315.96</v>
      </c>
      <c r="O540" s="315">
        <f>IF((L542=""),"",AVERAGE(D542:L542))</f>
        <v>38820.706666666665</v>
      </c>
      <c r="P540" s="315">
        <f>IF((L541=""),"",((M540-N540)/(M540+N540))*100)</f>
        <v>9.9506709312843231</v>
      </c>
      <c r="Q540" s="316" t="str">
        <f>IF(L541="","",IF(P542&lt;20,(IF(O540&gt;19000,IF(O540&lt;49000,"Pass","Fail"),"Fail"))))</f>
        <v>Pass</v>
      </c>
      <c r="R540" s="315">
        <v>1340</v>
      </c>
      <c r="S540" s="247" t="s">
        <v>274</v>
      </c>
      <c r="T540" s="238"/>
      <c r="U540" s="284">
        <v>19000</v>
      </c>
      <c r="V540" s="284">
        <v>49000</v>
      </c>
      <c r="W540" s="284">
        <v>33000</v>
      </c>
      <c r="X540" s="285">
        <v>44000</v>
      </c>
      <c r="Y540" s="286">
        <v>20</v>
      </c>
      <c r="Z540" s="286">
        <v>20</v>
      </c>
    </row>
    <row r="541" spans="1:26" ht="15.75">
      <c r="A541" s="239"/>
      <c r="B541" s="313"/>
      <c r="C541" s="208" t="s">
        <v>88</v>
      </c>
      <c r="D541">
        <v>17950.36</v>
      </c>
      <c r="E541">
        <v>15946.19</v>
      </c>
      <c r="F541">
        <v>15644.74</v>
      </c>
      <c r="G541">
        <v>15358.03</v>
      </c>
      <c r="H541">
        <v>16585.98</v>
      </c>
      <c r="I541">
        <v>16113.47</v>
      </c>
      <c r="J541">
        <v>15515.27</v>
      </c>
      <c r="K541">
        <v>15541.86</v>
      </c>
      <c r="L541">
        <v>15715.64</v>
      </c>
      <c r="M541" s="313"/>
      <c r="N541" s="313"/>
      <c r="O541" s="313"/>
      <c r="P541" s="313"/>
      <c r="Q541" s="317"/>
      <c r="R541" s="313"/>
      <c r="S541" s="233"/>
      <c r="T541" s="233"/>
      <c r="U541" s="290"/>
      <c r="V541" s="290"/>
      <c r="W541" s="290"/>
      <c r="X541" s="290"/>
      <c r="Y541" s="293"/>
      <c r="Z541" s="293"/>
    </row>
    <row r="542" spans="1:26" ht="15.75">
      <c r="A542" s="240"/>
      <c r="B542" s="314"/>
      <c r="C542" s="208" t="s">
        <v>122</v>
      </c>
      <c r="D542" s="208">
        <f t="shared" ref="D542:L542" si="176">IF(((D540="")*AND(D541="")),"",(D540-D541)*3)</f>
        <v>33315.96</v>
      </c>
      <c r="E542" s="208">
        <f t="shared" si="176"/>
        <v>38963.4</v>
      </c>
      <c r="F542" s="208">
        <f t="shared" si="176"/>
        <v>39811.949999999997</v>
      </c>
      <c r="G542" s="208">
        <f t="shared" si="176"/>
        <v>40678.949999999997</v>
      </c>
      <c r="H542" s="208">
        <f t="shared" si="176"/>
        <v>37349.129999999997</v>
      </c>
      <c r="I542" s="208">
        <f t="shared" si="176"/>
        <v>38818.980000000003</v>
      </c>
      <c r="J542" s="208">
        <f t="shared" si="176"/>
        <v>40230.33</v>
      </c>
      <c r="K542" s="208">
        <f t="shared" si="176"/>
        <v>40139.040000000001</v>
      </c>
      <c r="L542" s="208">
        <f t="shared" si="176"/>
        <v>40078.620000000003</v>
      </c>
      <c r="M542" s="314"/>
      <c r="N542" s="314"/>
      <c r="O542" s="314"/>
      <c r="P542" s="314"/>
      <c r="Q542" s="318"/>
      <c r="R542" s="314"/>
      <c r="S542" s="234"/>
      <c r="T542" s="234"/>
      <c r="U542" s="292"/>
      <c r="V542" s="292"/>
      <c r="W542" s="292"/>
      <c r="X542" s="292"/>
      <c r="Y542" s="294"/>
      <c r="Z542" s="294"/>
    </row>
    <row r="543" spans="1:26" ht="15.75">
      <c r="A543" s="235">
        <v>43676</v>
      </c>
      <c r="B543" s="315" t="s">
        <v>123</v>
      </c>
      <c r="C543" s="208" t="s">
        <v>87</v>
      </c>
      <c r="D543">
        <v>29050.27</v>
      </c>
      <c r="E543">
        <v>28953.73</v>
      </c>
      <c r="F543">
        <v>28965.77</v>
      </c>
      <c r="G543">
        <v>28992.25</v>
      </c>
      <c r="H543">
        <v>29112.61</v>
      </c>
      <c r="I543">
        <v>29062.32</v>
      </c>
      <c r="J543">
        <v>28962.28</v>
      </c>
      <c r="K543">
        <v>28946.76</v>
      </c>
      <c r="L543">
        <v>29075</v>
      </c>
      <c r="M543" s="315">
        <f>IF((L544=""),"",MAX(D545:L545))</f>
        <v>41160.149999999994</v>
      </c>
      <c r="N543" s="315">
        <f>IF(L544="","",MIN(D545:L545))</f>
        <v>33665.819999999992</v>
      </c>
      <c r="O543" s="315">
        <f>IF((L545=""),"",AVERAGE(D545:L545))</f>
        <v>39406.596666666665</v>
      </c>
      <c r="P543" s="315">
        <f>IF((L544=""),"",((M543-N543)/(M543+N543))*100)</f>
        <v>10.015680384764812</v>
      </c>
      <c r="Q543" s="316" t="str">
        <f>IF(L544="","",IF(P545&lt;20,(IF(O543&gt;19000,IF(O543&lt;49000,"Pass","Fail"),"Fail"))))</f>
        <v>Pass</v>
      </c>
      <c r="R543" s="315">
        <v>1335</v>
      </c>
      <c r="S543" s="238" t="s">
        <v>275</v>
      </c>
      <c r="T543" s="238"/>
      <c r="U543" s="284">
        <v>19000</v>
      </c>
      <c r="V543" s="284">
        <v>49000</v>
      </c>
      <c r="W543" s="284">
        <v>33000</v>
      </c>
      <c r="X543" s="285">
        <v>44000</v>
      </c>
      <c r="Y543" s="286">
        <v>20</v>
      </c>
      <c r="Z543" s="286">
        <v>20</v>
      </c>
    </row>
    <row r="544" spans="1:26" ht="15.75">
      <c r="A544" s="239"/>
      <c r="B544" s="313"/>
      <c r="C544" s="208" t="s">
        <v>88</v>
      </c>
      <c r="D544">
        <v>17828.330000000002</v>
      </c>
      <c r="E544">
        <v>15880.46</v>
      </c>
      <c r="F544">
        <v>15635.7</v>
      </c>
      <c r="G544">
        <v>15272.2</v>
      </c>
      <c r="H544">
        <v>16307</v>
      </c>
      <c r="I544">
        <v>15813.14</v>
      </c>
      <c r="J544">
        <v>15374.02</v>
      </c>
      <c r="K544">
        <v>15407.62</v>
      </c>
      <c r="L544">
        <v>15382.73</v>
      </c>
      <c r="M544" s="313"/>
      <c r="N544" s="313"/>
      <c r="O544" s="313"/>
      <c r="P544" s="313"/>
      <c r="Q544" s="317"/>
      <c r="R544" s="313"/>
      <c r="S544" s="233"/>
      <c r="T544" s="233"/>
      <c r="U544" s="290"/>
      <c r="V544" s="290"/>
      <c r="W544" s="290"/>
      <c r="X544" s="290"/>
      <c r="Y544" s="293"/>
      <c r="Z544" s="293"/>
    </row>
    <row r="545" spans="1:26" ht="15.75">
      <c r="A545" s="240"/>
      <c r="B545" s="314"/>
      <c r="C545" s="208" t="s">
        <v>122</v>
      </c>
      <c r="D545" s="208">
        <f t="shared" ref="D545:L545" si="177">IF(((D543="")*AND(D544="")),"",(D543-D544)*3)</f>
        <v>33665.819999999992</v>
      </c>
      <c r="E545" s="208">
        <f t="shared" si="177"/>
        <v>39219.81</v>
      </c>
      <c r="F545" s="208">
        <f t="shared" si="177"/>
        <v>39990.21</v>
      </c>
      <c r="G545" s="208">
        <f t="shared" si="177"/>
        <v>41160.149999999994</v>
      </c>
      <c r="H545" s="208">
        <f t="shared" si="177"/>
        <v>38416.83</v>
      </c>
      <c r="I545" s="208">
        <f t="shared" si="177"/>
        <v>39747.54</v>
      </c>
      <c r="J545" s="208">
        <f t="shared" si="177"/>
        <v>40764.78</v>
      </c>
      <c r="K545" s="208">
        <f t="shared" si="177"/>
        <v>40617.419999999991</v>
      </c>
      <c r="L545" s="208">
        <f t="shared" si="177"/>
        <v>41076.81</v>
      </c>
      <c r="M545" s="314"/>
      <c r="N545" s="314"/>
      <c r="O545" s="314"/>
      <c r="P545" s="314"/>
      <c r="Q545" s="318"/>
      <c r="R545" s="314"/>
      <c r="S545" s="234"/>
      <c r="T545" s="234"/>
      <c r="U545" s="292"/>
      <c r="V545" s="292"/>
      <c r="W545" s="292"/>
      <c r="X545" s="292"/>
      <c r="Y545" s="294"/>
      <c r="Z545" s="294"/>
    </row>
    <row r="546" spans="1:26" ht="15.75">
      <c r="A546" s="235">
        <v>43679</v>
      </c>
      <c r="B546" s="315" t="s">
        <v>123</v>
      </c>
      <c r="C546" s="208" t="s">
        <v>87</v>
      </c>
      <c r="D546">
        <v>29111.86</v>
      </c>
      <c r="E546">
        <v>28985.200000000001</v>
      </c>
      <c r="F546">
        <v>28980.3</v>
      </c>
      <c r="G546">
        <v>28982.61</v>
      </c>
      <c r="H546">
        <v>29111.1</v>
      </c>
      <c r="I546">
        <v>29077.59</v>
      </c>
      <c r="J546">
        <v>28974.75</v>
      </c>
      <c r="K546">
        <v>28979.83</v>
      </c>
      <c r="L546">
        <v>29111.35</v>
      </c>
      <c r="M546" s="315">
        <f>IF((L547=""),"",MAX(D548:L548))</f>
        <v>42848.61</v>
      </c>
      <c r="N546" s="315">
        <f>IF(L547="","",MIN(D548:L548))</f>
        <v>34390.14</v>
      </c>
      <c r="O546" s="315">
        <f>IF((L548=""),"",AVERAGE(D548:L548))</f>
        <v>40941.730000000003</v>
      </c>
      <c r="P546" s="315">
        <f>IF((L547=""),"",((M546-N546)/(M546+N546))*100)</f>
        <v>10.951070544254019</v>
      </c>
      <c r="Q546" s="316" t="str">
        <f>IF(L547="","",IF(P548&lt;20,(IF(O546&gt;19000,IF(O546&lt;49000,"Pass","Fail"),"Fail"))))</f>
        <v>Pass</v>
      </c>
      <c r="R546" s="315">
        <v>1335</v>
      </c>
      <c r="S546" s="238" t="s">
        <v>276</v>
      </c>
      <c r="T546" s="238"/>
      <c r="U546" s="284">
        <v>19000</v>
      </c>
      <c r="V546" s="284">
        <v>49000</v>
      </c>
      <c r="W546" s="284">
        <v>33000</v>
      </c>
      <c r="X546" s="285">
        <v>44000</v>
      </c>
      <c r="Y546" s="286">
        <v>20</v>
      </c>
      <c r="Z546" s="286">
        <v>20</v>
      </c>
    </row>
    <row r="547" spans="1:26" ht="15.75">
      <c r="A547" s="239"/>
      <c r="B547" s="313"/>
      <c r="C547" s="208" t="s">
        <v>88</v>
      </c>
      <c r="D547">
        <v>17648.48</v>
      </c>
      <c r="E547">
        <v>15334.2</v>
      </c>
      <c r="F547">
        <v>15018.19</v>
      </c>
      <c r="G547">
        <v>14699.74</v>
      </c>
      <c r="H547">
        <v>16052.94</v>
      </c>
      <c r="I547">
        <v>15344.69</v>
      </c>
      <c r="J547">
        <v>14805.92</v>
      </c>
      <c r="K547">
        <v>14721.75</v>
      </c>
      <c r="L547">
        <v>14863.49</v>
      </c>
      <c r="M547" s="313"/>
      <c r="N547" s="313"/>
      <c r="O547" s="313"/>
      <c r="P547" s="313"/>
      <c r="Q547" s="317"/>
      <c r="R547" s="313"/>
      <c r="S547" s="233"/>
      <c r="T547" s="233"/>
      <c r="U547" s="290"/>
      <c r="V547" s="290"/>
      <c r="W547" s="290"/>
      <c r="X547" s="290"/>
      <c r="Y547" s="293"/>
      <c r="Z547" s="293"/>
    </row>
    <row r="548" spans="1:26" ht="15.75">
      <c r="A548" s="240"/>
      <c r="B548" s="314"/>
      <c r="C548" s="208" t="s">
        <v>122</v>
      </c>
      <c r="D548" s="208">
        <f t="shared" ref="D548:L548" si="178">IF(((D546="")*AND(D547="")),"",(D546-D547)*3)</f>
        <v>34390.14</v>
      </c>
      <c r="E548" s="208">
        <f t="shared" si="178"/>
        <v>40953</v>
      </c>
      <c r="F548" s="208">
        <f t="shared" si="178"/>
        <v>41886.329999999994</v>
      </c>
      <c r="G548" s="208">
        <f t="shared" si="178"/>
        <v>42848.61</v>
      </c>
      <c r="H548" s="208">
        <f t="shared" si="178"/>
        <v>39174.479999999996</v>
      </c>
      <c r="I548" s="208">
        <f t="shared" si="178"/>
        <v>41198.699999999997</v>
      </c>
      <c r="J548" s="208">
        <f t="shared" si="178"/>
        <v>42506.49</v>
      </c>
      <c r="K548" s="208">
        <f t="shared" si="178"/>
        <v>42774.240000000005</v>
      </c>
      <c r="L548" s="208">
        <f t="shared" si="178"/>
        <v>42743.579999999994</v>
      </c>
      <c r="M548" s="314"/>
      <c r="N548" s="314"/>
      <c r="O548" s="314"/>
      <c r="P548" s="314"/>
      <c r="Q548" s="318"/>
      <c r="R548" s="314"/>
      <c r="S548" s="234"/>
      <c r="T548" s="234"/>
      <c r="U548" s="292"/>
      <c r="V548" s="292"/>
      <c r="W548" s="292"/>
      <c r="X548" s="292"/>
      <c r="Y548" s="294"/>
      <c r="Z548" s="294"/>
    </row>
    <row r="549" spans="1:26" ht="15.75">
      <c r="A549" s="235">
        <v>43682</v>
      </c>
      <c r="B549" s="315" t="s">
        <v>123</v>
      </c>
      <c r="C549" s="208" t="s">
        <v>87</v>
      </c>
      <c r="D549">
        <v>29121.95</v>
      </c>
      <c r="E549">
        <v>26861.43</v>
      </c>
      <c r="F549">
        <v>29093.48</v>
      </c>
      <c r="G549">
        <v>29014.78</v>
      </c>
      <c r="H549">
        <v>29158.75</v>
      </c>
      <c r="I549">
        <v>29125.46</v>
      </c>
      <c r="J549">
        <v>26820.83</v>
      </c>
      <c r="K549">
        <v>26782.2</v>
      </c>
      <c r="L549">
        <v>26944.880000000001</v>
      </c>
      <c r="M549" s="315">
        <f>IF((L550=""),"",MAX(D551:L551))</f>
        <v>85329.03</v>
      </c>
      <c r="N549" s="315">
        <f>IF(L550="","",MIN(D551:L551))</f>
        <v>38299.979999999996</v>
      </c>
      <c r="O549" s="315">
        <f>IF((L551=""),"",AVERAGE(D551:L551))</f>
        <v>72154.186666666676</v>
      </c>
      <c r="P549" s="315">
        <f>IF((L550=""),"",((M549-N549)/(M549+N549))*100)</f>
        <v>38.040464774408534</v>
      </c>
      <c r="Q549" s="316" t="str">
        <f>IF(L550="","",IF(P551&lt;20,(IF(O549&gt;19000,IF(O549&lt;49000,"Pass","Fail"),"Fail"))))</f>
        <v>Fail</v>
      </c>
      <c r="R549" s="315">
        <v>1335</v>
      </c>
      <c r="S549" s="238"/>
      <c r="T549" s="238"/>
      <c r="U549" s="284">
        <v>19000</v>
      </c>
      <c r="V549" s="284">
        <v>49000</v>
      </c>
      <c r="W549" s="284">
        <v>33000</v>
      </c>
      <c r="X549" s="285">
        <v>44000</v>
      </c>
      <c r="Y549" s="286">
        <v>20</v>
      </c>
      <c r="Z549" s="286">
        <v>20</v>
      </c>
    </row>
    <row r="550" spans="1:26" ht="15.75">
      <c r="A550" s="239"/>
      <c r="B550" s="313"/>
      <c r="C550" s="208" t="s">
        <v>88</v>
      </c>
      <c r="D550">
        <v>698.54</v>
      </c>
      <c r="E550">
        <v>717.21</v>
      </c>
      <c r="F550">
        <v>15573.95</v>
      </c>
      <c r="G550">
        <v>571.77</v>
      </c>
      <c r="H550">
        <v>16392.09</v>
      </c>
      <c r="I550">
        <v>682.7</v>
      </c>
      <c r="J550">
        <v>593.9</v>
      </c>
      <c r="K550">
        <v>565.46</v>
      </c>
      <c r="L550">
        <v>665.58</v>
      </c>
      <c r="M550" s="313"/>
      <c r="N550" s="313"/>
      <c r="O550" s="313"/>
      <c r="P550" s="313"/>
      <c r="Q550" s="317"/>
      <c r="R550" s="313"/>
      <c r="S550" s="233"/>
      <c r="T550" s="233"/>
      <c r="U550" s="290"/>
      <c r="V550" s="290"/>
      <c r="W550" s="290"/>
      <c r="X550" s="290"/>
      <c r="Y550" s="293"/>
      <c r="Z550" s="293"/>
    </row>
    <row r="551" spans="1:26" ht="15.75">
      <c r="A551" s="240"/>
      <c r="B551" s="314"/>
      <c r="C551" s="208" t="s">
        <v>122</v>
      </c>
      <c r="D551" s="208">
        <f t="shared" ref="D551:L551" si="179">IF(((D549="")*AND(D550="")),"",(D549-D550)*3)</f>
        <v>85270.23</v>
      </c>
      <c r="E551" s="208">
        <f t="shared" si="179"/>
        <v>78432.66</v>
      </c>
      <c r="F551" s="208">
        <f t="shared" si="179"/>
        <v>40558.589999999997</v>
      </c>
      <c r="G551" s="208">
        <f t="shared" si="179"/>
        <v>85329.03</v>
      </c>
      <c r="H551" s="208">
        <f t="shared" si="179"/>
        <v>38299.979999999996</v>
      </c>
      <c r="I551" s="208">
        <f t="shared" si="179"/>
        <v>85328.28</v>
      </c>
      <c r="J551" s="208">
        <f t="shared" si="179"/>
        <v>78680.790000000008</v>
      </c>
      <c r="K551" s="208">
        <f t="shared" si="179"/>
        <v>78650.22</v>
      </c>
      <c r="L551" s="208">
        <f t="shared" si="179"/>
        <v>78837.899999999994</v>
      </c>
      <c r="M551" s="314"/>
      <c r="N551" s="314"/>
      <c r="O551" s="314"/>
      <c r="P551" s="314"/>
      <c r="Q551" s="318"/>
      <c r="R551" s="314"/>
      <c r="S551" s="234"/>
      <c r="T551" s="234"/>
      <c r="U551" s="292"/>
      <c r="V551" s="292"/>
      <c r="W551" s="292"/>
      <c r="X551" s="292"/>
      <c r="Y551" s="294"/>
      <c r="Z551" s="294"/>
    </row>
    <row r="552" spans="1:26" ht="15.75">
      <c r="A552" s="235">
        <v>43682</v>
      </c>
      <c r="B552" s="315" t="s">
        <v>123</v>
      </c>
      <c r="C552" s="208" t="s">
        <v>87</v>
      </c>
      <c r="D552">
        <v>29189.11</v>
      </c>
      <c r="E552">
        <v>29042.87</v>
      </c>
      <c r="F552">
        <v>29090.16</v>
      </c>
      <c r="G552">
        <v>29026.76</v>
      </c>
      <c r="H552">
        <v>29106.82</v>
      </c>
      <c r="I552">
        <v>29137.37</v>
      </c>
      <c r="J552">
        <v>29028.61</v>
      </c>
      <c r="K552">
        <v>29027.06</v>
      </c>
      <c r="L552">
        <v>29145.13</v>
      </c>
      <c r="M552" s="315">
        <f>IF((L553=""),"",MAX(D554:L554))</f>
        <v>34977.78</v>
      </c>
      <c r="N552" s="315">
        <f>IF(L553="","",MIN(D554:L554))</f>
        <v>29337.780000000006</v>
      </c>
      <c r="O552" s="315">
        <f>IF((L554=""),"",AVERAGE(D554:L554))</f>
        <v>33583.763333333336</v>
      </c>
      <c r="P552" s="315">
        <f>IF((L553=""),"",((M552-N552)/(M552+N552))*100)</f>
        <v>8.7692620572688682</v>
      </c>
      <c r="Q552" s="316" t="str">
        <f>IF(L553="","",IF(P554&lt;20,(IF(O552&gt;19000,IF(O552&lt;49000,"Pass","Fail"),"Fail"))))</f>
        <v>Pass</v>
      </c>
      <c r="R552" s="315">
        <v>1335</v>
      </c>
      <c r="S552" s="238" t="s">
        <v>277</v>
      </c>
      <c r="T552" s="238"/>
      <c r="U552" s="284">
        <v>19000</v>
      </c>
      <c r="V552" s="284">
        <v>49000</v>
      </c>
      <c r="W552" s="284">
        <v>33000</v>
      </c>
      <c r="X552" s="285">
        <v>44000</v>
      </c>
      <c r="Y552" s="286">
        <v>20</v>
      </c>
      <c r="Z552" s="286">
        <v>20</v>
      </c>
    </row>
    <row r="553" spans="1:26" ht="15.75">
      <c r="A553" s="239"/>
      <c r="B553" s="313"/>
      <c r="C553" s="208" t="s">
        <v>88</v>
      </c>
      <c r="D553">
        <v>19409.849999999999</v>
      </c>
      <c r="E553">
        <v>17825.900000000001</v>
      </c>
      <c r="F553">
        <v>17596.349999999999</v>
      </c>
      <c r="G553">
        <v>17367.5</v>
      </c>
      <c r="H553">
        <v>18327.55</v>
      </c>
      <c r="I553">
        <v>17889.36</v>
      </c>
      <c r="J553">
        <v>17458.91</v>
      </c>
      <c r="K553">
        <v>17502.939999999999</v>
      </c>
      <c r="L553">
        <v>17664.240000000002</v>
      </c>
      <c r="M553" s="313"/>
      <c r="N553" s="313"/>
      <c r="O553" s="313"/>
      <c r="P553" s="313"/>
      <c r="Q553" s="317"/>
      <c r="R553" s="313"/>
      <c r="S553" s="233"/>
      <c r="T553" s="233"/>
      <c r="U553" s="290"/>
      <c r="V553" s="290"/>
      <c r="W553" s="290"/>
      <c r="X553" s="290"/>
      <c r="Y553" s="293"/>
      <c r="Z553" s="293"/>
    </row>
    <row r="554" spans="1:26" ht="15.75">
      <c r="A554" s="240"/>
      <c r="B554" s="314"/>
      <c r="C554" s="208" t="s">
        <v>122</v>
      </c>
      <c r="D554" s="208">
        <f t="shared" ref="D554:L554" si="180">IF(((D552="")*AND(D553="")),"",(D552-D553)*3)</f>
        <v>29337.780000000006</v>
      </c>
      <c r="E554" s="208">
        <f t="shared" si="180"/>
        <v>33650.909999999989</v>
      </c>
      <c r="F554" s="208">
        <f t="shared" si="180"/>
        <v>34481.430000000008</v>
      </c>
      <c r="G554" s="208">
        <f t="shared" si="180"/>
        <v>34977.78</v>
      </c>
      <c r="H554" s="208">
        <f t="shared" si="180"/>
        <v>32337.81</v>
      </c>
      <c r="I554" s="208">
        <f t="shared" si="180"/>
        <v>33744.03</v>
      </c>
      <c r="J554" s="208">
        <f t="shared" si="180"/>
        <v>34709.100000000006</v>
      </c>
      <c r="K554" s="208">
        <f t="shared" si="180"/>
        <v>34572.360000000008</v>
      </c>
      <c r="L554" s="208">
        <f t="shared" si="180"/>
        <v>34442.67</v>
      </c>
      <c r="M554" s="314"/>
      <c r="N554" s="314"/>
      <c r="O554" s="314"/>
      <c r="P554" s="314"/>
      <c r="Q554" s="318"/>
      <c r="R554" s="314"/>
      <c r="S554" s="234"/>
      <c r="T554" s="234"/>
      <c r="U554" s="292"/>
      <c r="V554" s="292"/>
      <c r="W554" s="292"/>
      <c r="X554" s="292"/>
      <c r="Y554" s="294"/>
      <c r="Z554" s="294"/>
    </row>
    <row r="555" spans="1:26" ht="15.75">
      <c r="A555" s="235">
        <v>43685</v>
      </c>
      <c r="B555" s="315" t="s">
        <v>123</v>
      </c>
      <c r="C555" s="208" t="s">
        <v>87</v>
      </c>
      <c r="D555">
        <v>29164.880000000001</v>
      </c>
      <c r="E555">
        <v>29028.14</v>
      </c>
      <c r="F555">
        <v>29063.58</v>
      </c>
      <c r="G555">
        <v>29016.799999999999</v>
      </c>
      <c r="H555">
        <v>29108.59</v>
      </c>
      <c r="I555">
        <v>29135.439999999999</v>
      </c>
      <c r="J555">
        <v>29007.29</v>
      </c>
      <c r="K555">
        <v>29015.47</v>
      </c>
      <c r="L555">
        <v>29118.639999999999</v>
      </c>
      <c r="M555" s="315">
        <f>IF((L556=""),"",MAX(D557:L557))</f>
        <v>41227.68</v>
      </c>
      <c r="N555" s="315">
        <f>IF(L556="","",MIN(D557:L557))</f>
        <v>33548.97</v>
      </c>
      <c r="O555" s="315">
        <f>IF((L557=""),"",AVERAGE(D557:L557))</f>
        <v>39301.01</v>
      </c>
      <c r="P555" s="315">
        <f>IF((L556=""),"",((M555-N555)/(M555+N555))*100)</f>
        <v>10.268860667066523</v>
      </c>
      <c r="Q555" s="316" t="str">
        <f>IF(L556="","",IF(P557&lt;20,(IF(O555&gt;19000,IF(O555&lt;49000,"Pass","Fail"),"Fail"))))</f>
        <v>Pass</v>
      </c>
      <c r="R555" s="315">
        <v>74</v>
      </c>
      <c r="S555" s="233" t="s">
        <v>278</v>
      </c>
      <c r="T555" s="238"/>
      <c r="U555" s="284">
        <v>19000</v>
      </c>
      <c r="V555" s="284">
        <v>49000</v>
      </c>
      <c r="W555" s="284">
        <v>33000</v>
      </c>
      <c r="X555" s="285">
        <v>44000</v>
      </c>
      <c r="Y555" s="286">
        <v>20</v>
      </c>
      <c r="Z555" s="286">
        <v>20</v>
      </c>
    </row>
    <row r="556" spans="1:26" ht="15.75">
      <c r="A556" s="239"/>
      <c r="B556" s="313"/>
      <c r="C556" s="208" t="s">
        <v>88</v>
      </c>
      <c r="D556">
        <v>17981.89</v>
      </c>
      <c r="E556">
        <v>15847.87</v>
      </c>
      <c r="F556">
        <v>15590.03</v>
      </c>
      <c r="G556">
        <v>15274.24</v>
      </c>
      <c r="H556">
        <v>16569.669999999998</v>
      </c>
      <c r="I556">
        <v>15963.87</v>
      </c>
      <c r="J556">
        <v>15373.01</v>
      </c>
      <c r="K556">
        <v>15424.27</v>
      </c>
      <c r="L556">
        <v>15730.95</v>
      </c>
      <c r="M556" s="313"/>
      <c r="N556" s="313"/>
      <c r="O556" s="313"/>
      <c r="P556" s="313"/>
      <c r="Q556" s="317"/>
      <c r="R556" s="313"/>
      <c r="T556" s="233"/>
      <c r="U556" s="290"/>
      <c r="V556" s="290"/>
      <c r="W556" s="290"/>
      <c r="X556" s="290"/>
      <c r="Y556" s="293"/>
      <c r="Z556" s="293"/>
    </row>
    <row r="557" spans="1:26" ht="15.75">
      <c r="A557" s="240"/>
      <c r="B557" s="314"/>
      <c r="C557" s="208" t="s">
        <v>122</v>
      </c>
      <c r="D557" s="208">
        <f t="shared" ref="D557:L557" si="181">IF(((D555="")*AND(D556="")),"",(D555-D556)*3)</f>
        <v>33548.97</v>
      </c>
      <c r="E557" s="208">
        <f t="shared" si="181"/>
        <v>39540.81</v>
      </c>
      <c r="F557" s="208">
        <f t="shared" si="181"/>
        <v>40420.65</v>
      </c>
      <c r="G557" s="208">
        <f t="shared" si="181"/>
        <v>41227.68</v>
      </c>
      <c r="H557" s="208">
        <f t="shared" si="181"/>
        <v>37616.760000000009</v>
      </c>
      <c r="I557" s="208">
        <f t="shared" si="181"/>
        <v>39514.709999999992</v>
      </c>
      <c r="J557" s="208">
        <f t="shared" si="181"/>
        <v>40902.840000000004</v>
      </c>
      <c r="K557" s="208">
        <f t="shared" si="181"/>
        <v>40773.600000000006</v>
      </c>
      <c r="L557" s="208">
        <f t="shared" si="181"/>
        <v>40163.069999999992</v>
      </c>
      <c r="M557" s="314"/>
      <c r="N557" s="314"/>
      <c r="O557" s="314"/>
      <c r="P557" s="314"/>
      <c r="Q557" s="318"/>
      <c r="R557" s="314"/>
      <c r="S557" s="234"/>
      <c r="T557" s="234"/>
      <c r="U557" s="292"/>
      <c r="V557" s="292"/>
      <c r="W557" s="292"/>
      <c r="X557" s="292"/>
      <c r="Y557" s="294"/>
      <c r="Z557" s="294"/>
    </row>
    <row r="558" spans="1:26" ht="15.75">
      <c r="A558" s="235">
        <v>43696</v>
      </c>
      <c r="B558" s="315" t="s">
        <v>123</v>
      </c>
      <c r="C558" s="208" t="s">
        <v>87</v>
      </c>
      <c r="D558">
        <v>29244.74</v>
      </c>
      <c r="E558">
        <v>29109.64</v>
      </c>
      <c r="F558">
        <v>29115.759999999998</v>
      </c>
      <c r="G558">
        <v>29122.01</v>
      </c>
      <c r="H558">
        <v>29241.7</v>
      </c>
      <c r="I558">
        <v>29242.18</v>
      </c>
      <c r="J558">
        <v>29125.599999999999</v>
      </c>
      <c r="K558">
        <v>29098.35</v>
      </c>
      <c r="L558">
        <v>29245.96</v>
      </c>
      <c r="M558" s="315">
        <f>IF((L559=""),"",MAX(D560:L560))</f>
        <v>35472.389999999992</v>
      </c>
      <c r="N558" s="315">
        <f>IF(L559="","",MIN(D560:L560))</f>
        <v>29884.560000000001</v>
      </c>
      <c r="O558" s="315">
        <f>IF((L560=""),"",AVERAGE(D560:L560))</f>
        <v>34116.22</v>
      </c>
      <c r="P558" s="315">
        <f>IF((L559=""),"",((M558-N558)/(M558+N558))*100)</f>
        <v>8.5497104745554839</v>
      </c>
      <c r="Q558" s="316" t="str">
        <f>IF(L559="","",IF(P560&lt;20,(IF(O558&gt;19000,IF(O558&lt;49000,"Pass","Fail"),"Fail"))))</f>
        <v>Pass</v>
      </c>
      <c r="R558" s="315">
        <v>1340</v>
      </c>
      <c r="S558" s="238" t="s">
        <v>279</v>
      </c>
      <c r="T558" s="238"/>
      <c r="U558" s="284">
        <v>19000</v>
      </c>
      <c r="V558" s="284">
        <v>49000</v>
      </c>
      <c r="W558" s="284">
        <v>33000</v>
      </c>
      <c r="X558" s="285">
        <v>44000</v>
      </c>
      <c r="Y558" s="286">
        <v>20</v>
      </c>
      <c r="Z558" s="286">
        <v>20</v>
      </c>
    </row>
    <row r="559" spans="1:26" ht="15.75">
      <c r="A559" s="239"/>
      <c r="B559" s="313"/>
      <c r="C559" s="208" t="s">
        <v>88</v>
      </c>
      <c r="D559">
        <v>19283.22</v>
      </c>
      <c r="E559">
        <v>17731.91</v>
      </c>
      <c r="F559">
        <v>17520.41</v>
      </c>
      <c r="G559">
        <v>17297.88</v>
      </c>
      <c r="H559">
        <v>18250.39</v>
      </c>
      <c r="I559">
        <v>17703.57</v>
      </c>
      <c r="J559">
        <v>17374.55</v>
      </c>
      <c r="K559">
        <v>17424.53</v>
      </c>
      <c r="L559">
        <v>17610.82</v>
      </c>
      <c r="M559" s="313"/>
      <c r="N559" s="313"/>
      <c r="O559" s="313"/>
      <c r="P559" s="313"/>
      <c r="Q559" s="317"/>
      <c r="R559" s="313"/>
      <c r="S559" s="233"/>
      <c r="T559" s="233"/>
      <c r="U559" s="290"/>
      <c r="V559" s="290"/>
      <c r="W559" s="290"/>
      <c r="X559" s="290"/>
      <c r="Y559" s="293"/>
      <c r="Z559" s="293"/>
    </row>
    <row r="560" spans="1:26" ht="15.75">
      <c r="A560" s="240"/>
      <c r="B560" s="314"/>
      <c r="C560" s="208" t="s">
        <v>122</v>
      </c>
      <c r="D560" s="208">
        <f t="shared" ref="D560:L560" si="182">IF(((D558="")*AND(D559="")),"",(D558-D559)*3)</f>
        <v>29884.560000000001</v>
      </c>
      <c r="E560" s="208">
        <f t="shared" si="182"/>
        <v>34133.19</v>
      </c>
      <c r="F560" s="208">
        <f t="shared" si="182"/>
        <v>34786.049999999996</v>
      </c>
      <c r="G560" s="208">
        <f t="shared" si="182"/>
        <v>35472.389999999992</v>
      </c>
      <c r="H560" s="208">
        <f t="shared" si="182"/>
        <v>32973.930000000008</v>
      </c>
      <c r="I560" s="208">
        <f t="shared" si="182"/>
        <v>34615.83</v>
      </c>
      <c r="J560" s="208">
        <f t="shared" si="182"/>
        <v>35253.149999999994</v>
      </c>
      <c r="K560" s="208">
        <f t="shared" si="182"/>
        <v>35021.46</v>
      </c>
      <c r="L560" s="208">
        <f t="shared" si="182"/>
        <v>34905.42</v>
      </c>
      <c r="M560" s="314"/>
      <c r="N560" s="314"/>
      <c r="O560" s="314"/>
      <c r="P560" s="314"/>
      <c r="Q560" s="318"/>
      <c r="R560" s="314"/>
      <c r="S560" s="234"/>
      <c r="T560" s="234"/>
      <c r="U560" s="292"/>
      <c r="V560" s="292"/>
      <c r="W560" s="292"/>
      <c r="X560" s="292"/>
      <c r="Y560" s="294"/>
      <c r="Z560" s="294"/>
    </row>
    <row r="561" spans="1:26" ht="15.75">
      <c r="A561" s="235">
        <v>43699</v>
      </c>
      <c r="B561" s="315" t="s">
        <v>123</v>
      </c>
      <c r="C561" s="208" t="s">
        <v>87</v>
      </c>
      <c r="D561">
        <v>29276.06</v>
      </c>
      <c r="E561">
        <v>29134.57</v>
      </c>
      <c r="F561">
        <v>29116.26</v>
      </c>
      <c r="G561">
        <v>29133.48</v>
      </c>
      <c r="H561">
        <v>29264.01</v>
      </c>
      <c r="I561">
        <v>29223.25</v>
      </c>
      <c r="J561">
        <v>29132.7</v>
      </c>
      <c r="K561">
        <v>29134.07</v>
      </c>
      <c r="L561">
        <v>29240.01</v>
      </c>
      <c r="M561" s="315">
        <f>IF((L562=""),"",MAX(D563:L563))</f>
        <v>37771.049999999996</v>
      </c>
      <c r="N561" s="315">
        <f>IF(L562="","",MIN(D563:L563))</f>
        <v>31685.79</v>
      </c>
      <c r="O561" s="315">
        <f>IF((L563=""),"",AVERAGE(D563:L563))</f>
        <v>36285.276666666665</v>
      </c>
      <c r="P561" s="315">
        <f>IF((L562=""),"",((M561-N561)/(M561+N561))*100)</f>
        <v>8.7612105589600606</v>
      </c>
      <c r="Q561" s="316" t="str">
        <f>IF(L562="","",IF(P563&lt;20,(IF(O561&gt;19000,IF(O561&lt;49000,"Pass","Fail"),"Fail"))))</f>
        <v>Pass</v>
      </c>
      <c r="R561" s="315">
        <v>1340</v>
      </c>
      <c r="S561" s="238" t="s">
        <v>280</v>
      </c>
      <c r="T561" s="238"/>
      <c r="U561" s="284">
        <v>19000</v>
      </c>
      <c r="V561" s="284">
        <v>49000</v>
      </c>
      <c r="W561" s="284">
        <v>33000</v>
      </c>
      <c r="X561" s="285">
        <v>44000</v>
      </c>
      <c r="Y561" s="286">
        <v>20</v>
      </c>
      <c r="Z561" s="286">
        <v>20</v>
      </c>
    </row>
    <row r="562" spans="1:26" ht="15.75">
      <c r="A562" s="239"/>
      <c r="B562" s="313"/>
      <c r="C562" s="208" t="s">
        <v>88</v>
      </c>
      <c r="D562">
        <v>18714.13</v>
      </c>
      <c r="E562">
        <v>16990.05</v>
      </c>
      <c r="F562">
        <v>16739.09</v>
      </c>
      <c r="G562">
        <v>16543.13</v>
      </c>
      <c r="H562">
        <v>17610.25</v>
      </c>
      <c r="I562">
        <v>17032.61</v>
      </c>
      <c r="J562">
        <v>16594.02</v>
      </c>
      <c r="K562">
        <v>16684.689999999999</v>
      </c>
      <c r="L562">
        <v>16890.61</v>
      </c>
      <c r="M562" s="313"/>
      <c r="N562" s="313"/>
      <c r="O562" s="313"/>
      <c r="P562" s="313"/>
      <c r="Q562" s="317"/>
      <c r="R562" s="313"/>
      <c r="S562" s="233"/>
      <c r="T562" s="233"/>
      <c r="U562" s="290"/>
      <c r="V562" s="290"/>
      <c r="W562" s="290"/>
      <c r="X562" s="290"/>
      <c r="Y562" s="293"/>
      <c r="Z562" s="293"/>
    </row>
    <row r="563" spans="1:26" ht="15.75">
      <c r="A563" s="240"/>
      <c r="B563" s="314"/>
      <c r="C563" s="208" t="s">
        <v>122</v>
      </c>
      <c r="D563" s="208">
        <f t="shared" ref="D563:L563" si="183">IF(((D561="")*AND(D562="")),"",(D561-D562)*3)</f>
        <v>31685.79</v>
      </c>
      <c r="E563" s="208">
        <f t="shared" si="183"/>
        <v>36433.56</v>
      </c>
      <c r="F563" s="208">
        <f t="shared" si="183"/>
        <v>37131.509999999995</v>
      </c>
      <c r="G563" s="208">
        <f t="shared" si="183"/>
        <v>37771.049999999996</v>
      </c>
      <c r="H563" s="208">
        <f t="shared" si="183"/>
        <v>34961.279999999999</v>
      </c>
      <c r="I563" s="208">
        <f t="shared" si="183"/>
        <v>36571.919999999998</v>
      </c>
      <c r="J563" s="208">
        <f t="shared" si="183"/>
        <v>37616.04</v>
      </c>
      <c r="K563" s="208">
        <f t="shared" si="183"/>
        <v>37348.14</v>
      </c>
      <c r="L563" s="208">
        <f t="shared" si="183"/>
        <v>37048.199999999997</v>
      </c>
      <c r="M563" s="314"/>
      <c r="N563" s="314"/>
      <c r="O563" s="314"/>
      <c r="P563" s="314"/>
      <c r="Q563" s="318"/>
      <c r="R563" s="314"/>
      <c r="S563" s="234"/>
      <c r="T563" s="234"/>
      <c r="U563" s="292"/>
      <c r="V563" s="292"/>
      <c r="W563" s="292"/>
      <c r="X563" s="292"/>
      <c r="Y563" s="294"/>
      <c r="Z563" s="294"/>
    </row>
    <row r="564" spans="1:26" ht="15.75">
      <c r="A564" s="235">
        <v>43700</v>
      </c>
      <c r="B564" s="315" t="s">
        <v>123</v>
      </c>
      <c r="C564" s="208" t="s">
        <v>87</v>
      </c>
      <c r="D564">
        <v>29439.82</v>
      </c>
      <c r="E564">
        <v>29284.55</v>
      </c>
      <c r="F564">
        <v>29299.119999999999</v>
      </c>
      <c r="G564">
        <v>29273.97</v>
      </c>
      <c r="H564">
        <v>29350.49</v>
      </c>
      <c r="I564">
        <v>29393.66</v>
      </c>
      <c r="J564">
        <v>29257.26</v>
      </c>
      <c r="K564">
        <v>29266.97</v>
      </c>
      <c r="L564">
        <v>29402.22</v>
      </c>
      <c r="M564" s="315">
        <f>IF((L565=""),"",MAX(D566:L566))</f>
        <v>42383.19</v>
      </c>
      <c r="N564" s="315">
        <f>IF(L565="","",MIN(D566:L566))</f>
        <v>35486.399999999994</v>
      </c>
      <c r="O564" s="315">
        <f>IF((L566=""),"",AVERAGE(D566:L566))</f>
        <v>40816.873333333329</v>
      </c>
      <c r="P564" s="315">
        <f>IF((L565=""),"",((M564-N564)/(M564+N564))*100)</f>
        <v>8.856846427469323</v>
      </c>
      <c r="Q564" s="316" t="str">
        <f>IF(L565="","",IF(P566&lt;20,(IF(O564&gt;19000,IF(O564&lt;49000,"Pass","Fail"),"Fail"))))</f>
        <v>Pass</v>
      </c>
      <c r="R564" s="315">
        <v>1159</v>
      </c>
      <c r="S564" s="238" t="s">
        <v>281</v>
      </c>
      <c r="T564" s="238"/>
      <c r="U564" s="284">
        <v>19000</v>
      </c>
      <c r="V564" s="284">
        <v>49000</v>
      </c>
      <c r="W564" s="284">
        <v>33000</v>
      </c>
      <c r="X564" s="285">
        <v>44000</v>
      </c>
      <c r="Y564" s="286">
        <v>20</v>
      </c>
      <c r="Z564" s="286">
        <v>20</v>
      </c>
    </row>
    <row r="565" spans="1:26" ht="15.75">
      <c r="A565" s="239"/>
      <c r="B565" s="313"/>
      <c r="C565" s="208" t="s">
        <v>88</v>
      </c>
      <c r="D565">
        <v>17611.02</v>
      </c>
      <c r="E565">
        <v>15728.88</v>
      </c>
      <c r="F565">
        <v>15438.78</v>
      </c>
      <c r="G565">
        <v>15146.24</v>
      </c>
      <c r="H565">
        <v>16195.05</v>
      </c>
      <c r="I565">
        <v>15569.82</v>
      </c>
      <c r="J565">
        <v>15196.46</v>
      </c>
      <c r="K565">
        <v>15269.83</v>
      </c>
      <c r="L565">
        <v>15361.36</v>
      </c>
      <c r="M565" s="313"/>
      <c r="N565" s="313"/>
      <c r="O565" s="313"/>
      <c r="P565" s="313"/>
      <c r="Q565" s="317"/>
      <c r="R565" s="313"/>
      <c r="S565" s="233"/>
      <c r="T565" s="233"/>
      <c r="U565" s="290"/>
      <c r="V565" s="290"/>
      <c r="W565" s="290"/>
      <c r="X565" s="290"/>
      <c r="Y565" s="293"/>
      <c r="Z565" s="293"/>
    </row>
    <row r="566" spans="1:26" ht="15.75">
      <c r="A566" s="240"/>
      <c r="B566" s="314"/>
      <c r="C566" s="208" t="s">
        <v>122</v>
      </c>
      <c r="D566" s="208">
        <f t="shared" ref="D566:L566" si="184">IF(((D564="")*AND(D565="")),"",(D564-D565)*3)</f>
        <v>35486.399999999994</v>
      </c>
      <c r="E566" s="208">
        <f t="shared" si="184"/>
        <v>40667.01</v>
      </c>
      <c r="F566" s="208">
        <f t="shared" si="184"/>
        <v>41581.019999999997</v>
      </c>
      <c r="G566" s="208">
        <f t="shared" si="184"/>
        <v>42383.19</v>
      </c>
      <c r="H566" s="208">
        <f t="shared" si="184"/>
        <v>39466.320000000007</v>
      </c>
      <c r="I566" s="208">
        <f t="shared" si="184"/>
        <v>41471.520000000004</v>
      </c>
      <c r="J566" s="208">
        <f t="shared" si="184"/>
        <v>42182.399999999994</v>
      </c>
      <c r="K566" s="208">
        <f t="shared" si="184"/>
        <v>41991.420000000006</v>
      </c>
      <c r="L566" s="208">
        <f t="shared" si="184"/>
        <v>42122.58</v>
      </c>
      <c r="M566" s="314"/>
      <c r="N566" s="314"/>
      <c r="O566" s="314"/>
      <c r="P566" s="314"/>
      <c r="Q566" s="318"/>
      <c r="R566" s="314"/>
      <c r="S566" s="234"/>
      <c r="T566" s="234"/>
      <c r="U566" s="292"/>
      <c r="V566" s="292"/>
      <c r="W566" s="292"/>
      <c r="X566" s="292"/>
      <c r="Y566" s="294"/>
      <c r="Z566" s="294"/>
    </row>
    <row r="567" spans="1:26" ht="15.75">
      <c r="A567" s="235">
        <v>43703</v>
      </c>
      <c r="B567" s="315" t="s">
        <v>123</v>
      </c>
      <c r="C567" s="208" t="s">
        <v>87</v>
      </c>
      <c r="D567">
        <v>29360.44</v>
      </c>
      <c r="E567">
        <v>29240.95</v>
      </c>
      <c r="F567">
        <v>29226.14</v>
      </c>
      <c r="G567">
        <v>29186.97</v>
      </c>
      <c r="H567">
        <v>29312.54</v>
      </c>
      <c r="I567">
        <v>29320.11</v>
      </c>
      <c r="J567">
        <v>29194.560000000001</v>
      </c>
      <c r="K567">
        <v>29159.200000000001</v>
      </c>
      <c r="L567">
        <v>29289.97</v>
      </c>
      <c r="M567" s="315">
        <f>IF((L568=""),"",MAX(D569:L569))</f>
        <v>41472.240000000005</v>
      </c>
      <c r="N567" s="315">
        <f>IF(L568="","",MIN(D569:L569))</f>
        <v>33716.67</v>
      </c>
      <c r="O567" s="315">
        <f>IF((L569=""),"",AVERAGE(D569:L569))</f>
        <v>39630.82</v>
      </c>
      <c r="P567" s="315">
        <f>IF((L568=""),"",((M567-N567)/(M567+N567))*100)</f>
        <v>10.314779134316494</v>
      </c>
      <c r="Q567" s="316" t="str">
        <f>IF(L568="","",IF(P569&lt;20,(IF(O567&gt;19000,IF(O567&lt;49000,"Pass","Fail"),"Fail"))))</f>
        <v>Pass</v>
      </c>
      <c r="R567" s="315" t="s">
        <v>282</v>
      </c>
      <c r="S567" s="238" t="s">
        <v>283</v>
      </c>
      <c r="T567" s="238"/>
      <c r="U567" s="284">
        <v>19000</v>
      </c>
      <c r="V567" s="284">
        <v>49000</v>
      </c>
      <c r="W567" s="284">
        <v>33000</v>
      </c>
      <c r="X567" s="285">
        <v>44000</v>
      </c>
      <c r="Y567" s="286">
        <v>20</v>
      </c>
      <c r="Z567" s="286">
        <v>20</v>
      </c>
    </row>
    <row r="568" spans="1:26" ht="15.75">
      <c r="A568" s="239"/>
      <c r="B568" s="313"/>
      <c r="C568" s="208" t="s">
        <v>88</v>
      </c>
      <c r="D568">
        <v>18121.55</v>
      </c>
      <c r="E568">
        <v>16072.1</v>
      </c>
      <c r="F568">
        <v>15875.74</v>
      </c>
      <c r="G568">
        <v>15433.04</v>
      </c>
      <c r="H568">
        <v>16574.14</v>
      </c>
      <c r="I568">
        <v>15788.95</v>
      </c>
      <c r="J568">
        <v>15465.89</v>
      </c>
      <c r="K568">
        <v>15601.12</v>
      </c>
      <c r="L568">
        <v>15465.89</v>
      </c>
      <c r="M568" s="313"/>
      <c r="N568" s="313"/>
      <c r="O568" s="313"/>
      <c r="P568" s="313"/>
      <c r="Q568" s="317"/>
      <c r="R568" s="313"/>
      <c r="S568" s="233"/>
      <c r="T568" s="233"/>
      <c r="U568" s="290"/>
      <c r="V568" s="290"/>
      <c r="W568" s="290"/>
      <c r="X568" s="290"/>
      <c r="Y568" s="293"/>
      <c r="Z568" s="293"/>
    </row>
    <row r="569" spans="1:26" ht="15.75">
      <c r="A569" s="240"/>
      <c r="B569" s="314"/>
      <c r="C569" s="208" t="s">
        <v>122</v>
      </c>
      <c r="D569" s="208">
        <f t="shared" ref="D569:L569" si="185">IF(((D567="")*AND(D568="")),"",(D567-D568)*3)</f>
        <v>33716.67</v>
      </c>
      <c r="E569" s="208">
        <f t="shared" si="185"/>
        <v>39506.550000000003</v>
      </c>
      <c r="F569" s="208">
        <f t="shared" si="185"/>
        <v>40051.199999999997</v>
      </c>
      <c r="G569" s="208">
        <f t="shared" si="185"/>
        <v>41261.79</v>
      </c>
      <c r="H569" s="208">
        <f t="shared" si="185"/>
        <v>38215.200000000004</v>
      </c>
      <c r="I569" s="208">
        <f t="shared" si="185"/>
        <v>40593.479999999996</v>
      </c>
      <c r="J569" s="208">
        <f t="shared" si="185"/>
        <v>41186.010000000009</v>
      </c>
      <c r="K569" s="208">
        <f t="shared" si="185"/>
        <v>40674.239999999998</v>
      </c>
      <c r="L569" s="208">
        <f t="shared" si="185"/>
        <v>41472.240000000005</v>
      </c>
      <c r="M569" s="314"/>
      <c r="N569" s="314"/>
      <c r="O569" s="314"/>
      <c r="P569" s="314"/>
      <c r="Q569" s="318"/>
      <c r="R569" s="314"/>
      <c r="S569" s="234"/>
      <c r="T569" s="234"/>
      <c r="U569" s="292"/>
      <c r="V569" s="292"/>
      <c r="W569" s="292"/>
      <c r="X569" s="292"/>
      <c r="Y569" s="294"/>
      <c r="Z569" s="294"/>
    </row>
    <row r="570" spans="1:26" ht="15.75">
      <c r="A570" s="243">
        <v>43706</v>
      </c>
      <c r="B570" s="315" t="s">
        <v>123</v>
      </c>
      <c r="C570" s="208" t="s">
        <v>87</v>
      </c>
      <c r="D570">
        <v>27121.48</v>
      </c>
      <c r="E570">
        <v>27043.21</v>
      </c>
      <c r="F570">
        <v>27183.58</v>
      </c>
      <c r="G570">
        <v>27057.94</v>
      </c>
      <c r="H570">
        <v>27046.49</v>
      </c>
      <c r="I570">
        <v>27100.34</v>
      </c>
      <c r="J570">
        <v>27029.08</v>
      </c>
      <c r="K570">
        <v>27019.29</v>
      </c>
      <c r="L570">
        <v>27025.73</v>
      </c>
      <c r="M570" s="315">
        <f>IF((L571=""),"",MAX(D572:L572))</f>
        <v>41295.569999999992</v>
      </c>
      <c r="N570" s="315">
        <f>IF(L571="","",MIN(D572:L572))</f>
        <v>34208.909999999996</v>
      </c>
      <c r="O570" s="315">
        <f>IF((L572=""),"",AVERAGE(D572:L572))</f>
        <v>39294.800000000003</v>
      </c>
      <c r="P570" s="315">
        <f>IF((L571=""),"",((M570-N570)/(M570+N570))*100)</f>
        <v>9.3857477066261481</v>
      </c>
      <c r="Q570" s="316" t="str">
        <f>IF(L571="","",IF(P572&lt;20,(IF(O570&gt;19000,IF(O570&lt;49000,"Pass","Fail"),"Fail"))))</f>
        <v>Pass</v>
      </c>
      <c r="R570" s="315">
        <v>121</v>
      </c>
      <c r="S570" s="238" t="s">
        <v>284</v>
      </c>
      <c r="T570" s="238"/>
      <c r="U570" s="284">
        <v>19000</v>
      </c>
      <c r="V570" s="284">
        <v>49000</v>
      </c>
      <c r="W570" s="284">
        <v>33000</v>
      </c>
      <c r="X570" s="285">
        <v>44000</v>
      </c>
      <c r="Y570" s="286">
        <v>20</v>
      </c>
      <c r="Z570" s="286">
        <v>20</v>
      </c>
    </row>
    <row r="571" spans="1:26" ht="15.75">
      <c r="A571" s="239"/>
      <c r="B571" s="313"/>
      <c r="C571" s="208" t="s">
        <v>88</v>
      </c>
      <c r="D571">
        <v>15718.51</v>
      </c>
      <c r="E571">
        <v>14065.07</v>
      </c>
      <c r="F571">
        <v>13857.5</v>
      </c>
      <c r="G571">
        <v>13292.75</v>
      </c>
      <c r="H571">
        <v>14270.58</v>
      </c>
      <c r="I571">
        <v>13781.86</v>
      </c>
      <c r="J571">
        <v>13632.95</v>
      </c>
      <c r="K571">
        <v>13522.24</v>
      </c>
      <c r="L571">
        <v>13601.28</v>
      </c>
      <c r="M571" s="313"/>
      <c r="N571" s="313"/>
      <c r="O571" s="313"/>
      <c r="P571" s="313"/>
      <c r="Q571" s="317"/>
      <c r="R571" s="313"/>
      <c r="S571" s="233"/>
      <c r="T571" s="233"/>
      <c r="U571" s="290"/>
      <c r="V571" s="290"/>
      <c r="W571" s="290"/>
      <c r="X571" s="290"/>
      <c r="Y571" s="293"/>
      <c r="Z571" s="293"/>
    </row>
    <row r="572" spans="1:26" ht="15.75">
      <c r="A572" s="240"/>
      <c r="B572" s="314"/>
      <c r="C572" s="208" t="s">
        <v>122</v>
      </c>
      <c r="D572" s="208">
        <f t="shared" ref="D572:L572" si="186">IF(((D570="")*AND(D571="")),"",(D570-D571)*3)</f>
        <v>34208.909999999996</v>
      </c>
      <c r="E572" s="208">
        <f t="shared" si="186"/>
        <v>38934.42</v>
      </c>
      <c r="F572" s="208">
        <f t="shared" si="186"/>
        <v>39978.240000000005</v>
      </c>
      <c r="G572" s="208">
        <f t="shared" si="186"/>
        <v>41295.569999999992</v>
      </c>
      <c r="H572" s="208">
        <f t="shared" si="186"/>
        <v>38327.730000000003</v>
      </c>
      <c r="I572" s="208">
        <f t="shared" si="186"/>
        <v>39955.440000000002</v>
      </c>
      <c r="J572" s="208">
        <f t="shared" si="186"/>
        <v>40188.39</v>
      </c>
      <c r="K572" s="208">
        <f t="shared" si="186"/>
        <v>40491.15</v>
      </c>
      <c r="L572" s="208">
        <f t="shared" si="186"/>
        <v>40273.35</v>
      </c>
      <c r="M572" s="314"/>
      <c r="N572" s="314"/>
      <c r="O572" s="314"/>
      <c r="P572" s="314"/>
      <c r="Q572" s="318"/>
      <c r="R572" s="314"/>
      <c r="S572" s="234"/>
      <c r="T572" s="234"/>
      <c r="U572" s="292"/>
      <c r="V572" s="292"/>
      <c r="W572" s="292"/>
      <c r="X572" s="292"/>
      <c r="Y572" s="294"/>
      <c r="Z572" s="294"/>
    </row>
    <row r="573" spans="1:26" ht="15.75">
      <c r="A573" s="243">
        <v>43709</v>
      </c>
      <c r="B573" s="315" t="s">
        <v>123</v>
      </c>
      <c r="C573" s="208" t="s">
        <v>87</v>
      </c>
      <c r="D573">
        <v>29737.37</v>
      </c>
      <c r="E573">
        <v>29615.14</v>
      </c>
      <c r="F573">
        <v>29593.23</v>
      </c>
      <c r="G573">
        <v>29597.759999999998</v>
      </c>
      <c r="H573">
        <v>29691.96</v>
      </c>
      <c r="I573">
        <v>29675.56</v>
      </c>
      <c r="J573">
        <v>29577.63</v>
      </c>
      <c r="K573">
        <v>29602.02</v>
      </c>
      <c r="L573">
        <v>29718.03</v>
      </c>
      <c r="M573" s="315">
        <f>IF((L574=""),"",MAX(D575:L575))</f>
        <v>41538.869999999995</v>
      </c>
      <c r="N573" s="315">
        <f>IF(L574="","",MIN(D575:L575))</f>
        <v>33483.149999999994</v>
      </c>
      <c r="O573" s="315">
        <f>IF((L575=""),"",AVERAGE(D575:L575))</f>
        <v>39395.07</v>
      </c>
      <c r="P573" s="315">
        <f>IF((L574=""),"",((M573-N573)/(M573+N573))*100)</f>
        <v>10.737807379753308</v>
      </c>
      <c r="Q573" s="316" t="str">
        <f>IF(L574="","",IF(P575&lt;20,(IF(O573&gt;19000,IF(O573&lt;49000,"Pass","Fail"),"Fail"))))</f>
        <v>Pass</v>
      </c>
      <c r="R573" s="315">
        <v>121</v>
      </c>
      <c r="S573" s="238" t="s">
        <v>285</v>
      </c>
      <c r="T573" s="238"/>
      <c r="U573" s="284">
        <v>19000</v>
      </c>
      <c r="V573" s="284">
        <v>49000</v>
      </c>
      <c r="W573" s="284">
        <v>33000</v>
      </c>
      <c r="X573" s="285">
        <v>44000</v>
      </c>
      <c r="Y573" s="286">
        <v>20</v>
      </c>
      <c r="Z573" s="286">
        <v>20</v>
      </c>
    </row>
    <row r="574" spans="1:26" ht="15.75">
      <c r="A574" s="239"/>
      <c r="B574" s="313"/>
      <c r="C574" s="208" t="s">
        <v>88</v>
      </c>
      <c r="D574">
        <v>18576.32</v>
      </c>
      <c r="E574">
        <v>16460.95</v>
      </c>
      <c r="F574">
        <v>16064.2</v>
      </c>
      <c r="G574">
        <v>15751.47</v>
      </c>
      <c r="H574">
        <v>17089.29</v>
      </c>
      <c r="I574">
        <v>16529.39</v>
      </c>
      <c r="J574">
        <v>15876.15</v>
      </c>
      <c r="K574">
        <v>15941.48</v>
      </c>
      <c r="L574">
        <v>16334.24</v>
      </c>
      <c r="M574" s="313"/>
      <c r="N574" s="313"/>
      <c r="O574" s="313"/>
      <c r="P574" s="313"/>
      <c r="Q574" s="317"/>
      <c r="R574" s="313"/>
      <c r="S574" s="233"/>
      <c r="T574" s="233"/>
      <c r="U574" s="290"/>
      <c r="V574" s="290"/>
      <c r="W574" s="290"/>
      <c r="X574" s="290"/>
      <c r="Y574" s="293"/>
      <c r="Z574" s="293"/>
    </row>
    <row r="575" spans="1:26" ht="15.75">
      <c r="A575" s="240"/>
      <c r="B575" s="314"/>
      <c r="C575" s="208" t="s">
        <v>122</v>
      </c>
      <c r="D575" s="208">
        <f t="shared" ref="D575:L575" si="187">IF(((D573="")*AND(D574="")),"",(D573-D574)*3)</f>
        <v>33483.149999999994</v>
      </c>
      <c r="E575" s="208">
        <f t="shared" si="187"/>
        <v>39462.569999999992</v>
      </c>
      <c r="F575" s="208">
        <f t="shared" si="187"/>
        <v>40587.089999999997</v>
      </c>
      <c r="G575" s="208">
        <f t="shared" si="187"/>
        <v>41538.869999999995</v>
      </c>
      <c r="H575" s="208">
        <f t="shared" si="187"/>
        <v>37808.009999999995</v>
      </c>
      <c r="I575" s="208">
        <f t="shared" si="187"/>
        <v>39438.510000000009</v>
      </c>
      <c r="J575" s="208">
        <f t="shared" si="187"/>
        <v>41104.44</v>
      </c>
      <c r="K575" s="208">
        <f t="shared" si="187"/>
        <v>40981.620000000003</v>
      </c>
      <c r="L575" s="208">
        <f t="shared" si="187"/>
        <v>40151.369999999995</v>
      </c>
      <c r="M575" s="314"/>
      <c r="N575" s="314"/>
      <c r="O575" s="314"/>
      <c r="P575" s="314"/>
      <c r="Q575" s="318"/>
      <c r="R575" s="314"/>
      <c r="S575" s="234"/>
      <c r="T575" s="234"/>
      <c r="U575" s="292"/>
      <c r="V575" s="292"/>
      <c r="W575" s="292"/>
      <c r="X575" s="292"/>
      <c r="Y575" s="294"/>
      <c r="Z575" s="294"/>
    </row>
    <row r="576" spans="1:26" ht="15.75">
      <c r="A576" s="235">
        <v>43712</v>
      </c>
      <c r="B576" s="315" t="s">
        <v>123</v>
      </c>
      <c r="C576" s="208" t="s">
        <v>87</v>
      </c>
      <c r="D576">
        <v>29255.9</v>
      </c>
      <c r="E576">
        <v>29177.07</v>
      </c>
      <c r="F576">
        <v>29206.47</v>
      </c>
      <c r="G576">
        <v>29167.66</v>
      </c>
      <c r="H576">
        <v>29279.13</v>
      </c>
      <c r="I576">
        <v>29288.49</v>
      </c>
      <c r="J576">
        <v>29161.26</v>
      </c>
      <c r="K576">
        <v>29165.599999999999</v>
      </c>
      <c r="L576">
        <v>29261.3</v>
      </c>
      <c r="M576" s="315">
        <f>IF((L577=""),"",MAX(D578:L578))</f>
        <v>41102.49</v>
      </c>
      <c r="N576" s="315">
        <f>IF(L577="","",MIN(D578:L578))</f>
        <v>33206.670000000013</v>
      </c>
      <c r="O576" s="315">
        <f>IF((L578=""),"",AVERAGE(D578:L578))</f>
        <v>39080.056666666671</v>
      </c>
      <c r="P576" s="315">
        <f>IF((L577=""),"",((M576-N576)/(M576+N576))*100)</f>
        <v>10.625634847709199</v>
      </c>
      <c r="Q576" s="316" t="str">
        <f>IF(L577="","",IF(P578&lt;20,(IF(O576&gt;19000,IF(O576&lt;49000,"Pass","Fail"),"Fail"))))</f>
        <v>Pass</v>
      </c>
      <c r="R576" s="315">
        <v>1428</v>
      </c>
      <c r="S576" s="238" t="s">
        <v>286</v>
      </c>
      <c r="T576" s="238"/>
      <c r="U576" s="284">
        <v>19000</v>
      </c>
      <c r="V576" s="284">
        <v>49000</v>
      </c>
      <c r="W576" s="284">
        <v>33000</v>
      </c>
      <c r="X576" s="285">
        <v>44000</v>
      </c>
      <c r="Y576" s="286">
        <v>20</v>
      </c>
      <c r="Z576" s="286">
        <v>20</v>
      </c>
    </row>
    <row r="577" spans="1:26" ht="15.75">
      <c r="A577" s="239"/>
      <c r="B577" s="313"/>
      <c r="C577" s="208" t="s">
        <v>88</v>
      </c>
      <c r="D577">
        <v>18187.009999999998</v>
      </c>
      <c r="E577">
        <v>16083.77</v>
      </c>
      <c r="F577">
        <v>15693.63</v>
      </c>
      <c r="G577">
        <v>15466.83</v>
      </c>
      <c r="H577">
        <v>16870.18</v>
      </c>
      <c r="I577">
        <v>16197.74</v>
      </c>
      <c r="J577">
        <v>15518.83</v>
      </c>
      <c r="K577">
        <v>15659.73</v>
      </c>
      <c r="L577">
        <v>16044.99</v>
      </c>
      <c r="M577" s="313"/>
      <c r="N577" s="313"/>
      <c r="O577" s="313"/>
      <c r="P577" s="313"/>
      <c r="Q577" s="317"/>
      <c r="R577" s="313"/>
      <c r="S577" s="233"/>
      <c r="T577" s="233"/>
      <c r="U577" s="290"/>
      <c r="V577" s="290"/>
      <c r="W577" s="290"/>
      <c r="X577" s="290"/>
      <c r="Y577" s="293"/>
      <c r="Z577" s="293"/>
    </row>
    <row r="578" spans="1:26" ht="15.75">
      <c r="A578" s="240"/>
      <c r="B578" s="314"/>
      <c r="C578" s="208" t="s">
        <v>122</v>
      </c>
      <c r="D578" s="208">
        <f t="shared" ref="D578:L578" si="188">IF(((D576="")*AND(D577="")),"",(D576-D577)*3)</f>
        <v>33206.670000000013</v>
      </c>
      <c r="E578" s="208">
        <f t="shared" si="188"/>
        <v>39279.899999999994</v>
      </c>
      <c r="F578" s="208">
        <f t="shared" si="188"/>
        <v>40538.520000000004</v>
      </c>
      <c r="G578" s="208">
        <f t="shared" si="188"/>
        <v>41102.49</v>
      </c>
      <c r="H578" s="208">
        <f t="shared" si="188"/>
        <v>37226.850000000006</v>
      </c>
      <c r="I578" s="208">
        <f t="shared" si="188"/>
        <v>39272.250000000007</v>
      </c>
      <c r="J578" s="208">
        <f t="shared" si="188"/>
        <v>40927.289999999994</v>
      </c>
      <c r="K578" s="208">
        <f t="shared" si="188"/>
        <v>40517.61</v>
      </c>
      <c r="L578" s="208">
        <f t="shared" si="188"/>
        <v>39648.93</v>
      </c>
      <c r="M578" s="314"/>
      <c r="N578" s="314"/>
      <c r="O578" s="314"/>
      <c r="P578" s="314"/>
      <c r="Q578" s="318"/>
      <c r="R578" s="314"/>
      <c r="S578" s="234"/>
      <c r="T578" s="234"/>
      <c r="U578" s="292"/>
      <c r="V578" s="292"/>
      <c r="W578" s="292"/>
      <c r="X578" s="292"/>
      <c r="Y578" s="294"/>
      <c r="Z578" s="294"/>
    </row>
    <row r="579" spans="1:26" ht="15.75">
      <c r="A579" s="235">
        <v>43715</v>
      </c>
      <c r="B579" s="315" t="s">
        <v>123</v>
      </c>
      <c r="C579" s="208" t="s">
        <v>87</v>
      </c>
      <c r="D579">
        <v>29396.92</v>
      </c>
      <c r="E579">
        <v>29283.360000000001</v>
      </c>
      <c r="F579">
        <v>29293.89</v>
      </c>
      <c r="G579">
        <v>29323.68</v>
      </c>
      <c r="H579">
        <v>29461.82</v>
      </c>
      <c r="I579">
        <v>29415.7</v>
      </c>
      <c r="J579">
        <v>29305.23</v>
      </c>
      <c r="K579">
        <v>29303.94</v>
      </c>
      <c r="L579">
        <v>29455.62</v>
      </c>
      <c r="M579" s="315">
        <f>IF((L580=""),"",MAX(D581:L581))</f>
        <v>42550.83</v>
      </c>
      <c r="N579" s="315">
        <f>IF(L580="","",MIN(D581:L581))</f>
        <v>34485.329999999987</v>
      </c>
      <c r="O579" s="315">
        <f>IF((L581=""),"",AVERAGE(D581:L581))</f>
        <v>40583.660000000003</v>
      </c>
      <c r="P579" s="315">
        <f>IF((L580=""),"",((M579-N579)/(M579+N579))*100)</f>
        <v>10.469758617251971</v>
      </c>
      <c r="Q579" s="316" t="str">
        <f>IF(L580="","",IF(P581&lt;20,(IF(O579&gt;19000,IF(O579&lt;49000,"Pass","Fail"),"Fail"))))</f>
        <v>Pass</v>
      </c>
      <c r="R579" s="315">
        <v>1335</v>
      </c>
      <c r="S579" s="238"/>
      <c r="T579" s="238"/>
      <c r="U579" s="284">
        <v>19000</v>
      </c>
      <c r="V579" s="284">
        <v>49000</v>
      </c>
      <c r="W579" s="284">
        <v>33000</v>
      </c>
      <c r="X579" s="285">
        <v>44000</v>
      </c>
      <c r="Y579" s="286">
        <v>20</v>
      </c>
      <c r="Z579" s="286">
        <v>20</v>
      </c>
    </row>
    <row r="580" spans="1:26" ht="15.75">
      <c r="A580" s="239"/>
      <c r="B580" s="313"/>
      <c r="C580" s="208" t="s">
        <v>88</v>
      </c>
      <c r="D580">
        <v>17901.810000000001</v>
      </c>
      <c r="E580">
        <v>15584.99</v>
      </c>
      <c r="F580">
        <v>15367.91</v>
      </c>
      <c r="G580">
        <v>15140.07</v>
      </c>
      <c r="H580">
        <v>16704.2</v>
      </c>
      <c r="I580">
        <v>15684.11</v>
      </c>
      <c r="J580">
        <v>15156.06</v>
      </c>
      <c r="K580">
        <v>15217.12</v>
      </c>
      <c r="L580">
        <v>15732.91</v>
      </c>
      <c r="M580" s="313"/>
      <c r="N580" s="313"/>
      <c r="O580" s="313"/>
      <c r="P580" s="313"/>
      <c r="Q580" s="317"/>
      <c r="R580" s="313"/>
      <c r="S580" s="233" t="s">
        <v>288</v>
      </c>
      <c r="T580" s="233"/>
      <c r="U580" s="290"/>
      <c r="V580" s="290"/>
      <c r="W580" s="290"/>
      <c r="X580" s="290"/>
      <c r="Y580" s="293"/>
      <c r="Z580" s="293"/>
    </row>
    <row r="581" spans="1:26" ht="15.75">
      <c r="A581" s="240"/>
      <c r="B581" s="314"/>
      <c r="C581" s="208" t="s">
        <v>122</v>
      </c>
      <c r="D581" s="208">
        <f t="shared" ref="D581:L581" si="189">IF(((D579="")*AND(D580="")),"",(D579-D580)*3)</f>
        <v>34485.329999999987</v>
      </c>
      <c r="E581" s="208">
        <f t="shared" si="189"/>
        <v>41095.11</v>
      </c>
      <c r="F581" s="208">
        <f t="shared" si="189"/>
        <v>41777.94</v>
      </c>
      <c r="G581" s="208">
        <f t="shared" si="189"/>
        <v>42550.83</v>
      </c>
      <c r="H581" s="208">
        <f t="shared" si="189"/>
        <v>38272.86</v>
      </c>
      <c r="I581" s="208">
        <f t="shared" si="189"/>
        <v>41194.770000000004</v>
      </c>
      <c r="J581" s="208">
        <f t="shared" si="189"/>
        <v>42447.51</v>
      </c>
      <c r="K581" s="208">
        <f t="shared" si="189"/>
        <v>42260.459999999992</v>
      </c>
      <c r="L581" s="208">
        <f t="shared" si="189"/>
        <v>41168.129999999997</v>
      </c>
      <c r="M581" s="314"/>
      <c r="N581" s="314"/>
      <c r="O581" s="314"/>
      <c r="P581" s="314"/>
      <c r="Q581" s="318"/>
      <c r="R581" s="314"/>
      <c r="S581" s="234"/>
      <c r="T581" s="234"/>
      <c r="U581" s="292"/>
      <c r="V581" s="292"/>
      <c r="W581" s="292"/>
      <c r="X581" s="292"/>
      <c r="Y581" s="294"/>
      <c r="Z581" s="294"/>
    </row>
    <row r="582" spans="1:26" ht="15.75">
      <c r="A582" s="243">
        <v>43718</v>
      </c>
      <c r="B582" s="315" t="s">
        <v>123</v>
      </c>
      <c r="C582" s="208" t="s">
        <v>87</v>
      </c>
      <c r="D582">
        <v>27592.46</v>
      </c>
      <c r="E582">
        <v>27547.91</v>
      </c>
      <c r="F582">
        <v>27610.2</v>
      </c>
      <c r="G582">
        <v>27538.03</v>
      </c>
      <c r="H582">
        <v>27587.11</v>
      </c>
      <c r="I582">
        <v>27560.61</v>
      </c>
      <c r="J582">
        <v>27544.04</v>
      </c>
      <c r="K582">
        <v>27517.03</v>
      </c>
      <c r="L582">
        <v>27566.12</v>
      </c>
      <c r="M582" s="315">
        <f>IF((L583=""),"",MAX(D584:L584))</f>
        <v>36355.649999999994</v>
      </c>
      <c r="N582" s="315">
        <f>IF(L583="","",MIN(D584:L584))</f>
        <v>30039.149999999998</v>
      </c>
      <c r="O582" s="315">
        <f>IF((L584=""),"",AVERAGE(D584:L584))</f>
        <v>34777.943333333329</v>
      </c>
      <c r="P582" s="315">
        <f>IF((L583=""),"",((M582-N582)/(M582+N582))*100)</f>
        <v>9.5135462415731311</v>
      </c>
      <c r="Q582" s="316" t="str">
        <f>IF(L583="","",IF(P584&lt;20,(IF(O582&gt;19000,IF(O582&lt;49000,"Pass","Fail"),"Fail"))))</f>
        <v>Pass</v>
      </c>
      <c r="R582" s="315">
        <v>121</v>
      </c>
      <c r="S582" s="238" t="s">
        <v>289</v>
      </c>
      <c r="T582" s="238"/>
      <c r="U582" s="284">
        <v>19000</v>
      </c>
      <c r="V582" s="284">
        <v>49000</v>
      </c>
      <c r="W582" s="284">
        <v>33000</v>
      </c>
      <c r="X582" s="285">
        <v>44000</v>
      </c>
      <c r="Y582" s="286">
        <v>20</v>
      </c>
      <c r="Z582" s="286">
        <v>20</v>
      </c>
    </row>
    <row r="583" spans="1:26" ht="15.75">
      <c r="A583" s="239"/>
      <c r="B583" s="313"/>
      <c r="C583" s="208" t="s">
        <v>88</v>
      </c>
      <c r="D583">
        <v>17579.41</v>
      </c>
      <c r="E583">
        <v>15959.35</v>
      </c>
      <c r="F583">
        <v>15754.08</v>
      </c>
      <c r="G583">
        <v>15419.48</v>
      </c>
      <c r="H583">
        <v>16380.33</v>
      </c>
      <c r="I583">
        <v>15802.79</v>
      </c>
      <c r="J583">
        <v>15607.12</v>
      </c>
      <c r="K583">
        <v>15555.56</v>
      </c>
      <c r="L583">
        <v>15671.56</v>
      </c>
      <c r="M583" s="313"/>
      <c r="N583" s="313"/>
      <c r="O583" s="313"/>
      <c r="P583" s="313"/>
      <c r="Q583" s="317"/>
      <c r="R583" s="313"/>
      <c r="S583" s="233"/>
      <c r="T583" s="233"/>
      <c r="U583" s="290"/>
      <c r="V583" s="290"/>
      <c r="W583" s="290"/>
      <c r="X583" s="290"/>
      <c r="Y583" s="293"/>
      <c r="Z583" s="293"/>
    </row>
    <row r="584" spans="1:26" ht="15.75">
      <c r="A584" s="240"/>
      <c r="B584" s="314"/>
      <c r="C584" s="208" t="s">
        <v>122</v>
      </c>
      <c r="D584" s="208">
        <f t="shared" ref="D584:L584" si="190">IF(((D582="")*AND(D583="")),"",(D582-D583)*3)</f>
        <v>30039.149999999998</v>
      </c>
      <c r="E584" s="208">
        <f t="shared" si="190"/>
        <v>34765.68</v>
      </c>
      <c r="F584" s="208">
        <f t="shared" si="190"/>
        <v>35568.36</v>
      </c>
      <c r="G584" s="208">
        <f t="shared" si="190"/>
        <v>36355.649999999994</v>
      </c>
      <c r="H584" s="208">
        <f t="shared" si="190"/>
        <v>33620.340000000004</v>
      </c>
      <c r="I584" s="208">
        <f t="shared" si="190"/>
        <v>35273.46</v>
      </c>
      <c r="J584" s="208">
        <f t="shared" si="190"/>
        <v>35810.76</v>
      </c>
      <c r="K584" s="208">
        <f t="shared" si="190"/>
        <v>35884.409999999996</v>
      </c>
      <c r="L584" s="208">
        <f t="shared" si="190"/>
        <v>35683.68</v>
      </c>
      <c r="M584" s="314"/>
      <c r="N584" s="314"/>
      <c r="O584" s="314"/>
      <c r="P584" s="314"/>
      <c r="Q584" s="318"/>
      <c r="R584" s="314"/>
      <c r="S584" s="234"/>
      <c r="T584" s="234"/>
      <c r="U584" s="292"/>
      <c r="V584" s="292"/>
      <c r="W584" s="292"/>
      <c r="X584" s="292"/>
      <c r="Y584" s="294"/>
      <c r="Z584" s="294"/>
    </row>
    <row r="585" spans="1:26" ht="15.75">
      <c r="A585" s="243">
        <v>43724</v>
      </c>
      <c r="B585" s="315" t="s">
        <v>123</v>
      </c>
      <c r="C585" s="208" t="s">
        <v>87</v>
      </c>
      <c r="D585">
        <v>29371.3</v>
      </c>
      <c r="E585">
        <v>29208.26</v>
      </c>
      <c r="F585">
        <v>29185.439999999999</v>
      </c>
      <c r="G585">
        <v>29187.599999999999</v>
      </c>
      <c r="H585">
        <v>29295.16</v>
      </c>
      <c r="I585">
        <v>29284.04</v>
      </c>
      <c r="J585">
        <v>29169.14</v>
      </c>
      <c r="K585">
        <v>29205.3</v>
      </c>
      <c r="L585">
        <v>29333.61</v>
      </c>
      <c r="M585" s="315">
        <f>IF((L586=""),"",MAX(D587:L587))</f>
        <v>41503.17</v>
      </c>
      <c r="N585" s="315">
        <f>IF(L586="","",MIN(D587:L587))</f>
        <v>34017.69</v>
      </c>
      <c r="O585" s="315">
        <f>IF((L587=""),"",AVERAGE(D587:L587))</f>
        <v>39632.89</v>
      </c>
      <c r="P585" s="315">
        <f>IF((L586=""),"",((M585-N585)/(M585+N585))*100)</f>
        <v>9.9118045001076478</v>
      </c>
      <c r="Q585" s="316" t="str">
        <f>IF(L586="","",IF(P587&lt;20,(IF(O585&gt;19000,IF(O585&lt;49000,"Pass","Fail"),"Fail"))))</f>
        <v>Pass</v>
      </c>
      <c r="R585" s="315">
        <v>1340</v>
      </c>
      <c r="S585" s="238" t="s">
        <v>290</v>
      </c>
      <c r="T585" s="238"/>
      <c r="U585" s="284">
        <v>19000</v>
      </c>
      <c r="V585" s="284">
        <v>49000</v>
      </c>
      <c r="W585" s="284">
        <v>33000</v>
      </c>
      <c r="X585" s="285">
        <v>44000</v>
      </c>
      <c r="Y585" s="286">
        <v>20</v>
      </c>
      <c r="Z585" s="286">
        <v>20</v>
      </c>
    </row>
    <row r="586" spans="1:26" ht="15.75">
      <c r="A586" s="239"/>
      <c r="B586" s="313"/>
      <c r="C586" s="208" t="s">
        <v>88</v>
      </c>
      <c r="D586">
        <v>18032.07</v>
      </c>
      <c r="E586">
        <v>15944.56</v>
      </c>
      <c r="F586">
        <v>15611.05</v>
      </c>
      <c r="G586">
        <v>15353.21</v>
      </c>
      <c r="H586">
        <v>16578.57</v>
      </c>
      <c r="I586">
        <v>16025.57</v>
      </c>
      <c r="J586">
        <v>15454.96</v>
      </c>
      <c r="K586">
        <v>15525.26</v>
      </c>
      <c r="L586">
        <v>15815.93</v>
      </c>
      <c r="M586" s="313"/>
      <c r="N586" s="313"/>
      <c r="O586" s="313"/>
      <c r="P586" s="313"/>
      <c r="Q586" s="317"/>
      <c r="R586" s="313"/>
      <c r="S586" s="233"/>
      <c r="T586" s="233"/>
      <c r="U586" s="290"/>
      <c r="V586" s="290"/>
      <c r="W586" s="290"/>
      <c r="X586" s="290"/>
      <c r="Y586" s="293"/>
      <c r="Z586" s="293"/>
    </row>
    <row r="587" spans="1:26" ht="15.75">
      <c r="A587" s="240"/>
      <c r="B587" s="314"/>
      <c r="C587" s="208" t="s">
        <v>122</v>
      </c>
      <c r="D587" s="208">
        <f t="shared" ref="D587:L587" si="191">IF(((D585="")*AND(D586="")),"",(D585-D586)*3)</f>
        <v>34017.69</v>
      </c>
      <c r="E587" s="208">
        <f t="shared" si="191"/>
        <v>39791.1</v>
      </c>
      <c r="F587" s="208">
        <f t="shared" si="191"/>
        <v>40723.17</v>
      </c>
      <c r="G587" s="208">
        <f t="shared" si="191"/>
        <v>41503.17</v>
      </c>
      <c r="H587" s="208">
        <f t="shared" si="191"/>
        <v>38149.770000000004</v>
      </c>
      <c r="I587" s="208">
        <f t="shared" si="191"/>
        <v>39775.410000000003</v>
      </c>
      <c r="J587" s="208">
        <f t="shared" si="191"/>
        <v>41142.54</v>
      </c>
      <c r="K587" s="208">
        <f t="shared" si="191"/>
        <v>41040.119999999995</v>
      </c>
      <c r="L587" s="208">
        <f t="shared" si="191"/>
        <v>40553.040000000001</v>
      </c>
      <c r="M587" s="314"/>
      <c r="N587" s="314"/>
      <c r="O587" s="314"/>
      <c r="P587" s="314"/>
      <c r="Q587" s="318"/>
      <c r="R587" s="314"/>
      <c r="S587" s="234"/>
      <c r="T587" s="234"/>
      <c r="U587" s="292"/>
      <c r="V587" s="292"/>
      <c r="W587" s="292"/>
      <c r="X587" s="292"/>
      <c r="Y587" s="294"/>
      <c r="Z587" s="294"/>
    </row>
    <row r="588" spans="1:26" ht="15.75">
      <c r="A588" s="256">
        <v>43728</v>
      </c>
      <c r="B588" s="315" t="s">
        <v>123</v>
      </c>
      <c r="C588" s="208" t="s">
        <v>87</v>
      </c>
      <c r="D588">
        <v>27421.439999999999</v>
      </c>
      <c r="E588">
        <v>27343.97</v>
      </c>
      <c r="F588">
        <v>27370.99</v>
      </c>
      <c r="G588">
        <v>27305.56</v>
      </c>
      <c r="H588">
        <v>27337.64</v>
      </c>
      <c r="I588">
        <v>27324.09</v>
      </c>
      <c r="J588">
        <v>27294.76</v>
      </c>
      <c r="K588">
        <v>27323.74</v>
      </c>
      <c r="L588">
        <v>27379.59</v>
      </c>
      <c r="M588" s="315">
        <f>IF((L589=""),"",MAX(D590:L590))</f>
        <v>35861.160000000003</v>
      </c>
      <c r="N588" s="315">
        <f>IF(L589="","",MIN(D590:L590))</f>
        <v>26994.659999999993</v>
      </c>
      <c r="O588" s="315">
        <f>IF((L590=""),"",AVERAGE(D590:L590))</f>
        <v>33693.21333333334</v>
      </c>
      <c r="P588" s="315">
        <f>IF((L589=""),"",((M588-N588)/(M588+N588))*100)</f>
        <v>14.106092323670286</v>
      </c>
      <c r="Q588" s="316" t="str">
        <f>IF(L589="","",IF(P590&lt;20,(IF(O588&gt;19000,IF(O588&lt;49000,"Pass","Fail"),"Fail"))))</f>
        <v>Pass</v>
      </c>
      <c r="R588" s="315">
        <v>121</v>
      </c>
      <c r="S588" s="238" t="s">
        <v>292</v>
      </c>
      <c r="T588" s="238" t="s">
        <v>291</v>
      </c>
      <c r="U588" s="284">
        <v>19000</v>
      </c>
      <c r="V588" s="284">
        <v>49000</v>
      </c>
      <c r="W588" s="284">
        <v>33000</v>
      </c>
      <c r="X588" s="285">
        <v>44000</v>
      </c>
      <c r="Y588" s="286">
        <v>20</v>
      </c>
      <c r="Z588" s="286">
        <v>20</v>
      </c>
    </row>
    <row r="589" spans="1:26" ht="15.75">
      <c r="A589" s="239"/>
      <c r="B589" s="313"/>
      <c r="C589" s="208" t="s">
        <v>88</v>
      </c>
      <c r="D589">
        <v>18423.22</v>
      </c>
      <c r="E589">
        <v>16043.13</v>
      </c>
      <c r="F589">
        <v>15547.3</v>
      </c>
      <c r="G589">
        <v>15390.92</v>
      </c>
      <c r="H589">
        <v>16867.900000000001</v>
      </c>
      <c r="I589">
        <v>16196.85</v>
      </c>
      <c r="J589">
        <v>15523.59</v>
      </c>
      <c r="K589">
        <v>15370.02</v>
      </c>
      <c r="L589">
        <v>15659.21</v>
      </c>
      <c r="M589" s="313"/>
      <c r="N589" s="313"/>
      <c r="O589" s="313"/>
      <c r="P589" s="313"/>
      <c r="Q589" s="317"/>
      <c r="R589" s="313"/>
      <c r="S589" s="233"/>
      <c r="T589" s="233"/>
      <c r="U589" s="290"/>
      <c r="V589" s="290"/>
      <c r="W589" s="290"/>
      <c r="X589" s="290"/>
      <c r="Y589" s="293"/>
      <c r="Z589" s="293"/>
    </row>
    <row r="590" spans="1:26" ht="15.75">
      <c r="A590" s="240"/>
      <c r="B590" s="314"/>
      <c r="C590" s="208" t="s">
        <v>122</v>
      </c>
      <c r="D590" s="208">
        <f t="shared" ref="D590:L590" si="192">IF(((D588="")*AND(D589="")),"",(D588-D589)*3)</f>
        <v>26994.659999999993</v>
      </c>
      <c r="E590" s="208">
        <f t="shared" si="192"/>
        <v>33902.520000000004</v>
      </c>
      <c r="F590" s="208">
        <f t="shared" si="192"/>
        <v>35471.070000000007</v>
      </c>
      <c r="G590" s="208">
        <f t="shared" si="192"/>
        <v>35743.920000000006</v>
      </c>
      <c r="H590" s="208">
        <f t="shared" si="192"/>
        <v>31409.219999999994</v>
      </c>
      <c r="I590" s="208">
        <f t="shared" si="192"/>
        <v>33381.72</v>
      </c>
      <c r="J590" s="208">
        <f t="shared" si="192"/>
        <v>35313.509999999995</v>
      </c>
      <c r="K590" s="208">
        <f t="shared" si="192"/>
        <v>35861.160000000003</v>
      </c>
      <c r="L590" s="208">
        <f t="shared" si="192"/>
        <v>35161.14</v>
      </c>
      <c r="M590" s="314"/>
      <c r="N590" s="314"/>
      <c r="O590" s="314"/>
      <c r="P590" s="314"/>
      <c r="Q590" s="318"/>
      <c r="R590" s="314"/>
      <c r="S590" s="234"/>
      <c r="T590" s="234"/>
      <c r="U590" s="292"/>
      <c r="V590" s="292"/>
      <c r="W590" s="292"/>
      <c r="X590" s="292"/>
      <c r="Y590" s="294"/>
      <c r="Z590" s="294"/>
    </row>
    <row r="591" spans="1:26" ht="15.75">
      <c r="A591" s="235">
        <v>43731</v>
      </c>
      <c r="B591" s="315" t="s">
        <v>123</v>
      </c>
      <c r="C591" s="208" t="s">
        <v>87</v>
      </c>
      <c r="D591" s="219">
        <v>29298.400000000001</v>
      </c>
      <c r="E591" s="219">
        <v>29189.01</v>
      </c>
      <c r="F591" s="219">
        <v>29187</v>
      </c>
      <c r="G591" s="219">
        <v>29173.26</v>
      </c>
      <c r="H591" s="219">
        <v>29288.46</v>
      </c>
      <c r="I591" s="219">
        <v>29318.89</v>
      </c>
      <c r="J591" s="219">
        <v>29181.64</v>
      </c>
      <c r="K591" s="219">
        <v>29158.02</v>
      </c>
      <c r="L591" s="219">
        <v>29260.71</v>
      </c>
      <c r="M591" s="315">
        <f>IF((L592=""),"",MAX(D593:L593))</f>
        <v>40563.089999999997</v>
      </c>
      <c r="N591" s="315">
        <f>IF(L592="","",MIN(D593:L593))</f>
        <v>31791.870000000003</v>
      </c>
      <c r="O591" s="315">
        <f>IF((L593=""),"",AVERAGE(D593:L593))</f>
        <v>38061.493333333332</v>
      </c>
      <c r="P591" s="315">
        <f>IF((L592=""),"",((M591-N591)/(M591+N591))*100)</f>
        <v>12.122486143313457</v>
      </c>
      <c r="Q591" s="316" t="str">
        <f>IF(L592="","",IF(P593&lt;20,(IF(O591&gt;19000,IF(O591&lt;49000,"Pass","Fail"),"Fail"))))</f>
        <v>Pass</v>
      </c>
      <c r="R591" s="315">
        <v>1428</v>
      </c>
      <c r="S591" s="238" t="s">
        <v>293</v>
      </c>
      <c r="T591" s="238"/>
      <c r="U591" s="284">
        <v>19000</v>
      </c>
      <c r="V591" s="284">
        <v>49000</v>
      </c>
      <c r="W591" s="284">
        <v>33000</v>
      </c>
      <c r="X591" s="285">
        <v>44000</v>
      </c>
      <c r="Y591" s="286">
        <v>20</v>
      </c>
      <c r="Z591" s="286">
        <v>20</v>
      </c>
    </row>
    <row r="592" spans="1:26" ht="15.75">
      <c r="A592" s="239"/>
      <c r="B592" s="313"/>
      <c r="C592" s="208" t="s">
        <v>88</v>
      </c>
      <c r="D592" s="219">
        <v>18701.11</v>
      </c>
      <c r="E592" s="219">
        <v>16583.03</v>
      </c>
      <c r="F592" s="219">
        <v>16123.74</v>
      </c>
      <c r="G592" s="219">
        <v>15652.23</v>
      </c>
      <c r="H592" s="219">
        <v>16808.98</v>
      </c>
      <c r="I592" s="219">
        <v>16892.95</v>
      </c>
      <c r="J592" s="219">
        <v>16166.93</v>
      </c>
      <c r="K592" s="219">
        <v>15853.09</v>
      </c>
      <c r="L592" s="219">
        <v>16088.85</v>
      </c>
      <c r="M592" s="313"/>
      <c r="N592" s="313"/>
      <c r="O592" s="313"/>
      <c r="P592" s="313"/>
      <c r="Q592" s="317"/>
      <c r="R592" s="313"/>
      <c r="S592" s="233"/>
      <c r="T592" s="233"/>
      <c r="U592" s="290"/>
      <c r="V592" s="290"/>
      <c r="W592" s="290"/>
      <c r="X592" s="290"/>
      <c r="Y592" s="293"/>
      <c r="Z592" s="293"/>
    </row>
    <row r="593" spans="1:26" ht="15.75">
      <c r="A593" s="240"/>
      <c r="B593" s="314"/>
      <c r="C593" s="208" t="s">
        <v>122</v>
      </c>
      <c r="D593" s="208">
        <f t="shared" ref="D593:L593" si="193">IF(((D591="")*AND(D592="")),"",(D591-D592)*3)</f>
        <v>31791.870000000003</v>
      </c>
      <c r="E593" s="208">
        <f t="shared" si="193"/>
        <v>37817.94</v>
      </c>
      <c r="F593" s="208">
        <f t="shared" si="193"/>
        <v>39189.78</v>
      </c>
      <c r="G593" s="208">
        <f t="shared" si="193"/>
        <v>40563.089999999997</v>
      </c>
      <c r="H593" s="208">
        <f t="shared" si="193"/>
        <v>37438.44</v>
      </c>
      <c r="I593" s="208">
        <f t="shared" si="193"/>
        <v>37277.819999999992</v>
      </c>
      <c r="J593" s="208">
        <f t="shared" si="193"/>
        <v>39044.129999999997</v>
      </c>
      <c r="K593" s="208">
        <f t="shared" si="193"/>
        <v>39914.79</v>
      </c>
      <c r="L593" s="208">
        <f t="shared" si="193"/>
        <v>39515.579999999994</v>
      </c>
      <c r="M593" s="314"/>
      <c r="N593" s="314"/>
      <c r="O593" s="314"/>
      <c r="P593" s="314"/>
      <c r="Q593" s="318"/>
      <c r="R593" s="314"/>
      <c r="S593" s="234"/>
      <c r="T593" s="234"/>
      <c r="U593" s="292"/>
      <c r="V593" s="292"/>
      <c r="W593" s="292"/>
      <c r="X593" s="292"/>
      <c r="Y593" s="294"/>
      <c r="Z593" s="294"/>
    </row>
    <row r="594" spans="1:26" ht="15.75">
      <c r="A594" s="235">
        <v>43735</v>
      </c>
      <c r="B594" s="315" t="s">
        <v>123</v>
      </c>
      <c r="C594" s="208" t="s">
        <v>87</v>
      </c>
      <c r="D594">
        <v>29210.94</v>
      </c>
      <c r="E594">
        <v>29109.74</v>
      </c>
      <c r="F594">
        <v>29087.84</v>
      </c>
      <c r="G594">
        <v>29123.7</v>
      </c>
      <c r="H594">
        <v>29176.6</v>
      </c>
      <c r="I594">
        <v>29186.639999999999</v>
      </c>
      <c r="J594">
        <v>29047.09</v>
      </c>
      <c r="K594">
        <v>29100.94</v>
      </c>
      <c r="L594">
        <v>29206.21</v>
      </c>
      <c r="M594" s="315">
        <f>IF((L595=""),"",MAX(D596:L596))</f>
        <v>44165.459999999992</v>
      </c>
      <c r="N594" s="315">
        <f>IF(L595="","",MIN(D596:L596))</f>
        <v>33180.69</v>
      </c>
      <c r="O594" s="315">
        <f>IF((L596=""),"",AVERAGE(D596:L596))</f>
        <v>39789.89</v>
      </c>
      <c r="P594" s="315">
        <f>IF((L595=""),"",((M594-N594)/(M594+N594))*100)</f>
        <v>14.202090213927896</v>
      </c>
      <c r="Q594" s="316" t="str">
        <f>IF(L595="","",IF(P596&lt;20,(IF(O594&gt;19000,IF(O594&lt;49000,"Pass","Fail"),"Fail"))))</f>
        <v>Pass</v>
      </c>
      <c r="R594" s="315" t="s">
        <v>66</v>
      </c>
      <c r="S594" s="238" t="s">
        <v>294</v>
      </c>
      <c r="T594" s="238"/>
      <c r="U594" s="284">
        <v>19000</v>
      </c>
      <c r="V594" s="284">
        <v>49000</v>
      </c>
      <c r="W594" s="284">
        <v>33000</v>
      </c>
      <c r="X594" s="285">
        <v>44000</v>
      </c>
      <c r="Y594" s="286">
        <v>20</v>
      </c>
      <c r="Z594" s="286">
        <v>20</v>
      </c>
    </row>
    <row r="595" spans="1:26" ht="15.75">
      <c r="A595" s="239"/>
      <c r="B595" s="313"/>
      <c r="C595" s="208" t="s">
        <v>88</v>
      </c>
      <c r="D595">
        <v>18150.71</v>
      </c>
      <c r="E595">
        <v>16048.76</v>
      </c>
      <c r="F595">
        <v>15619.73</v>
      </c>
      <c r="G595">
        <v>15373.83</v>
      </c>
      <c r="H595">
        <v>14454.78</v>
      </c>
      <c r="I595">
        <v>16187.41</v>
      </c>
      <c r="J595">
        <v>15582.62</v>
      </c>
      <c r="K595">
        <v>15512.68</v>
      </c>
      <c r="L595">
        <v>15949.51</v>
      </c>
      <c r="M595" s="313"/>
      <c r="N595" s="313"/>
      <c r="O595" s="313"/>
      <c r="P595" s="313"/>
      <c r="Q595" s="317"/>
      <c r="R595" s="313"/>
      <c r="S595" s="233"/>
      <c r="T595" s="233"/>
      <c r="U595" s="290"/>
      <c r="V595" s="290"/>
      <c r="W595" s="290"/>
      <c r="X595" s="290"/>
      <c r="Y595" s="293"/>
      <c r="Z595" s="293"/>
    </row>
    <row r="596" spans="1:26" ht="15.75">
      <c r="A596" s="240"/>
      <c r="B596" s="314"/>
      <c r="C596" s="208" t="s">
        <v>122</v>
      </c>
      <c r="D596" s="208">
        <f t="shared" ref="D596:L596" si="194">IF(((D594="")*AND(D595="")),"",(D594-D595)*3)</f>
        <v>33180.69</v>
      </c>
      <c r="E596" s="208">
        <f t="shared" si="194"/>
        <v>39182.94</v>
      </c>
      <c r="F596" s="208">
        <f t="shared" si="194"/>
        <v>40404.33</v>
      </c>
      <c r="G596" s="208">
        <f t="shared" si="194"/>
        <v>41249.61</v>
      </c>
      <c r="H596" s="208">
        <f t="shared" si="194"/>
        <v>44165.459999999992</v>
      </c>
      <c r="I596" s="208">
        <f t="shared" si="194"/>
        <v>38997.69</v>
      </c>
      <c r="J596" s="208">
        <f t="shared" si="194"/>
        <v>40393.409999999996</v>
      </c>
      <c r="K596" s="208">
        <f t="shared" si="194"/>
        <v>40764.78</v>
      </c>
      <c r="L596" s="208">
        <f t="shared" si="194"/>
        <v>39770.1</v>
      </c>
      <c r="M596" s="314"/>
      <c r="N596" s="314"/>
      <c r="O596" s="314"/>
      <c r="P596" s="314"/>
      <c r="Q596" s="318"/>
      <c r="R596" s="314"/>
      <c r="S596" s="234"/>
      <c r="T596" s="234"/>
      <c r="U596" s="292"/>
      <c r="V596" s="292"/>
      <c r="W596" s="292"/>
      <c r="X596" s="292"/>
      <c r="Y596" s="294"/>
      <c r="Z596" s="294"/>
    </row>
    <row r="597" spans="1:26" ht="15.75">
      <c r="A597" s="243">
        <v>43738</v>
      </c>
      <c r="B597" s="315" t="s">
        <v>123</v>
      </c>
      <c r="C597" s="208" t="s">
        <v>87</v>
      </c>
      <c r="D597">
        <v>29339.87</v>
      </c>
      <c r="E597">
        <v>29340.959999999999</v>
      </c>
      <c r="F597">
        <v>29324.19</v>
      </c>
      <c r="G597">
        <v>29201.16</v>
      </c>
      <c r="H597">
        <v>29369.77</v>
      </c>
      <c r="I597">
        <v>29378.99</v>
      </c>
      <c r="J597">
        <v>29268.71</v>
      </c>
      <c r="K597">
        <v>29277.82</v>
      </c>
      <c r="L597">
        <v>29426.14</v>
      </c>
      <c r="M597" s="315">
        <f>IF((L598=""),"",MAX(D599:L599))</f>
        <v>45308.1</v>
      </c>
      <c r="N597" s="315">
        <f>IF(L598="","",MIN(D599:L599))</f>
        <v>32928.569999999992</v>
      </c>
      <c r="O597" s="315">
        <f>IF((L599=""),"",AVERAGE(D599:L599))</f>
        <v>40379.429999999993</v>
      </c>
      <c r="P597" s="315">
        <f>IF((L598=""),"",((M597-N597)/(M597+N597))*100)</f>
        <v>15.823181124656774</v>
      </c>
      <c r="Q597" s="316" t="str">
        <f>IF(L598="","",IF(P599&lt;20,(IF(O597&gt;19000,IF(O597&lt;49000,"Pass","Fail"),"Fail"))))</f>
        <v>Pass</v>
      </c>
      <c r="R597" s="315">
        <v>121</v>
      </c>
      <c r="S597" s="238" t="s">
        <v>295</v>
      </c>
      <c r="T597" s="238"/>
      <c r="U597" s="284">
        <v>19000</v>
      </c>
      <c r="V597" s="284">
        <v>49000</v>
      </c>
      <c r="W597" s="284">
        <v>33000</v>
      </c>
      <c r="X597" s="285">
        <v>44000</v>
      </c>
      <c r="Y597" s="286">
        <v>20</v>
      </c>
      <c r="Z597" s="286">
        <v>20</v>
      </c>
    </row>
    <row r="598" spans="1:26" ht="15.75">
      <c r="A598" s="239"/>
      <c r="B598" s="313"/>
      <c r="C598" s="208" t="s">
        <v>88</v>
      </c>
      <c r="D598">
        <v>18363.68</v>
      </c>
      <c r="E598">
        <v>15961.3</v>
      </c>
      <c r="F598">
        <v>15761.6</v>
      </c>
      <c r="G598">
        <v>15631.38</v>
      </c>
      <c r="H598">
        <v>15865</v>
      </c>
      <c r="I598">
        <v>15726.75</v>
      </c>
      <c r="J598">
        <v>15229.42</v>
      </c>
      <c r="K598">
        <v>15926.75</v>
      </c>
      <c r="L598">
        <v>14323.44</v>
      </c>
      <c r="M598" s="313"/>
      <c r="N598" s="313"/>
      <c r="O598" s="313"/>
      <c r="P598" s="313"/>
      <c r="Q598" s="317"/>
      <c r="R598" s="313"/>
      <c r="S598" s="233"/>
      <c r="T598" s="233"/>
      <c r="U598" s="290"/>
      <c r="V598" s="290"/>
      <c r="W598" s="290"/>
      <c r="X598" s="290"/>
      <c r="Y598" s="293"/>
      <c r="Z598" s="293"/>
    </row>
    <row r="599" spans="1:26" ht="15.75">
      <c r="A599" s="240"/>
      <c r="B599" s="314"/>
      <c r="C599" s="208" t="s">
        <v>122</v>
      </c>
      <c r="D599" s="208">
        <f t="shared" ref="D599:L599" si="195">IF(((D597="")*AND(D598="")),"",(D597-D598)*3)</f>
        <v>32928.569999999992</v>
      </c>
      <c r="E599" s="208">
        <f t="shared" si="195"/>
        <v>40138.979999999996</v>
      </c>
      <c r="F599" s="208">
        <f t="shared" si="195"/>
        <v>40687.769999999997</v>
      </c>
      <c r="G599" s="208">
        <f t="shared" si="195"/>
        <v>40709.340000000004</v>
      </c>
      <c r="H599" s="208">
        <f t="shared" si="195"/>
        <v>40514.31</v>
      </c>
      <c r="I599" s="208">
        <f t="shared" si="195"/>
        <v>40956.720000000001</v>
      </c>
      <c r="J599" s="208">
        <f t="shared" si="195"/>
        <v>42117.869999999995</v>
      </c>
      <c r="K599" s="208">
        <f t="shared" si="195"/>
        <v>40053.21</v>
      </c>
      <c r="L599" s="208">
        <f t="shared" si="195"/>
        <v>45308.1</v>
      </c>
      <c r="M599" s="314"/>
      <c r="N599" s="314"/>
      <c r="O599" s="314"/>
      <c r="P599" s="314"/>
      <c r="Q599" s="318"/>
      <c r="R599" s="314"/>
      <c r="S599" s="234"/>
      <c r="T599" s="234"/>
      <c r="U599" s="292"/>
      <c r="V599" s="292"/>
      <c r="W599" s="292"/>
      <c r="X599" s="292"/>
      <c r="Y599" s="294"/>
      <c r="Z599" s="294"/>
    </row>
    <row r="600" spans="1:26" ht="15.75">
      <c r="A600" s="243">
        <v>43741</v>
      </c>
      <c r="B600" s="315" t="s">
        <v>123</v>
      </c>
      <c r="C600" s="208" t="s">
        <v>87</v>
      </c>
      <c r="D600">
        <v>29347.5</v>
      </c>
      <c r="E600">
        <v>29195.18</v>
      </c>
      <c r="F600">
        <v>29208.91</v>
      </c>
      <c r="G600">
        <v>29208.18</v>
      </c>
      <c r="H600">
        <v>29346.18</v>
      </c>
      <c r="I600">
        <v>29274.7</v>
      </c>
      <c r="J600">
        <v>29188</v>
      </c>
      <c r="K600">
        <v>29222.73</v>
      </c>
      <c r="L600">
        <v>29338.71</v>
      </c>
      <c r="M600" s="315">
        <f>IF((L601=""),"",MAX(D602:L602))</f>
        <v>41464.379999999997</v>
      </c>
      <c r="N600" s="315">
        <f>IF(L601="","",MIN(D602:L602))</f>
        <v>33589.589999999997</v>
      </c>
      <c r="O600" s="315">
        <f>IF((L602=""),"",AVERAGE(D602:L602))</f>
        <v>39107.643333333333</v>
      </c>
      <c r="P600" s="315">
        <f>IF((L601=""),"",((M600-N600)/(M600+N600))*100)</f>
        <v>10.492169834587033</v>
      </c>
      <c r="Q600" s="316" t="str">
        <f>IF(L601="","",IF(P602&lt;20,(IF(O600&gt;19000,IF(O600&lt;49000,"Pass","Fail"),"Fail"))))</f>
        <v>Pass</v>
      </c>
      <c r="R600" s="315">
        <v>1335</v>
      </c>
      <c r="S600" s="238"/>
      <c r="T600" s="238"/>
      <c r="U600" s="284">
        <v>19000</v>
      </c>
      <c r="V600" s="284">
        <v>49000</v>
      </c>
      <c r="W600" s="284">
        <v>33000</v>
      </c>
      <c r="X600" s="285">
        <v>44000</v>
      </c>
      <c r="Y600" s="286">
        <v>20</v>
      </c>
      <c r="Z600" s="286">
        <v>20</v>
      </c>
    </row>
    <row r="601" spans="1:26" ht="15.75">
      <c r="A601" s="239"/>
      <c r="B601" s="313"/>
      <c r="C601" s="208" t="s">
        <v>88</v>
      </c>
      <c r="D601">
        <v>18150.97</v>
      </c>
      <c r="E601">
        <v>15978.4</v>
      </c>
      <c r="F601">
        <v>15715.32</v>
      </c>
      <c r="G601">
        <v>15562.95</v>
      </c>
      <c r="H601">
        <v>16957.89</v>
      </c>
      <c r="I601">
        <v>15931.72</v>
      </c>
      <c r="J601">
        <v>15366.54</v>
      </c>
      <c r="K601">
        <v>15904.88</v>
      </c>
      <c r="L601">
        <v>16438.490000000002</v>
      </c>
      <c r="M601" s="313"/>
      <c r="N601" s="313"/>
      <c r="O601" s="313"/>
      <c r="P601" s="313"/>
      <c r="Q601" s="317"/>
      <c r="R601" s="313"/>
      <c r="S601" s="233" t="s">
        <v>296</v>
      </c>
      <c r="T601" s="233"/>
      <c r="U601" s="290"/>
      <c r="V601" s="290"/>
      <c r="W601" s="290"/>
      <c r="X601" s="290"/>
      <c r="Y601" s="293"/>
      <c r="Z601" s="293"/>
    </row>
    <row r="602" spans="1:26" ht="15.75">
      <c r="A602" s="240"/>
      <c r="B602" s="314"/>
      <c r="C602" s="208" t="s">
        <v>122</v>
      </c>
      <c r="D602" s="208">
        <f t="shared" ref="D602:L602" si="196">IF(((D600="")*AND(D601="")),"",(D600-D601)*3)</f>
        <v>33589.589999999997</v>
      </c>
      <c r="E602" s="208">
        <f t="shared" si="196"/>
        <v>39650.340000000004</v>
      </c>
      <c r="F602" s="208">
        <f t="shared" si="196"/>
        <v>40480.770000000004</v>
      </c>
      <c r="G602" s="208">
        <f t="shared" si="196"/>
        <v>40935.69</v>
      </c>
      <c r="H602" s="208">
        <f t="shared" si="196"/>
        <v>37164.870000000003</v>
      </c>
      <c r="I602" s="208">
        <f t="shared" si="196"/>
        <v>40028.94</v>
      </c>
      <c r="J602" s="208">
        <f t="shared" si="196"/>
        <v>41464.379999999997</v>
      </c>
      <c r="K602" s="208">
        <f t="shared" si="196"/>
        <v>39953.550000000003</v>
      </c>
      <c r="L602" s="208">
        <f t="shared" si="196"/>
        <v>38700.659999999989</v>
      </c>
      <c r="M602" s="314"/>
      <c r="N602" s="314"/>
      <c r="O602" s="314"/>
      <c r="P602" s="314"/>
      <c r="Q602" s="318"/>
      <c r="R602" s="314"/>
      <c r="S602" s="234"/>
      <c r="T602" s="234"/>
      <c r="U602" s="292"/>
      <c r="V602" s="292"/>
      <c r="W602" s="292"/>
      <c r="X602" s="292"/>
      <c r="Y602" s="294"/>
      <c r="Z602" s="294"/>
    </row>
    <row r="603" spans="1:26" ht="15.75">
      <c r="A603" s="243">
        <v>43745</v>
      </c>
      <c r="B603" s="315" t="s">
        <v>123</v>
      </c>
      <c r="C603" s="208" t="s">
        <v>87</v>
      </c>
      <c r="D603">
        <v>29301.97</v>
      </c>
      <c r="E603">
        <v>29192.240000000002</v>
      </c>
      <c r="F603">
        <v>29202.17</v>
      </c>
      <c r="G603">
        <v>29190.61</v>
      </c>
      <c r="H603">
        <v>29313.95</v>
      </c>
      <c r="I603">
        <v>29310.48</v>
      </c>
      <c r="J603">
        <v>29186.63</v>
      </c>
      <c r="K603">
        <v>29183.73</v>
      </c>
      <c r="L603">
        <v>29286.81</v>
      </c>
      <c r="M603" s="315">
        <f>IF((L604=""),"",MAX(D605:L605))</f>
        <v>40982.82</v>
      </c>
      <c r="N603" s="315">
        <f>IF(L604="","",MIN(D605:L605))</f>
        <v>33477.870000000003</v>
      </c>
      <c r="O603" s="315">
        <f>IF((L605=""),"",AVERAGE(D605:L605))</f>
        <v>38798.05333333333</v>
      </c>
      <c r="P603" s="315">
        <f>IF((L604=""),"",((M603-N603)/(M603+N603))*100)</f>
        <v>10.079076624189216</v>
      </c>
      <c r="Q603" s="316" t="str">
        <f>IF(L604="","",IF(P605&lt;20,(IF(O603&gt;19000,IF(O603&lt;49000,"Pass","Fail"),"Fail"))))</f>
        <v>Pass</v>
      </c>
      <c r="R603" s="315" t="s">
        <v>297</v>
      </c>
      <c r="S603" s="238"/>
      <c r="T603" s="238"/>
      <c r="U603" s="284">
        <v>19000</v>
      </c>
      <c r="V603" s="284">
        <v>49000</v>
      </c>
      <c r="W603" s="284">
        <v>33000</v>
      </c>
      <c r="X603" s="285">
        <v>44000</v>
      </c>
      <c r="Y603" s="286">
        <v>20</v>
      </c>
      <c r="Z603" s="286">
        <v>20</v>
      </c>
    </row>
    <row r="604" spans="1:26" ht="15.75">
      <c r="A604" s="239"/>
      <c r="B604" s="313"/>
      <c r="C604" s="208" t="s">
        <v>88</v>
      </c>
      <c r="D604">
        <v>18142.68</v>
      </c>
      <c r="E604">
        <v>16072.85</v>
      </c>
      <c r="F604">
        <v>15877.8</v>
      </c>
      <c r="G604">
        <v>15706.48</v>
      </c>
      <c r="H604">
        <v>17069.71</v>
      </c>
      <c r="I604">
        <v>15977.68</v>
      </c>
      <c r="J604">
        <v>15525.69</v>
      </c>
      <c r="K604">
        <v>15966.59</v>
      </c>
      <c r="L604">
        <v>16434.95</v>
      </c>
      <c r="M604" s="313"/>
      <c r="N604" s="313"/>
      <c r="O604" s="313"/>
      <c r="P604" s="313"/>
      <c r="Q604" s="317"/>
      <c r="R604" s="313"/>
      <c r="S604" s="233"/>
      <c r="T604" s="233"/>
      <c r="U604" s="290"/>
      <c r="V604" s="290"/>
      <c r="W604" s="290"/>
      <c r="X604" s="290"/>
      <c r="Y604" s="293"/>
      <c r="Z604" s="293"/>
    </row>
    <row r="605" spans="1:26" ht="15.75">
      <c r="A605" s="240"/>
      <c r="B605" s="314"/>
      <c r="C605" s="208" t="s">
        <v>122</v>
      </c>
      <c r="D605" s="208">
        <f t="shared" ref="D605:L605" si="197">IF(((D603="")*AND(D604="")),"",(D603-D604)*3)</f>
        <v>33477.870000000003</v>
      </c>
      <c r="E605" s="208">
        <f t="shared" si="197"/>
        <v>39358.170000000006</v>
      </c>
      <c r="F605" s="208">
        <f t="shared" si="197"/>
        <v>39973.11</v>
      </c>
      <c r="G605" s="208">
        <f t="shared" si="197"/>
        <v>40452.39</v>
      </c>
      <c r="H605" s="208">
        <f t="shared" si="197"/>
        <v>36732.720000000001</v>
      </c>
      <c r="I605" s="208">
        <f t="shared" si="197"/>
        <v>39998.399999999994</v>
      </c>
      <c r="J605" s="208">
        <f t="shared" si="197"/>
        <v>40982.82</v>
      </c>
      <c r="K605" s="208">
        <f t="shared" si="197"/>
        <v>39651.42</v>
      </c>
      <c r="L605" s="208">
        <f t="shared" si="197"/>
        <v>38555.58</v>
      </c>
      <c r="M605" s="314"/>
      <c r="N605" s="314"/>
      <c r="O605" s="314"/>
      <c r="P605" s="314"/>
      <c r="Q605" s="318"/>
      <c r="R605" s="314"/>
      <c r="S605" s="234"/>
      <c r="T605" s="234"/>
      <c r="U605" s="292"/>
      <c r="V605" s="292"/>
      <c r="W605" s="292"/>
      <c r="X605" s="292"/>
      <c r="Y605" s="294"/>
      <c r="Z605" s="294"/>
    </row>
    <row r="606" spans="1:26" ht="15.75">
      <c r="A606" s="243">
        <v>43749</v>
      </c>
      <c r="B606" s="315" t="s">
        <v>123</v>
      </c>
      <c r="C606" s="208" t="s">
        <v>87</v>
      </c>
      <c r="D606">
        <v>29354.65</v>
      </c>
      <c r="E606">
        <v>29170.6</v>
      </c>
      <c r="F606">
        <v>26944.54</v>
      </c>
      <c r="G606">
        <v>29105.05</v>
      </c>
      <c r="H606">
        <v>29255.83</v>
      </c>
      <c r="I606">
        <v>29241.45</v>
      </c>
      <c r="J606">
        <v>29137.16</v>
      </c>
      <c r="K606">
        <v>29162.240000000002</v>
      </c>
      <c r="L606">
        <v>29245.93</v>
      </c>
      <c r="M606" s="315">
        <f>IF((L607=""),"",MAX(D608:L608))</f>
        <v>40978.050000000003</v>
      </c>
      <c r="N606" s="315">
        <f>IF(L607="","",MIN(D608:L608))</f>
        <v>33467.61</v>
      </c>
      <c r="O606" s="315">
        <f>IF((L608=""),"",AVERAGE(D608:L608))</f>
        <v>38412.143333333341</v>
      </c>
      <c r="P606" s="315">
        <f>IF((L607=""),"",((M606-N606)/(M606+N606))*100)</f>
        <v>10.088486017855173</v>
      </c>
      <c r="Q606" s="316" t="str">
        <f>IF(L607="","",IF(P608&lt;20,(IF(O606&gt;19000,IF(O606&lt;49000,"Pass","Fail"),"Fail"))))</f>
        <v>Pass</v>
      </c>
      <c r="R606" s="315">
        <v>74</v>
      </c>
      <c r="S606" s="238" t="s">
        <v>298</v>
      </c>
      <c r="T606" s="238"/>
      <c r="U606" s="284">
        <v>19000</v>
      </c>
      <c r="V606" s="284">
        <v>49000</v>
      </c>
      <c r="W606" s="284">
        <v>33000</v>
      </c>
      <c r="X606" s="285">
        <v>44000</v>
      </c>
      <c r="Y606" s="286">
        <v>20</v>
      </c>
      <c r="Z606" s="286">
        <v>20</v>
      </c>
    </row>
    <row r="607" spans="1:26" ht="15.75">
      <c r="A607" s="239"/>
      <c r="B607" s="313"/>
      <c r="C607" s="208" t="s">
        <v>88</v>
      </c>
      <c r="D607">
        <v>18009.72</v>
      </c>
      <c r="E607">
        <v>15957.66</v>
      </c>
      <c r="F607">
        <v>15788.67</v>
      </c>
      <c r="G607">
        <v>15508.89</v>
      </c>
      <c r="H607">
        <v>16852.89</v>
      </c>
      <c r="I607">
        <v>15921.74</v>
      </c>
      <c r="J607">
        <v>15477.81</v>
      </c>
      <c r="K607">
        <v>15760.11</v>
      </c>
      <c r="L607">
        <v>16103.53</v>
      </c>
      <c r="M607" s="313"/>
      <c r="N607" s="313"/>
      <c r="O607" s="313"/>
      <c r="P607" s="313"/>
      <c r="Q607" s="317"/>
      <c r="R607" s="313"/>
      <c r="S607" s="233"/>
      <c r="T607" s="233"/>
      <c r="U607" s="290"/>
      <c r="V607" s="290"/>
      <c r="W607" s="290"/>
      <c r="X607" s="290"/>
      <c r="Y607" s="293"/>
      <c r="Z607" s="293"/>
    </row>
    <row r="608" spans="1:26" ht="15.75">
      <c r="A608" s="240"/>
      <c r="B608" s="314"/>
      <c r="C608" s="208" t="s">
        <v>122</v>
      </c>
      <c r="D608" s="208">
        <f t="shared" ref="D608:L608" si="198">IF(((D606="")*AND(D607="")),"",(D606-D607)*3)</f>
        <v>34034.79</v>
      </c>
      <c r="E608" s="208">
        <f t="shared" si="198"/>
        <v>39638.819999999992</v>
      </c>
      <c r="F608" s="208">
        <f t="shared" si="198"/>
        <v>33467.61</v>
      </c>
      <c r="G608" s="208">
        <f t="shared" si="198"/>
        <v>40788.479999999996</v>
      </c>
      <c r="H608" s="208">
        <f t="shared" si="198"/>
        <v>37208.820000000007</v>
      </c>
      <c r="I608" s="208">
        <f t="shared" si="198"/>
        <v>39959.130000000005</v>
      </c>
      <c r="J608" s="208">
        <f t="shared" si="198"/>
        <v>40978.050000000003</v>
      </c>
      <c r="K608" s="208">
        <f t="shared" si="198"/>
        <v>40206.39</v>
      </c>
      <c r="L608" s="208">
        <f t="shared" si="198"/>
        <v>39427.199999999997</v>
      </c>
      <c r="M608" s="314"/>
      <c r="N608" s="314"/>
      <c r="O608" s="314"/>
      <c r="P608" s="314"/>
      <c r="Q608" s="318"/>
      <c r="R608" s="314"/>
      <c r="S608" s="234"/>
      <c r="T608" s="234"/>
      <c r="U608" s="292"/>
      <c r="V608" s="292"/>
      <c r="W608" s="292"/>
      <c r="X608" s="292"/>
      <c r="Y608" s="294"/>
      <c r="Z608" s="294"/>
    </row>
    <row r="609" spans="1:26" ht="15.75">
      <c r="A609" s="235">
        <v>43753</v>
      </c>
      <c r="B609" s="315" t="s">
        <v>123</v>
      </c>
      <c r="C609" s="208" t="s">
        <v>87</v>
      </c>
      <c r="D609">
        <v>29151.62</v>
      </c>
      <c r="E609">
        <v>29030.17</v>
      </c>
      <c r="F609">
        <v>29044.67</v>
      </c>
      <c r="G609">
        <v>29043.1</v>
      </c>
      <c r="H609">
        <v>29182.880000000001</v>
      </c>
      <c r="I609">
        <v>29173.360000000001</v>
      </c>
      <c r="J609">
        <v>29047.33</v>
      </c>
      <c r="K609">
        <v>29023.81</v>
      </c>
      <c r="L609">
        <v>29164.49</v>
      </c>
      <c r="M609" s="315">
        <f>IF((L610=""),"",MAX(D611:L611))</f>
        <v>41343.510000000009</v>
      </c>
      <c r="N609" s="315">
        <f>IF(L610="","",MIN(D611:L611))</f>
        <v>33522.839999999997</v>
      </c>
      <c r="O609" s="315">
        <f>IF((L611=""),"",AVERAGE(D611:L611))</f>
        <v>38936.076666666668</v>
      </c>
      <c r="P609" s="315">
        <f>IF((L610=""),"",((M609-N609)/(M609+N609))*100)</f>
        <v>10.446175083999703</v>
      </c>
      <c r="Q609" s="316" t="str">
        <f>IF(L610="","",IF(P611&lt;20,(IF(O609&gt;19000,IF(O609&lt;49000,"Pass","Fail"),"Fail"))))</f>
        <v>Pass</v>
      </c>
      <c r="R609" s="315">
        <v>1340</v>
      </c>
      <c r="S609" s="238" t="s">
        <v>299</v>
      </c>
      <c r="T609" s="238"/>
      <c r="U609" s="284">
        <v>19000</v>
      </c>
      <c r="V609" s="284">
        <v>49000</v>
      </c>
      <c r="W609" s="284">
        <v>33000</v>
      </c>
      <c r="X609" s="285">
        <v>44000</v>
      </c>
      <c r="Y609" s="286">
        <v>20</v>
      </c>
      <c r="Z609" s="286">
        <v>20</v>
      </c>
    </row>
    <row r="610" spans="1:26" ht="15.75">
      <c r="A610" s="239"/>
      <c r="B610" s="313"/>
      <c r="C610" s="208" t="s">
        <v>88</v>
      </c>
      <c r="D610">
        <v>17977.34</v>
      </c>
      <c r="E610">
        <v>15910.01</v>
      </c>
      <c r="F610">
        <v>15690.42</v>
      </c>
      <c r="G610">
        <v>15506.82</v>
      </c>
      <c r="H610">
        <v>16942.650000000001</v>
      </c>
      <c r="I610">
        <v>15667.4</v>
      </c>
      <c r="J610">
        <v>15266.16</v>
      </c>
      <c r="K610">
        <v>15801.18</v>
      </c>
      <c r="L610">
        <v>16291.22</v>
      </c>
      <c r="M610" s="313"/>
      <c r="N610" s="313"/>
      <c r="O610" s="313"/>
      <c r="P610" s="313"/>
      <c r="Q610" s="317"/>
      <c r="R610" s="313"/>
      <c r="S610" s="233"/>
      <c r="T610" s="233"/>
      <c r="U610" s="290"/>
      <c r="V610" s="290"/>
      <c r="W610" s="290"/>
      <c r="X610" s="290"/>
      <c r="Y610" s="293"/>
      <c r="Z610" s="293"/>
    </row>
    <row r="611" spans="1:26" ht="15.75">
      <c r="A611" s="240"/>
      <c r="B611" s="314"/>
      <c r="C611" s="208" t="s">
        <v>122</v>
      </c>
      <c r="D611" s="208">
        <f t="shared" ref="D611:L611" si="199">IF(((D609="")*AND(D610="")),"",(D609-D610)*3)</f>
        <v>33522.839999999997</v>
      </c>
      <c r="E611" s="208">
        <f t="shared" si="199"/>
        <v>39360.479999999996</v>
      </c>
      <c r="F611" s="208">
        <f t="shared" si="199"/>
        <v>40062.749999999993</v>
      </c>
      <c r="G611" s="208">
        <f t="shared" si="199"/>
        <v>40608.839999999997</v>
      </c>
      <c r="H611" s="208">
        <f t="shared" si="199"/>
        <v>36720.69</v>
      </c>
      <c r="I611" s="208">
        <f t="shared" si="199"/>
        <v>40517.880000000005</v>
      </c>
      <c r="J611" s="208">
        <f t="shared" si="199"/>
        <v>41343.510000000009</v>
      </c>
      <c r="K611" s="208">
        <f t="shared" si="199"/>
        <v>39667.89</v>
      </c>
      <c r="L611" s="208">
        <f t="shared" si="199"/>
        <v>38619.810000000005</v>
      </c>
      <c r="M611" s="314"/>
      <c r="N611" s="314"/>
      <c r="O611" s="314"/>
      <c r="P611" s="314"/>
      <c r="Q611" s="318"/>
      <c r="R611" s="314"/>
      <c r="S611" s="234"/>
      <c r="T611" s="234"/>
      <c r="U611" s="292"/>
      <c r="V611" s="292"/>
      <c r="W611" s="292"/>
      <c r="X611" s="292"/>
      <c r="Y611" s="294"/>
      <c r="Z611" s="294"/>
    </row>
    <row r="612" spans="1:26" ht="15.75">
      <c r="A612" s="153">
        <v>43756</v>
      </c>
      <c r="B612" s="315" t="s">
        <v>123</v>
      </c>
      <c r="C612" s="208" t="s">
        <v>87</v>
      </c>
      <c r="D612">
        <v>29299.47</v>
      </c>
      <c r="E612">
        <v>29187.9</v>
      </c>
      <c r="F612">
        <v>29150.79</v>
      </c>
      <c r="G612">
        <v>29121.26</v>
      </c>
      <c r="H612">
        <v>29222.03</v>
      </c>
      <c r="I612">
        <v>29311.599999999999</v>
      </c>
      <c r="J612">
        <v>29180.22</v>
      </c>
      <c r="K612">
        <v>29139.52</v>
      </c>
      <c r="L612">
        <v>29253.53</v>
      </c>
      <c r="M612" s="315">
        <f>IF((L613=""),"",MAX(D614:L614))</f>
        <v>41658.6</v>
      </c>
      <c r="N612" s="315">
        <f>IF(L613="","",MIN(D614:L614))</f>
        <v>35291.610000000008</v>
      </c>
      <c r="O612" s="315">
        <f>IF((L614=""),"",AVERAGE(D614:L614))</f>
        <v>39760.670000000006</v>
      </c>
      <c r="P612" s="315">
        <f>IF((L613=""),"",((M612-N612)/(M612+N612))*100)</f>
        <v>8.2741684525617156</v>
      </c>
      <c r="Q612" s="316" t="str">
        <f>IF(L613="","",IF(P614&lt;20,(IF(O612&gt;19000,IF(O612&lt;49000,"Pass","Fail"),"Fail"))))</f>
        <v>Pass</v>
      </c>
      <c r="R612" s="315">
        <v>1340</v>
      </c>
      <c r="S612" s="238" t="s">
        <v>300</v>
      </c>
      <c r="T612" s="238"/>
      <c r="U612" s="284">
        <v>19000</v>
      </c>
      <c r="V612" s="284">
        <v>49000</v>
      </c>
      <c r="W612" s="284">
        <v>33000</v>
      </c>
      <c r="X612" s="285">
        <v>44000</v>
      </c>
      <c r="Y612" s="286">
        <v>20</v>
      </c>
      <c r="Z612" s="286">
        <v>20</v>
      </c>
    </row>
    <row r="613" spans="1:26" ht="15.75">
      <c r="A613" s="239"/>
      <c r="B613" s="313"/>
      <c r="C613" s="208" t="s">
        <v>88</v>
      </c>
      <c r="D613">
        <v>17535.599999999999</v>
      </c>
      <c r="E613">
        <v>15771.17</v>
      </c>
      <c r="F613">
        <v>15674.11</v>
      </c>
      <c r="G613">
        <v>15388.99</v>
      </c>
      <c r="H613">
        <v>16688.66</v>
      </c>
      <c r="I613">
        <v>15425.4</v>
      </c>
      <c r="J613">
        <v>15300.14</v>
      </c>
      <c r="K613">
        <v>15665.21</v>
      </c>
      <c r="L613">
        <v>16135.03</v>
      </c>
      <c r="M613" s="313"/>
      <c r="N613" s="313"/>
      <c r="O613" s="313"/>
      <c r="P613" s="313"/>
      <c r="Q613" s="317"/>
      <c r="R613" s="313"/>
      <c r="S613" s="233"/>
      <c r="T613" s="233"/>
      <c r="U613" s="290"/>
      <c r="V613" s="290"/>
      <c r="W613" s="290"/>
      <c r="X613" s="290"/>
      <c r="Y613" s="293"/>
      <c r="Z613" s="293"/>
    </row>
    <row r="614" spans="1:26" ht="15.75">
      <c r="A614" s="240"/>
      <c r="B614" s="314"/>
      <c r="C614" s="208" t="s">
        <v>122</v>
      </c>
      <c r="D614" s="208">
        <f t="shared" ref="D614:L614" si="200">IF(((D612="")*AND(D613="")),"",(D612-D613)*3)</f>
        <v>35291.610000000008</v>
      </c>
      <c r="E614" s="208">
        <f t="shared" si="200"/>
        <v>40250.19</v>
      </c>
      <c r="F614" s="208">
        <f t="shared" si="200"/>
        <v>40430.04</v>
      </c>
      <c r="G614" s="208">
        <f t="shared" si="200"/>
        <v>41196.81</v>
      </c>
      <c r="H614" s="208">
        <f t="shared" si="200"/>
        <v>37600.11</v>
      </c>
      <c r="I614" s="208">
        <f t="shared" si="200"/>
        <v>41658.6</v>
      </c>
      <c r="J614" s="208">
        <f t="shared" si="200"/>
        <v>41640.240000000005</v>
      </c>
      <c r="K614" s="208">
        <f t="shared" si="200"/>
        <v>40422.930000000008</v>
      </c>
      <c r="L614" s="208">
        <f t="shared" si="200"/>
        <v>39355.499999999993</v>
      </c>
      <c r="M614" s="314"/>
      <c r="N614" s="314"/>
      <c r="O614" s="314"/>
      <c r="P614" s="314"/>
      <c r="Q614" s="318"/>
      <c r="R614" s="314"/>
      <c r="S614" s="234"/>
      <c r="T614" s="234"/>
      <c r="U614" s="292"/>
      <c r="V614" s="292"/>
      <c r="W614" s="292"/>
      <c r="X614" s="292"/>
      <c r="Y614" s="294"/>
      <c r="Z614" s="294"/>
    </row>
    <row r="615" spans="1:26" ht="15.75">
      <c r="A615" s="256">
        <v>43759</v>
      </c>
      <c r="B615" s="315" t="s">
        <v>123</v>
      </c>
      <c r="C615" s="208" t="s">
        <v>87</v>
      </c>
      <c r="D615">
        <v>29202.720000000001</v>
      </c>
      <c r="E615">
        <v>29113.02</v>
      </c>
      <c r="F615">
        <v>29116.799999999999</v>
      </c>
      <c r="G615">
        <v>29148.15</v>
      </c>
      <c r="H615">
        <v>29278</v>
      </c>
      <c r="I615">
        <v>29244.85</v>
      </c>
      <c r="J615">
        <v>29135.02</v>
      </c>
      <c r="K615">
        <v>29101.23</v>
      </c>
      <c r="L615">
        <v>29237.47</v>
      </c>
      <c r="M615" s="315">
        <f>IF((L616=""),"",MAX(D617:L617))</f>
        <v>40902.449999999997</v>
      </c>
      <c r="N615" s="315">
        <f>IF(L616="","",MIN(D617:L617))</f>
        <v>33583.5</v>
      </c>
      <c r="O615" s="315">
        <f>IF((L617=""),"",AVERAGE(D617:L617))</f>
        <v>38835.173333333332</v>
      </c>
      <c r="P615" s="315">
        <f>IF((L616=""),"",((M615-N615)/(M615+N615))*100)</f>
        <v>9.8259470410191412</v>
      </c>
      <c r="Q615" s="316" t="str">
        <f>IF(L616="","",IF(P617&lt;20,(IF(O615&gt;19000,IF(O615&lt;49000,"Pass","Fail"),"Fail"))))</f>
        <v>Pass</v>
      </c>
      <c r="R615" s="315">
        <v>1428</v>
      </c>
      <c r="S615" s="238" t="s">
        <v>301</v>
      </c>
      <c r="T615" s="238"/>
      <c r="U615" s="284">
        <v>19000</v>
      </c>
      <c r="V615" s="284">
        <v>49000</v>
      </c>
      <c r="W615" s="284">
        <v>33000</v>
      </c>
      <c r="X615" s="285">
        <v>44000</v>
      </c>
      <c r="Y615" s="286">
        <v>20</v>
      </c>
      <c r="Z615" s="286">
        <v>20</v>
      </c>
    </row>
    <row r="616" spans="1:26" ht="15.75">
      <c r="A616" s="239"/>
      <c r="B616" s="313"/>
      <c r="C616" s="208" t="s">
        <v>88</v>
      </c>
      <c r="D616">
        <v>18008.22</v>
      </c>
      <c r="E616">
        <v>16016.17</v>
      </c>
      <c r="F616">
        <v>15849.95</v>
      </c>
      <c r="G616">
        <v>15636.06</v>
      </c>
      <c r="H616">
        <v>16978.060000000001</v>
      </c>
      <c r="I616">
        <v>15884.59</v>
      </c>
      <c r="J616">
        <v>15500.87</v>
      </c>
      <c r="K616">
        <v>15899.94</v>
      </c>
      <c r="L616">
        <v>16297.88</v>
      </c>
      <c r="M616" s="313"/>
      <c r="N616" s="313"/>
      <c r="O616" s="313"/>
      <c r="P616" s="313"/>
      <c r="Q616" s="317"/>
      <c r="R616" s="313"/>
      <c r="S616" s="233"/>
      <c r="T616" s="233"/>
      <c r="U616" s="290"/>
      <c r="V616" s="290"/>
      <c r="W616" s="290"/>
      <c r="X616" s="290"/>
      <c r="Y616" s="293"/>
      <c r="Z616" s="293"/>
    </row>
    <row r="617" spans="1:26" ht="15.75">
      <c r="A617" s="240"/>
      <c r="B617" s="314"/>
      <c r="C617" s="208" t="s">
        <v>122</v>
      </c>
      <c r="D617" s="208">
        <f t="shared" ref="D617:L617" si="201">IF(((D615="")*AND(D616="")),"",(D615-D616)*3)</f>
        <v>33583.5</v>
      </c>
      <c r="E617" s="208">
        <f t="shared" si="201"/>
        <v>39290.550000000003</v>
      </c>
      <c r="F617" s="208">
        <f t="shared" si="201"/>
        <v>39800.549999999996</v>
      </c>
      <c r="G617" s="208">
        <f t="shared" si="201"/>
        <v>40536.270000000004</v>
      </c>
      <c r="H617" s="208">
        <f t="shared" si="201"/>
        <v>36899.819999999992</v>
      </c>
      <c r="I617" s="208">
        <f t="shared" si="201"/>
        <v>40080.78</v>
      </c>
      <c r="J617" s="208">
        <f t="shared" si="201"/>
        <v>40902.449999999997</v>
      </c>
      <c r="K617" s="208">
        <f t="shared" si="201"/>
        <v>39603.869999999995</v>
      </c>
      <c r="L617" s="208">
        <f t="shared" si="201"/>
        <v>38818.770000000004</v>
      </c>
      <c r="M617" s="314"/>
      <c r="N617" s="314"/>
      <c r="O617" s="314"/>
      <c r="P617" s="314"/>
      <c r="Q617" s="318"/>
      <c r="R617" s="314"/>
      <c r="S617" s="234"/>
      <c r="T617" s="234"/>
      <c r="U617" s="292"/>
      <c r="V617" s="292"/>
      <c r="W617" s="292"/>
      <c r="X617" s="292"/>
      <c r="Y617" s="294"/>
      <c r="Z617" s="294"/>
    </row>
    <row r="618" spans="1:26" ht="15.75">
      <c r="A618" s="153">
        <v>43762</v>
      </c>
      <c r="B618" s="315" t="s">
        <v>123</v>
      </c>
      <c r="C618" s="208" t="s">
        <v>87</v>
      </c>
      <c r="D618">
        <v>29205.33</v>
      </c>
      <c r="E618">
        <v>29090.07</v>
      </c>
      <c r="F618">
        <v>29074.29</v>
      </c>
      <c r="G618">
        <v>29098.05</v>
      </c>
      <c r="H618">
        <v>29228.05</v>
      </c>
      <c r="I618">
        <v>29216.78</v>
      </c>
      <c r="J618">
        <v>29072.37</v>
      </c>
      <c r="K618">
        <v>29089.14</v>
      </c>
      <c r="L618">
        <v>29226.32</v>
      </c>
      <c r="M618" s="315">
        <f>IF((L619=""),"",MAX(D620:L620))</f>
        <v>40955.249999999993</v>
      </c>
      <c r="N618" s="315">
        <f>IF(L619="","",MIN(D620:L620))</f>
        <v>33034.350000000006</v>
      </c>
      <c r="O618" s="315">
        <f>IF((L620=""),"",AVERAGE(D620:L620))</f>
        <v>38538.243333333332</v>
      </c>
      <c r="P618" s="315">
        <f>IF((L619=""),"",((M618-N618)/(M618+N618))*100)</f>
        <v>10.705423464919376</v>
      </c>
      <c r="Q618" s="316" t="str">
        <f>IF(L619="","",IF(P620&lt;20,(IF(O618&gt;19000,IF(O618&lt;49000,"Pass","Fail"),"Fail"))))</f>
        <v>Pass</v>
      </c>
      <c r="R618" s="315">
        <v>1428</v>
      </c>
      <c r="S618" s="238"/>
      <c r="T618" s="238"/>
      <c r="U618" s="284">
        <v>19000</v>
      </c>
      <c r="V618" s="284">
        <v>49000</v>
      </c>
      <c r="W618" s="284">
        <v>33000</v>
      </c>
      <c r="X618" s="285">
        <v>44000</v>
      </c>
      <c r="Y618" s="286">
        <v>20</v>
      </c>
      <c r="Z618" s="286">
        <v>20</v>
      </c>
    </row>
    <row r="619" spans="1:26" ht="15.75">
      <c r="A619" s="239"/>
      <c r="B619" s="313"/>
      <c r="C619" s="208" t="s">
        <v>88</v>
      </c>
      <c r="D619">
        <v>18193.88</v>
      </c>
      <c r="E619">
        <v>16069.06</v>
      </c>
      <c r="F619">
        <v>15840.65</v>
      </c>
      <c r="G619">
        <v>15748.91</v>
      </c>
      <c r="H619">
        <v>17142.72</v>
      </c>
      <c r="I619">
        <v>15826</v>
      </c>
      <c r="J619">
        <v>15420.62</v>
      </c>
      <c r="K619">
        <v>15955.37</v>
      </c>
      <c r="L619">
        <v>16488.46</v>
      </c>
      <c r="M619" s="313"/>
      <c r="N619" s="313"/>
      <c r="O619" s="313"/>
      <c r="P619" s="313"/>
      <c r="Q619" s="317"/>
      <c r="R619" s="313"/>
      <c r="S619" s="233"/>
      <c r="T619" s="233"/>
      <c r="U619" s="290"/>
      <c r="V619" s="290"/>
      <c r="W619" s="290"/>
      <c r="X619" s="290"/>
      <c r="Y619" s="293"/>
      <c r="Z619" s="293"/>
    </row>
    <row r="620" spans="1:26" ht="15.75">
      <c r="A620" s="240"/>
      <c r="B620" s="314"/>
      <c r="C620" s="208" t="s">
        <v>122</v>
      </c>
      <c r="D620" s="208">
        <f t="shared" ref="D620:L620" si="202">IF(((D618="")*AND(D619="")),"",(D618-D619)*3)</f>
        <v>33034.350000000006</v>
      </c>
      <c r="E620" s="208">
        <f t="shared" si="202"/>
        <v>39063.03</v>
      </c>
      <c r="F620" s="208">
        <f t="shared" si="202"/>
        <v>39700.920000000006</v>
      </c>
      <c r="G620" s="208">
        <f t="shared" si="202"/>
        <v>40047.42</v>
      </c>
      <c r="H620" s="208">
        <f t="shared" si="202"/>
        <v>36255.989999999991</v>
      </c>
      <c r="I620" s="208">
        <f t="shared" si="202"/>
        <v>40172.339999999997</v>
      </c>
      <c r="J620" s="208">
        <f t="shared" si="202"/>
        <v>40955.249999999993</v>
      </c>
      <c r="K620" s="208">
        <f t="shared" si="202"/>
        <v>39401.31</v>
      </c>
      <c r="L620" s="208">
        <f t="shared" si="202"/>
        <v>38213.58</v>
      </c>
      <c r="M620" s="314"/>
      <c r="N620" s="314"/>
      <c r="O620" s="314"/>
      <c r="P620" s="314"/>
      <c r="Q620" s="318"/>
      <c r="R620" s="314"/>
      <c r="S620" s="234"/>
      <c r="T620" s="234"/>
      <c r="U620" s="292"/>
      <c r="V620" s="292"/>
      <c r="W620" s="292"/>
      <c r="X620" s="292"/>
      <c r="Y620" s="294"/>
      <c r="Z620" s="294"/>
    </row>
    <row r="621" spans="1:26" ht="15.75">
      <c r="A621" s="235">
        <v>43766</v>
      </c>
      <c r="B621" s="315" t="s">
        <v>123</v>
      </c>
      <c r="C621" s="208" t="s">
        <v>87</v>
      </c>
      <c r="D621">
        <v>29242.560000000001</v>
      </c>
      <c r="E621">
        <v>29093.11</v>
      </c>
      <c r="F621">
        <v>29090.84</v>
      </c>
      <c r="G621">
        <v>29104.46</v>
      </c>
      <c r="H621">
        <v>29219.4</v>
      </c>
      <c r="I621">
        <v>29233.38</v>
      </c>
      <c r="J621">
        <v>29091.82</v>
      </c>
      <c r="K621">
        <v>29093.21</v>
      </c>
      <c r="L621">
        <v>29211.64</v>
      </c>
      <c r="M621" s="315">
        <f>IF((L622=""),"",MAX(D623:L623))</f>
        <v>40394.43</v>
      </c>
      <c r="N621" s="315">
        <f>IF(L622="","",MIN(D623:L623))</f>
        <v>33510.54</v>
      </c>
      <c r="O621" s="315">
        <f>IF((L623=""),"",AVERAGE(D623:L623))</f>
        <v>38677.020000000004</v>
      </c>
      <c r="P621" s="315">
        <f>IF((L622=""),"",((M621-N621)/(M621+N621))*100)</f>
        <v>9.3145156543599157</v>
      </c>
      <c r="Q621" s="316" t="str">
        <f>IF(L622="","",IF(P623&lt;20,(IF(O621&gt;19000,IF(O621&lt;49000,"Pass","Fail"),"Fail"))))</f>
        <v>Pass</v>
      </c>
      <c r="R621" s="315">
        <v>1428</v>
      </c>
      <c r="S621" s="238" t="s">
        <v>306</v>
      </c>
      <c r="T621" s="238"/>
      <c r="U621" s="284">
        <v>19000</v>
      </c>
      <c r="V621" s="284">
        <v>49000</v>
      </c>
      <c r="W621" s="284">
        <v>33000</v>
      </c>
      <c r="X621" s="285">
        <v>44000</v>
      </c>
      <c r="Y621" s="286">
        <v>20</v>
      </c>
      <c r="Z621" s="286">
        <v>20</v>
      </c>
    </row>
    <row r="622" spans="1:26" ht="15.75">
      <c r="A622" s="239"/>
      <c r="B622" s="313"/>
      <c r="C622" s="208" t="s">
        <v>88</v>
      </c>
      <c r="D622">
        <v>18072.38</v>
      </c>
      <c r="E622">
        <v>15969.02</v>
      </c>
      <c r="F622">
        <v>15729.2</v>
      </c>
      <c r="G622">
        <v>15680.55</v>
      </c>
      <c r="H622">
        <v>16948.64</v>
      </c>
      <c r="I622">
        <v>16251.35</v>
      </c>
      <c r="J622">
        <v>15627.01</v>
      </c>
      <c r="K622">
        <v>15845.87</v>
      </c>
      <c r="L622">
        <v>16225.34</v>
      </c>
      <c r="M622" s="313"/>
      <c r="N622" s="313"/>
      <c r="O622" s="313"/>
      <c r="P622" s="313"/>
      <c r="Q622" s="317"/>
      <c r="R622" s="313"/>
      <c r="S622" s="233"/>
      <c r="T622" s="233"/>
      <c r="U622" s="290"/>
      <c r="V622" s="290"/>
      <c r="W622" s="290"/>
      <c r="X622" s="290"/>
      <c r="Y622" s="293"/>
      <c r="Z622" s="293"/>
    </row>
    <row r="623" spans="1:26" ht="15.75">
      <c r="A623" s="240"/>
      <c r="B623" s="314"/>
      <c r="C623" s="208" t="s">
        <v>122</v>
      </c>
      <c r="D623" s="208">
        <f t="shared" ref="D623:L623" si="203">IF(((D621="")*AND(D622="")),"",(D621-D622)*3)</f>
        <v>33510.54</v>
      </c>
      <c r="E623" s="208">
        <f t="shared" si="203"/>
        <v>39372.270000000004</v>
      </c>
      <c r="F623" s="208">
        <f t="shared" si="203"/>
        <v>40084.92</v>
      </c>
      <c r="G623" s="208">
        <f t="shared" si="203"/>
        <v>40271.729999999996</v>
      </c>
      <c r="H623" s="208">
        <f t="shared" si="203"/>
        <v>36812.280000000006</v>
      </c>
      <c r="I623" s="208">
        <f t="shared" si="203"/>
        <v>38946.090000000004</v>
      </c>
      <c r="J623" s="208">
        <f t="shared" si="203"/>
        <v>40394.43</v>
      </c>
      <c r="K623" s="208">
        <f t="shared" si="203"/>
        <v>39742.019999999997</v>
      </c>
      <c r="L623" s="208">
        <f t="shared" si="203"/>
        <v>38958.899999999994</v>
      </c>
      <c r="M623" s="314"/>
      <c r="N623" s="314"/>
      <c r="O623" s="314"/>
      <c r="P623" s="314"/>
      <c r="Q623" s="318"/>
      <c r="R623" s="314"/>
      <c r="S623" s="234"/>
      <c r="T623" s="234"/>
      <c r="U623" s="292"/>
      <c r="V623" s="292"/>
      <c r="W623" s="292"/>
      <c r="X623" s="292"/>
      <c r="Y623" s="294"/>
      <c r="Z623" s="294"/>
    </row>
    <row r="624" spans="1:26" ht="15.75">
      <c r="A624" s="235">
        <v>43769</v>
      </c>
      <c r="B624" s="315" t="s">
        <v>123</v>
      </c>
      <c r="C624" s="208" t="s">
        <v>87</v>
      </c>
      <c r="D624">
        <v>29220.41</v>
      </c>
      <c r="E624">
        <v>29125.08</v>
      </c>
      <c r="F624">
        <v>29146.48</v>
      </c>
      <c r="G624">
        <v>29123.82</v>
      </c>
      <c r="H624">
        <v>29248.31</v>
      </c>
      <c r="I624">
        <v>29241.06</v>
      </c>
      <c r="J624">
        <v>29118.12</v>
      </c>
      <c r="K624">
        <v>29110.05</v>
      </c>
      <c r="L624">
        <v>29216.99</v>
      </c>
      <c r="M624" s="315">
        <f>IF((L625=""),"",MAX(D626:L626))</f>
        <v>40531.440000000002</v>
      </c>
      <c r="N624" s="315">
        <f>IF(L625="","",MIN(D626:L626))</f>
        <v>33002.430000000008</v>
      </c>
      <c r="O624" s="315">
        <f>IF((L626=""),"",AVERAGE(D626:L626))</f>
        <v>38554.840000000011</v>
      </c>
      <c r="P624" s="315">
        <f>IF((L625=""),"",((M624-N624)/(M624+N624))*100)</f>
        <v>10.238832799089717</v>
      </c>
      <c r="Q624" s="316" t="str">
        <f>IF(L625="","",IF(P626&lt;20,(IF(O624&gt;19000,IF(O624&lt;49000,"Pass","Fail"),"Fail"))))</f>
        <v>Pass</v>
      </c>
      <c r="R624" s="315">
        <v>1428</v>
      </c>
      <c r="S624" s="238" t="s">
        <v>308</v>
      </c>
      <c r="T624" s="238"/>
      <c r="U624" s="284">
        <v>19000</v>
      </c>
      <c r="V624" s="284">
        <v>49000</v>
      </c>
      <c r="W624" s="284">
        <v>33000</v>
      </c>
      <c r="X624" s="285">
        <v>44000</v>
      </c>
      <c r="Y624" s="286">
        <v>20</v>
      </c>
      <c r="Z624" s="286">
        <v>20</v>
      </c>
    </row>
    <row r="625" spans="1:26" ht="15.75">
      <c r="A625" s="239"/>
      <c r="B625" s="313"/>
      <c r="C625" s="208" t="s">
        <v>88</v>
      </c>
      <c r="D625">
        <v>18219.599999999999</v>
      </c>
      <c r="E625">
        <v>16077.21</v>
      </c>
      <c r="F625">
        <v>15852.75</v>
      </c>
      <c r="G625">
        <v>15694.29</v>
      </c>
      <c r="H625">
        <v>17095.97</v>
      </c>
      <c r="I625">
        <v>16215.92</v>
      </c>
      <c r="J625">
        <v>15607.64</v>
      </c>
      <c r="K625">
        <v>15851.5</v>
      </c>
      <c r="L625">
        <v>16270.92</v>
      </c>
      <c r="M625" s="313"/>
      <c r="N625" s="313"/>
      <c r="O625" s="313"/>
      <c r="P625" s="313"/>
      <c r="Q625" s="317"/>
      <c r="R625" s="313"/>
      <c r="S625" s="233"/>
      <c r="T625" s="233"/>
      <c r="U625" s="290"/>
      <c r="V625" s="290"/>
      <c r="W625" s="290"/>
      <c r="X625" s="290"/>
      <c r="Y625" s="293"/>
      <c r="Z625" s="293"/>
    </row>
    <row r="626" spans="1:26" ht="15.75">
      <c r="A626" s="240"/>
      <c r="B626" s="314"/>
      <c r="C626" s="208" t="s">
        <v>122</v>
      </c>
      <c r="D626" s="208">
        <f t="shared" ref="D626:L626" si="204">IF(((D624="")*AND(D625="")),"",(D624-D625)*3)</f>
        <v>33002.430000000008</v>
      </c>
      <c r="E626" s="208">
        <f t="shared" si="204"/>
        <v>39143.610000000008</v>
      </c>
      <c r="F626" s="208">
        <f t="shared" si="204"/>
        <v>39881.19</v>
      </c>
      <c r="G626" s="208">
        <f t="shared" si="204"/>
        <v>40288.589999999997</v>
      </c>
      <c r="H626" s="208">
        <f t="shared" si="204"/>
        <v>36457.020000000004</v>
      </c>
      <c r="I626" s="208">
        <f t="shared" si="204"/>
        <v>39075.420000000006</v>
      </c>
      <c r="J626" s="208">
        <f t="shared" si="204"/>
        <v>40531.440000000002</v>
      </c>
      <c r="K626" s="208">
        <f t="shared" si="204"/>
        <v>39775.649999999994</v>
      </c>
      <c r="L626" s="208">
        <f t="shared" si="204"/>
        <v>38838.210000000006</v>
      </c>
      <c r="M626" s="314"/>
      <c r="N626" s="314"/>
      <c r="O626" s="314"/>
      <c r="P626" s="314"/>
      <c r="Q626" s="318"/>
      <c r="R626" s="314"/>
      <c r="S626" s="234"/>
      <c r="T626" s="234"/>
      <c r="U626" s="292"/>
      <c r="V626" s="292"/>
      <c r="W626" s="292"/>
      <c r="X626" s="292"/>
      <c r="Y626" s="294"/>
      <c r="Z626" s="294"/>
    </row>
    <row r="627" spans="1:26" ht="15.75">
      <c r="A627" s="235">
        <v>43776</v>
      </c>
      <c r="B627" s="315" t="s">
        <v>123</v>
      </c>
      <c r="C627" s="208" t="s">
        <v>87</v>
      </c>
      <c r="D627">
        <v>28680.3</v>
      </c>
      <c r="E627">
        <v>28568.9</v>
      </c>
      <c r="F627">
        <v>28612.47</v>
      </c>
      <c r="G627">
        <v>28577.81</v>
      </c>
      <c r="H627">
        <v>28659.82</v>
      </c>
      <c r="I627">
        <v>28665.3</v>
      </c>
      <c r="J627">
        <v>28573.24</v>
      </c>
      <c r="K627">
        <v>28577.77</v>
      </c>
      <c r="L627">
        <v>28725.61</v>
      </c>
      <c r="M627" s="315">
        <f>IF((L628=""),"",MAX(D629:L629))</f>
        <v>38872.200000000004</v>
      </c>
      <c r="N627" s="315">
        <f>IF(L628="","",MIN(D629:L629))</f>
        <v>31953.179999999993</v>
      </c>
      <c r="O627" s="315">
        <f>IF((L629=""),"",AVERAGE(D629:L629))</f>
        <v>37259.246666666673</v>
      </c>
      <c r="P627" s="315">
        <f>IF((L628=""),"",((M627-N627)/(M627+N627))*100)</f>
        <v>9.7691251356505404</v>
      </c>
      <c r="Q627" s="316" t="str">
        <f>IF(L628="","",IF(P629&lt;20,(IF(O627&gt;19000,IF(O627&lt;49000,"Pass","Fail"),"Fail"))))</f>
        <v>Pass</v>
      </c>
      <c r="R627" s="315">
        <v>1335</v>
      </c>
      <c r="S627" s="238" t="s">
        <v>309</v>
      </c>
      <c r="T627" s="238"/>
      <c r="U627" s="284">
        <v>19000</v>
      </c>
      <c r="V627" s="284">
        <v>49000</v>
      </c>
      <c r="W627" s="284">
        <v>33000</v>
      </c>
      <c r="X627" s="285">
        <v>44000</v>
      </c>
      <c r="Y627" s="286">
        <v>20</v>
      </c>
      <c r="Z627" s="286">
        <v>20</v>
      </c>
    </row>
    <row r="628" spans="1:26" ht="15.75">
      <c r="A628" s="239"/>
      <c r="B628" s="313"/>
      <c r="C628" s="208" t="s">
        <v>88</v>
      </c>
      <c r="D628">
        <v>18029.240000000002</v>
      </c>
      <c r="E628">
        <v>16097.08</v>
      </c>
      <c r="F628">
        <v>15847.2</v>
      </c>
      <c r="G628">
        <v>15681.08</v>
      </c>
      <c r="H628">
        <v>16916.21</v>
      </c>
      <c r="I628">
        <v>15998</v>
      </c>
      <c r="J628">
        <v>15615.84</v>
      </c>
      <c r="K628">
        <v>15688.74</v>
      </c>
      <c r="L628">
        <v>15990.09</v>
      </c>
      <c r="M628" s="313"/>
      <c r="N628" s="313"/>
      <c r="O628" s="313"/>
      <c r="P628" s="313"/>
      <c r="Q628" s="317"/>
      <c r="R628" s="313"/>
      <c r="S628" s="238"/>
      <c r="T628" s="233"/>
      <c r="U628" s="290"/>
      <c r="V628" s="290"/>
      <c r="W628" s="290"/>
      <c r="X628" s="290"/>
      <c r="Y628" s="293"/>
      <c r="Z628" s="293"/>
    </row>
    <row r="629" spans="1:26" ht="15.75">
      <c r="A629" s="240"/>
      <c r="B629" s="314"/>
      <c r="C629" s="208" t="s">
        <v>122</v>
      </c>
      <c r="D629" s="208">
        <f t="shared" ref="D629:L629" si="205">IF(((D627="")*AND(D628="")),"",(D627-D628)*3)</f>
        <v>31953.179999999993</v>
      </c>
      <c r="E629" s="208">
        <f t="shared" si="205"/>
        <v>37415.460000000006</v>
      </c>
      <c r="F629" s="208">
        <f t="shared" si="205"/>
        <v>38295.81</v>
      </c>
      <c r="G629" s="208">
        <f t="shared" si="205"/>
        <v>38690.19</v>
      </c>
      <c r="H629" s="208">
        <f t="shared" si="205"/>
        <v>35230.83</v>
      </c>
      <c r="I629" s="208">
        <f t="shared" si="205"/>
        <v>38001.899999999994</v>
      </c>
      <c r="J629" s="208">
        <f t="shared" si="205"/>
        <v>38872.200000000004</v>
      </c>
      <c r="K629" s="208">
        <f t="shared" si="205"/>
        <v>38667.090000000004</v>
      </c>
      <c r="L629" s="208">
        <f t="shared" si="205"/>
        <v>38206.559999999998</v>
      </c>
      <c r="M629" s="314"/>
      <c r="N629" s="314"/>
      <c r="O629" s="314"/>
      <c r="P629" s="314"/>
      <c r="Q629" s="318"/>
      <c r="R629" s="314"/>
      <c r="S629" s="234"/>
      <c r="T629" s="234"/>
      <c r="U629" s="292"/>
      <c r="V629" s="292"/>
      <c r="W629" s="292"/>
      <c r="X629" s="292"/>
      <c r="Y629" s="294"/>
      <c r="Z629" s="294"/>
    </row>
    <row r="630" spans="1:26" ht="15.75">
      <c r="A630" s="235">
        <v>43780</v>
      </c>
      <c r="B630" s="315" t="s">
        <v>123</v>
      </c>
      <c r="C630" s="208" t="s">
        <v>87</v>
      </c>
      <c r="D630">
        <v>29066.5</v>
      </c>
      <c r="E630">
        <v>29003.27</v>
      </c>
      <c r="F630">
        <v>28968.39</v>
      </c>
      <c r="G630">
        <v>29009.31</v>
      </c>
      <c r="H630">
        <v>29065.200000000001</v>
      </c>
      <c r="I630">
        <v>29119.09</v>
      </c>
      <c r="J630">
        <v>28962.2</v>
      </c>
      <c r="K630">
        <v>28981.02</v>
      </c>
      <c r="L630">
        <v>29090.240000000002</v>
      </c>
      <c r="M630" s="315">
        <f>IF((L631=""),"",MAX(D632:L632))</f>
        <v>41603.07</v>
      </c>
      <c r="N630" s="315">
        <f>IF(L631="","",MIN(D632:L632))</f>
        <v>33715.620000000003</v>
      </c>
      <c r="O630" s="315">
        <f>IF((L632=""),"",AVERAGE(D632:L632))</f>
        <v>39353.83666666667</v>
      </c>
      <c r="P630" s="315">
        <f>IF((L631=""),"",((M630-N630)/(M630+N630))*100)</f>
        <v>10.472101944417776</v>
      </c>
      <c r="Q630" s="316" t="str">
        <f>IF(L631="","",IF(P632&lt;20,(IF(O630&gt;19000,IF(O630&lt;49000,"Pass","Fail"),"Fail"))))</f>
        <v>Pass</v>
      </c>
      <c r="R630" s="315">
        <v>1340</v>
      </c>
      <c r="S630" s="238" t="s">
        <v>310</v>
      </c>
      <c r="T630" s="238"/>
      <c r="U630" s="284">
        <v>19000</v>
      </c>
      <c r="V630" s="284">
        <v>49000</v>
      </c>
      <c r="W630" s="284">
        <v>33000</v>
      </c>
      <c r="X630" s="285">
        <v>44000</v>
      </c>
      <c r="Y630" s="286">
        <v>20</v>
      </c>
      <c r="Z630" s="286">
        <v>20</v>
      </c>
    </row>
    <row r="631" spans="1:26" ht="15.75">
      <c r="A631" s="239"/>
      <c r="B631" s="313"/>
      <c r="C631" s="208" t="s">
        <v>88</v>
      </c>
      <c r="D631">
        <v>17827.96</v>
      </c>
      <c r="E631">
        <v>15705.76</v>
      </c>
      <c r="F631">
        <v>15544.27</v>
      </c>
      <c r="G631">
        <v>15342.28</v>
      </c>
      <c r="H631">
        <v>16649.63</v>
      </c>
      <c r="I631">
        <v>15353.9</v>
      </c>
      <c r="J631">
        <v>15094.51</v>
      </c>
      <c r="K631">
        <v>15635.63</v>
      </c>
      <c r="L631">
        <v>16049.77</v>
      </c>
      <c r="M631" s="313"/>
      <c r="N631" s="313"/>
      <c r="O631" s="313"/>
      <c r="P631" s="313"/>
      <c r="Q631" s="317"/>
      <c r="R631" s="313"/>
      <c r="S631" s="238"/>
      <c r="T631" s="233"/>
      <c r="U631" s="290"/>
      <c r="V631" s="290"/>
      <c r="W631" s="290"/>
      <c r="X631" s="290"/>
      <c r="Y631" s="293"/>
      <c r="Z631" s="293"/>
    </row>
    <row r="632" spans="1:26" ht="15.75">
      <c r="A632" s="240"/>
      <c r="B632" s="314"/>
      <c r="C632" s="208" t="s">
        <v>122</v>
      </c>
      <c r="D632" s="208">
        <f t="shared" ref="D632:L632" si="206">IF(((D630="")*AND(D631="")),"",(D630-D631)*3)</f>
        <v>33715.620000000003</v>
      </c>
      <c r="E632" s="208">
        <f t="shared" si="206"/>
        <v>39892.53</v>
      </c>
      <c r="F632" s="208">
        <f t="shared" si="206"/>
        <v>40272.36</v>
      </c>
      <c r="G632" s="208">
        <f t="shared" si="206"/>
        <v>41001.090000000004</v>
      </c>
      <c r="H632" s="208">
        <f t="shared" si="206"/>
        <v>37246.71</v>
      </c>
      <c r="I632" s="208">
        <f t="shared" si="206"/>
        <v>41295.57</v>
      </c>
      <c r="J632" s="208">
        <f t="shared" si="206"/>
        <v>41603.07</v>
      </c>
      <c r="K632" s="208">
        <f t="shared" si="206"/>
        <v>40036.170000000006</v>
      </c>
      <c r="L632" s="208">
        <f t="shared" si="206"/>
        <v>39121.410000000003</v>
      </c>
      <c r="M632" s="314"/>
      <c r="N632" s="314"/>
      <c r="O632" s="314"/>
      <c r="P632" s="314"/>
      <c r="Q632" s="318"/>
      <c r="R632" s="314"/>
      <c r="S632" s="234"/>
      <c r="T632" s="234"/>
      <c r="U632" s="292"/>
      <c r="V632" s="292"/>
      <c r="W632" s="292"/>
      <c r="X632" s="292"/>
      <c r="Y632" s="294"/>
      <c r="Z632" s="294"/>
    </row>
    <row r="633" spans="1:26" ht="15.75">
      <c r="A633" s="235">
        <v>43783</v>
      </c>
      <c r="B633" s="315" t="s">
        <v>123</v>
      </c>
      <c r="C633" s="208" t="s">
        <v>87</v>
      </c>
      <c r="D633">
        <v>29563.48</v>
      </c>
      <c r="E633">
        <v>29450.11</v>
      </c>
      <c r="F633">
        <v>29427.88</v>
      </c>
      <c r="G633">
        <v>29444.38</v>
      </c>
      <c r="H633">
        <v>29551.78</v>
      </c>
      <c r="I633">
        <v>29530.9</v>
      </c>
      <c r="J633">
        <v>29444.13</v>
      </c>
      <c r="K633">
        <v>29446.27</v>
      </c>
      <c r="L633">
        <v>29536.21</v>
      </c>
      <c r="M633" s="315">
        <f>IF((L634=""),"",MAX(D635:L635))</f>
        <v>87367.02</v>
      </c>
      <c r="N633" s="315">
        <f>IF(L634="","",MIN(D635:L635))</f>
        <v>32966.31</v>
      </c>
      <c r="O633" s="315">
        <f>IF((L635=""),"",AVERAGE(D635:L635))</f>
        <v>44060.923333333332</v>
      </c>
      <c r="P633" s="315">
        <f>IF((L634=""),"",((M633-N633)/(M633+N633))*100)</f>
        <v>45.208347512696612</v>
      </c>
      <c r="Q633" s="316" t="str">
        <f>IF(L634="","",IF(P635&lt;20,(IF(O633&gt;19000,IF(O633&lt;49000,"Pass","Fail"),"Fail"))))</f>
        <v>Pass</v>
      </c>
      <c r="R633" s="315" t="s">
        <v>236</v>
      </c>
      <c r="U633" s="284">
        <v>19000</v>
      </c>
      <c r="V633" s="284">
        <v>49000</v>
      </c>
      <c r="W633" s="284">
        <v>33000</v>
      </c>
      <c r="X633" s="285">
        <v>44000</v>
      </c>
      <c r="Y633" s="286">
        <v>20</v>
      </c>
      <c r="Z633" s="286">
        <v>20</v>
      </c>
    </row>
    <row r="634" spans="1:26" ht="15.75">
      <c r="A634" s="239"/>
      <c r="B634" s="313"/>
      <c r="C634" s="208" t="s">
        <v>88</v>
      </c>
      <c r="D634">
        <v>18574.71</v>
      </c>
      <c r="E634">
        <v>16451.07</v>
      </c>
      <c r="F634">
        <v>16135.72</v>
      </c>
      <c r="G634">
        <v>15955.9</v>
      </c>
      <c r="H634">
        <v>429.44</v>
      </c>
      <c r="I634">
        <v>16418.150000000001</v>
      </c>
      <c r="J634">
        <v>15785.93</v>
      </c>
      <c r="K634">
        <v>16443.55</v>
      </c>
      <c r="L634">
        <v>17017.900000000001</v>
      </c>
      <c r="M634" s="313"/>
      <c r="N634" s="313"/>
      <c r="O634" s="313"/>
      <c r="P634" s="313"/>
      <c r="Q634" s="317"/>
      <c r="R634" s="313"/>
      <c r="U634" s="290"/>
      <c r="V634" s="290"/>
      <c r="W634" s="290"/>
      <c r="X634" s="290"/>
      <c r="Y634" s="293"/>
      <c r="Z634" s="293"/>
    </row>
    <row r="635" spans="1:26" ht="15.75">
      <c r="A635" s="240"/>
      <c r="B635" s="314"/>
      <c r="C635" s="208" t="s">
        <v>122</v>
      </c>
      <c r="D635" s="208">
        <f t="shared" ref="D635:L635" si="207">IF(((D633="")*AND(D634="")),"",(D633-D634)*3)</f>
        <v>32966.31</v>
      </c>
      <c r="E635" s="208">
        <f t="shared" si="207"/>
        <v>38997.120000000003</v>
      </c>
      <c r="F635" s="208">
        <f t="shared" si="207"/>
        <v>39876.480000000003</v>
      </c>
      <c r="G635" s="208">
        <f t="shared" si="207"/>
        <v>40465.440000000002</v>
      </c>
      <c r="H635" s="208">
        <f t="shared" si="207"/>
        <v>87367.02</v>
      </c>
      <c r="I635" s="208">
        <f t="shared" si="207"/>
        <v>39338.25</v>
      </c>
      <c r="J635" s="208">
        <f t="shared" si="207"/>
        <v>40974.600000000006</v>
      </c>
      <c r="K635" s="208">
        <f t="shared" si="207"/>
        <v>39008.160000000003</v>
      </c>
      <c r="L635" s="208">
        <f t="shared" si="207"/>
        <v>37554.929999999993</v>
      </c>
      <c r="M635" s="314"/>
      <c r="N635" s="314"/>
      <c r="O635" s="314"/>
      <c r="P635" s="314"/>
      <c r="Q635" s="318"/>
      <c r="R635" s="314"/>
      <c r="U635" s="292"/>
      <c r="V635" s="292"/>
      <c r="W635" s="292"/>
      <c r="X635" s="292"/>
      <c r="Y635" s="294"/>
      <c r="Z635" s="294"/>
    </row>
    <row r="636" spans="1:26" ht="15.75">
      <c r="A636" s="235">
        <v>43786</v>
      </c>
      <c r="B636" s="315" t="s">
        <v>123</v>
      </c>
      <c r="C636" s="208" t="s">
        <v>87</v>
      </c>
      <c r="D636">
        <v>26817.06</v>
      </c>
      <c r="E636">
        <v>26714.79</v>
      </c>
      <c r="F636">
        <v>26773.1</v>
      </c>
      <c r="G636">
        <v>26701.38</v>
      </c>
      <c r="H636">
        <v>26746.799999999999</v>
      </c>
      <c r="I636">
        <v>26750.12</v>
      </c>
      <c r="J636">
        <v>26714.01</v>
      </c>
      <c r="K636">
        <v>26676.06</v>
      </c>
      <c r="L636">
        <v>26726.13</v>
      </c>
      <c r="M636" s="315">
        <f>IF((L637=""),"",MAX(D638:L638))</f>
        <v>40801.289999999994</v>
      </c>
      <c r="N636" s="315">
        <f>IF(L637="","",MIN(D638:L638))</f>
        <v>33856.200000000004</v>
      </c>
      <c r="O636" s="315">
        <f>IF((L638=""),"",AVERAGE(D638:L638))</f>
        <v>38902.346666666665</v>
      </c>
      <c r="P636" s="315">
        <f>IF((L637=""),"",((M636-N636)/(M636+N636))*100)</f>
        <v>9.3026031279647761</v>
      </c>
      <c r="Q636" s="316" t="str">
        <f>IF(L637="","",IF(P638&lt;20,(IF(O636&gt;19000,IF(O636&lt;49000,"Pass","Fail"),"Fail"))))</f>
        <v>Pass</v>
      </c>
      <c r="R636" s="315">
        <v>74</v>
      </c>
      <c r="U636" s="284">
        <v>19000</v>
      </c>
      <c r="V636" s="284">
        <v>49000</v>
      </c>
      <c r="W636" s="284">
        <v>33000</v>
      </c>
      <c r="X636" s="285">
        <v>44000</v>
      </c>
      <c r="Y636" s="286">
        <v>20</v>
      </c>
      <c r="Z636" s="286">
        <v>20</v>
      </c>
    </row>
    <row r="637" spans="1:26" ht="15.75">
      <c r="A637" s="239"/>
      <c r="B637" s="313"/>
      <c r="C637" s="208" t="s">
        <v>88</v>
      </c>
      <c r="D637">
        <v>15531.66</v>
      </c>
      <c r="E637">
        <v>13691.51</v>
      </c>
      <c r="F637">
        <v>13603</v>
      </c>
      <c r="G637">
        <v>13140.68</v>
      </c>
      <c r="H637">
        <v>14047.5</v>
      </c>
      <c r="I637">
        <v>13377.85</v>
      </c>
      <c r="J637">
        <v>13113.58</v>
      </c>
      <c r="K637">
        <v>13614.54</v>
      </c>
      <c r="L637">
        <v>13792.09</v>
      </c>
      <c r="M637" s="313"/>
      <c r="N637" s="313"/>
      <c r="O637" s="313"/>
      <c r="P637" s="313"/>
      <c r="Q637" s="317"/>
      <c r="R637" s="313"/>
      <c r="U637" s="290"/>
      <c r="V637" s="290"/>
      <c r="W637" s="290"/>
      <c r="X637" s="290"/>
      <c r="Y637" s="293"/>
      <c r="Z637" s="293"/>
    </row>
    <row r="638" spans="1:26" ht="15.75">
      <c r="A638" s="240"/>
      <c r="B638" s="314"/>
      <c r="C638" s="208" t="s">
        <v>122</v>
      </c>
      <c r="D638" s="208">
        <f t="shared" ref="D638:L638" si="208">IF(((D636="")*AND(D637="")),"",(D636-D637)*3)</f>
        <v>33856.200000000004</v>
      </c>
      <c r="E638" s="208">
        <f t="shared" si="208"/>
        <v>39069.840000000004</v>
      </c>
      <c r="F638" s="208">
        <f t="shared" si="208"/>
        <v>39510.299999999996</v>
      </c>
      <c r="G638" s="208">
        <f t="shared" si="208"/>
        <v>40682.100000000006</v>
      </c>
      <c r="H638" s="208">
        <f t="shared" si="208"/>
        <v>38097.899999999994</v>
      </c>
      <c r="I638" s="208">
        <f t="shared" si="208"/>
        <v>40116.81</v>
      </c>
      <c r="J638" s="208">
        <f t="shared" si="208"/>
        <v>40801.289999999994</v>
      </c>
      <c r="K638" s="208">
        <f t="shared" si="208"/>
        <v>39184.559999999998</v>
      </c>
      <c r="L638" s="208">
        <f t="shared" si="208"/>
        <v>38802.120000000003</v>
      </c>
      <c r="M638" s="314"/>
      <c r="N638" s="314"/>
      <c r="O638" s="314"/>
      <c r="P638" s="314"/>
      <c r="Q638" s="318"/>
      <c r="R638" s="314"/>
      <c r="U638" s="292"/>
      <c r="V638" s="292"/>
      <c r="W638" s="292"/>
      <c r="X638" s="292"/>
      <c r="Y638" s="294"/>
      <c r="Z638" s="294"/>
    </row>
    <row r="639" spans="1:26" ht="15.75">
      <c r="A639" s="235">
        <v>43789</v>
      </c>
      <c r="B639" s="315" t="s">
        <v>123</v>
      </c>
      <c r="C639" s="208" t="s">
        <v>87</v>
      </c>
      <c r="D639">
        <v>29014.57</v>
      </c>
      <c r="E639">
        <v>28898.84</v>
      </c>
      <c r="F639">
        <v>28883.59</v>
      </c>
      <c r="G639">
        <v>28903.97</v>
      </c>
      <c r="H639">
        <v>29047.32</v>
      </c>
      <c r="I639">
        <v>29023.31</v>
      </c>
      <c r="J639">
        <v>28894.86</v>
      </c>
      <c r="K639">
        <v>28884.38</v>
      </c>
      <c r="L639">
        <v>29011</v>
      </c>
      <c r="M639" s="315">
        <f>IF((L640=""),"",MAX(D641:L641))</f>
        <v>40538.550000000003</v>
      </c>
      <c r="N639" s="315">
        <f>IF(L640="","",MIN(D641:L641))</f>
        <v>32549.399999999998</v>
      </c>
      <c r="O639" s="315">
        <f>IF((L641=""),"",AVERAGE(D641:L641))</f>
        <v>38342.22</v>
      </c>
      <c r="P639" s="315">
        <f>IF((L640=""),"",((M639-N639)/(M639+N639))*100)</f>
        <v>10.930871641631768</v>
      </c>
      <c r="Q639" s="316" t="str">
        <f>IF(L640="","",IF(P641&lt;20,(IF(O639&gt;19000,IF(O639&lt;49000,"Pass","Fail"),"Fail"))))</f>
        <v>Pass</v>
      </c>
      <c r="R639" s="315">
        <v>1428</v>
      </c>
      <c r="S639" s="54" t="s">
        <v>311</v>
      </c>
      <c r="U639" s="284">
        <v>19000</v>
      </c>
      <c r="V639" s="284">
        <v>49000</v>
      </c>
      <c r="W639" s="284">
        <v>33000</v>
      </c>
      <c r="X639" s="285">
        <v>44000</v>
      </c>
      <c r="Y639" s="286">
        <v>20</v>
      </c>
      <c r="Z639" s="286">
        <v>20</v>
      </c>
    </row>
    <row r="640" spans="1:26" ht="15.75">
      <c r="A640" s="239"/>
      <c r="B640" s="313"/>
      <c r="C640" s="208" t="s">
        <v>88</v>
      </c>
      <c r="D640">
        <v>18164.77</v>
      </c>
      <c r="E640">
        <v>15970.31</v>
      </c>
      <c r="F640">
        <v>15681.36</v>
      </c>
      <c r="G640">
        <v>15447.19</v>
      </c>
      <c r="H640">
        <v>16767.72</v>
      </c>
      <c r="I640">
        <v>15982.5</v>
      </c>
      <c r="J640">
        <v>15382.01</v>
      </c>
      <c r="K640">
        <v>15805.71</v>
      </c>
      <c r="L640">
        <v>16333.61</v>
      </c>
      <c r="M640" s="313"/>
      <c r="N640" s="313"/>
      <c r="O640" s="313"/>
      <c r="P640" s="313"/>
      <c r="Q640" s="317"/>
      <c r="R640" s="313"/>
      <c r="U640" s="290"/>
      <c r="V640" s="290"/>
      <c r="W640" s="290"/>
      <c r="X640" s="290"/>
      <c r="Y640" s="293"/>
      <c r="Z640" s="293"/>
    </row>
    <row r="641" spans="1:26" ht="15.75">
      <c r="A641" s="240"/>
      <c r="B641" s="314"/>
      <c r="C641" s="208" t="s">
        <v>122</v>
      </c>
      <c r="D641" s="208">
        <f t="shared" ref="D641:L641" si="209">IF(((D639="")*AND(D640="")),"",(D639-D640)*3)</f>
        <v>32549.399999999998</v>
      </c>
      <c r="E641" s="208">
        <f t="shared" si="209"/>
        <v>38785.590000000004</v>
      </c>
      <c r="F641" s="208">
        <f t="shared" si="209"/>
        <v>39606.69</v>
      </c>
      <c r="G641" s="208">
        <f t="shared" si="209"/>
        <v>40370.340000000004</v>
      </c>
      <c r="H641" s="208">
        <f t="shared" si="209"/>
        <v>36838.799999999996</v>
      </c>
      <c r="I641" s="208">
        <f t="shared" si="209"/>
        <v>39122.430000000008</v>
      </c>
      <c r="J641" s="208">
        <f t="shared" si="209"/>
        <v>40538.550000000003</v>
      </c>
      <c r="K641" s="208">
        <f t="shared" si="209"/>
        <v>39236.010000000009</v>
      </c>
      <c r="L641" s="208">
        <f t="shared" si="209"/>
        <v>38032.17</v>
      </c>
      <c r="M641" s="314"/>
      <c r="N641" s="314"/>
      <c r="O641" s="314"/>
      <c r="P641" s="314"/>
      <c r="Q641" s="318"/>
      <c r="R641" s="314"/>
      <c r="U641" s="292"/>
      <c r="V641" s="292"/>
      <c r="W641" s="292"/>
      <c r="X641" s="292"/>
      <c r="Y641" s="294"/>
      <c r="Z641" s="294"/>
    </row>
    <row r="642" spans="1:26" ht="15.75">
      <c r="A642" s="235">
        <v>43794</v>
      </c>
      <c r="B642" s="315" t="s">
        <v>123</v>
      </c>
      <c r="C642" s="208" t="s">
        <v>87</v>
      </c>
      <c r="D642" s="219">
        <v>28992.639999999999</v>
      </c>
      <c r="E642" s="219">
        <v>28870.880000000001</v>
      </c>
      <c r="F642" s="219">
        <v>28851.09</v>
      </c>
      <c r="G642" s="219">
        <v>28875.64</v>
      </c>
      <c r="H642" s="219">
        <v>29020.3</v>
      </c>
      <c r="I642" s="219">
        <v>28994.28</v>
      </c>
      <c r="J642" s="219">
        <v>28865.68</v>
      </c>
      <c r="K642" s="219">
        <v>28854.55</v>
      </c>
      <c r="L642" s="219">
        <v>28989.279999999999</v>
      </c>
      <c r="M642" s="315">
        <f>IF((L643=""),"",MAX(D644:L644))</f>
        <v>40269.78</v>
      </c>
      <c r="N642" s="315">
        <f>IF(L643="","",MIN(D644:L644))</f>
        <v>32775.929999999993</v>
      </c>
      <c r="O642" s="315">
        <f>IF((L644=""),"",AVERAGE(D644:L644))</f>
        <v>38249.856666666659</v>
      </c>
      <c r="P642" s="315">
        <f>IF((L643=""),"",((M642-N642)/(M642+N642))*100)</f>
        <v>10.259124047120642</v>
      </c>
      <c r="Q642" s="316" t="str">
        <f>IF(L643="","",IF(P644&lt;20,(IF(O642&gt;19000,IF(O642&lt;49000,"Pass","Fail"),"Fail"))))</f>
        <v>Pass</v>
      </c>
      <c r="R642" s="315">
        <v>1428</v>
      </c>
      <c r="S642" s="54" t="s">
        <v>312</v>
      </c>
      <c r="U642" s="284">
        <v>19000</v>
      </c>
      <c r="V642" s="284">
        <v>49000</v>
      </c>
      <c r="W642" s="284">
        <v>33000</v>
      </c>
      <c r="X642" s="285">
        <v>44000</v>
      </c>
      <c r="Y642" s="286">
        <v>20</v>
      </c>
      <c r="Z642" s="286">
        <v>20</v>
      </c>
    </row>
    <row r="643" spans="1:26" ht="15.75">
      <c r="A643" s="239"/>
      <c r="B643" s="313"/>
      <c r="C643" s="208" t="s">
        <v>88</v>
      </c>
      <c r="D643" s="219">
        <v>18067.330000000002</v>
      </c>
      <c r="E643" s="219">
        <v>16008.37</v>
      </c>
      <c r="F643" s="219">
        <v>15723.18</v>
      </c>
      <c r="G643" s="219">
        <v>15519.68</v>
      </c>
      <c r="H643" s="219">
        <v>16814.259999999998</v>
      </c>
      <c r="I643" s="219">
        <v>15944.12</v>
      </c>
      <c r="J643" s="219">
        <v>15442.42</v>
      </c>
      <c r="K643" s="219">
        <v>15811.51</v>
      </c>
      <c r="L643" s="219">
        <v>16233.9</v>
      </c>
      <c r="M643" s="313"/>
      <c r="N643" s="313"/>
      <c r="O643" s="313"/>
      <c r="P643" s="313"/>
      <c r="Q643" s="317"/>
      <c r="R643" s="313"/>
      <c r="U643" s="290"/>
      <c r="V643" s="290"/>
      <c r="W643" s="290"/>
      <c r="X643" s="290"/>
      <c r="Y643" s="293"/>
      <c r="Z643" s="293"/>
    </row>
    <row r="644" spans="1:26" ht="27" customHeight="1">
      <c r="A644" s="240"/>
      <c r="B644" s="314"/>
      <c r="C644" s="208" t="s">
        <v>122</v>
      </c>
      <c r="D644" s="208">
        <f t="shared" ref="D644:L644" si="210">IF(((D642="")*AND(D643="")),"",(D642-D643)*3)</f>
        <v>32775.929999999993</v>
      </c>
      <c r="E644" s="208">
        <f t="shared" si="210"/>
        <v>38587.53</v>
      </c>
      <c r="F644" s="208">
        <f t="shared" si="210"/>
        <v>39383.729999999996</v>
      </c>
      <c r="G644" s="208">
        <f t="shared" si="210"/>
        <v>40067.879999999997</v>
      </c>
      <c r="H644" s="208">
        <f t="shared" si="210"/>
        <v>36618.120000000003</v>
      </c>
      <c r="I644" s="208">
        <f t="shared" si="210"/>
        <v>39150.479999999996</v>
      </c>
      <c r="J644" s="208">
        <f t="shared" si="210"/>
        <v>40269.78</v>
      </c>
      <c r="K644" s="208">
        <f t="shared" si="210"/>
        <v>39129.119999999995</v>
      </c>
      <c r="L644" s="208">
        <f t="shared" si="210"/>
        <v>38266.14</v>
      </c>
      <c r="M644" s="314"/>
      <c r="N644" s="314"/>
      <c r="O644" s="314"/>
      <c r="P644" s="314"/>
      <c r="Q644" s="318"/>
      <c r="R644" s="314"/>
      <c r="U644" s="292"/>
      <c r="V644" s="292"/>
      <c r="W644" s="292"/>
      <c r="X644" s="292"/>
      <c r="Y644" s="294"/>
      <c r="Z644" s="294"/>
    </row>
    <row r="645" spans="1:26" ht="18" customHeight="1">
      <c r="A645" s="235">
        <v>43797</v>
      </c>
      <c r="B645" s="315" t="s">
        <v>123</v>
      </c>
      <c r="C645" s="208" t="s">
        <v>87</v>
      </c>
      <c r="D645">
        <v>28993.23</v>
      </c>
      <c r="E645">
        <v>28898.959999999999</v>
      </c>
      <c r="F645">
        <v>28874.36</v>
      </c>
      <c r="G645">
        <v>28890.78</v>
      </c>
      <c r="H645">
        <v>28998.2</v>
      </c>
      <c r="I645">
        <v>29012.16</v>
      </c>
      <c r="J645">
        <v>28879.52</v>
      </c>
      <c r="K645">
        <v>28875.57</v>
      </c>
      <c r="L645">
        <v>29012.28</v>
      </c>
      <c r="M645" s="315">
        <f>IF((L646=""),"",MAX(D647:L647))</f>
        <v>41322.120000000003</v>
      </c>
      <c r="N645" s="315">
        <f>IF(L646="","",MIN(D647:L647))</f>
        <v>33448.350000000006</v>
      </c>
      <c r="O645" s="315">
        <f>IF((L647=""),"",AVERAGE(D647:L647))</f>
        <v>39273.223333333342</v>
      </c>
      <c r="P645" s="315">
        <f>IF((L646=""),"",((M645-N645)/(M645+N645))*100)</f>
        <v>10.530587810936586</v>
      </c>
      <c r="Q645" s="316" t="str">
        <f>IF(L646="","",IF(P647&lt;20,(IF(O645&gt;19000,IF(O645&lt;49000,"Pass","Fail"),"Fail"))))</f>
        <v>Pass</v>
      </c>
      <c r="R645" s="315">
        <v>1340</v>
      </c>
      <c r="S645" s="54" t="s">
        <v>316</v>
      </c>
      <c r="U645" s="284">
        <v>19000</v>
      </c>
      <c r="V645" s="284">
        <v>49000</v>
      </c>
      <c r="W645" s="284">
        <v>33000</v>
      </c>
      <c r="X645" s="285">
        <v>44000</v>
      </c>
      <c r="Y645" s="286">
        <v>20</v>
      </c>
      <c r="Z645" s="286">
        <v>20</v>
      </c>
    </row>
    <row r="646" spans="1:26" ht="15.75">
      <c r="A646" s="239"/>
      <c r="B646" s="313"/>
      <c r="C646" s="208" t="s">
        <v>88</v>
      </c>
      <c r="D646">
        <v>17843.78</v>
      </c>
      <c r="E646">
        <v>15688.52</v>
      </c>
      <c r="F646">
        <v>15392.54</v>
      </c>
      <c r="G646">
        <v>15167.72</v>
      </c>
      <c r="H646">
        <v>16455.55</v>
      </c>
      <c r="I646">
        <v>15492.19</v>
      </c>
      <c r="J646">
        <v>15105.48</v>
      </c>
      <c r="K646">
        <v>15481.65</v>
      </c>
      <c r="L646">
        <v>15987.96</v>
      </c>
      <c r="M646" s="313"/>
      <c r="N646" s="313"/>
      <c r="O646" s="313"/>
      <c r="P646" s="313"/>
      <c r="Q646" s="317"/>
      <c r="R646" s="313"/>
      <c r="U646" s="290"/>
      <c r="V646" s="290"/>
      <c r="W646" s="290"/>
      <c r="X646" s="290"/>
      <c r="Y646" s="293"/>
      <c r="Z646" s="293"/>
    </row>
    <row r="647" spans="1:26" ht="15.75">
      <c r="A647" s="240"/>
      <c r="B647" s="314"/>
      <c r="C647" s="208" t="s">
        <v>122</v>
      </c>
      <c r="D647" s="208">
        <f t="shared" ref="D647:L647" si="211">IF(((D645="")*AND(D646="")),"",(D645-D646)*3)</f>
        <v>33448.350000000006</v>
      </c>
      <c r="E647" s="208">
        <f t="shared" si="211"/>
        <v>39631.319999999992</v>
      </c>
      <c r="F647" s="208">
        <f t="shared" si="211"/>
        <v>40445.46</v>
      </c>
      <c r="G647" s="208">
        <f t="shared" si="211"/>
        <v>41169.18</v>
      </c>
      <c r="H647" s="208">
        <f t="shared" si="211"/>
        <v>37627.950000000004</v>
      </c>
      <c r="I647" s="208">
        <f t="shared" si="211"/>
        <v>40559.909999999996</v>
      </c>
      <c r="J647" s="208">
        <f t="shared" si="211"/>
        <v>41322.120000000003</v>
      </c>
      <c r="K647" s="208">
        <f t="shared" si="211"/>
        <v>40181.760000000002</v>
      </c>
      <c r="L647" s="208">
        <f t="shared" si="211"/>
        <v>39072.959999999999</v>
      </c>
      <c r="M647" s="314"/>
      <c r="N647" s="314"/>
      <c r="O647" s="314"/>
      <c r="P647" s="314"/>
      <c r="Q647" s="318"/>
      <c r="R647" s="314"/>
      <c r="U647" s="292"/>
      <c r="V647" s="292"/>
      <c r="W647" s="292"/>
      <c r="X647" s="292"/>
      <c r="Y647" s="294"/>
      <c r="Z647" s="294"/>
    </row>
    <row r="648" spans="1:26" ht="15.75">
      <c r="A648" s="235">
        <v>43801</v>
      </c>
      <c r="B648" s="315" t="s">
        <v>123</v>
      </c>
      <c r="C648" s="208" t="s">
        <v>87</v>
      </c>
      <c r="D648">
        <v>29193.759999999998</v>
      </c>
      <c r="E648">
        <v>29062.27</v>
      </c>
      <c r="F648">
        <v>29044.46</v>
      </c>
      <c r="G648">
        <v>29063.31</v>
      </c>
      <c r="H648">
        <v>29183.96</v>
      </c>
      <c r="I648">
        <v>29217.97</v>
      </c>
      <c r="J648">
        <v>29066.33</v>
      </c>
      <c r="K648">
        <v>29067.02</v>
      </c>
      <c r="L648">
        <v>29188.99</v>
      </c>
      <c r="M648" s="315">
        <f>IF((L649=""),"",MAX(D650:L650))</f>
        <v>40568.61</v>
      </c>
      <c r="N648" s="315">
        <f>IF(L649="","",MIN(D650:L650))</f>
        <v>32643.53999999999</v>
      </c>
      <c r="O648" s="315">
        <f>IF((L650=""),"",AVERAGE(D650:L650))</f>
        <v>38513.443333333329</v>
      </c>
      <c r="P648" s="315">
        <f>IF((L649=""),"",((M648-N648)/(M648+N648))*100)</f>
        <v>10.824801621042425</v>
      </c>
      <c r="Q648" s="316" t="str">
        <f>IF(L649="","",IF(P650&lt;20,(IF(O648&gt;19000,IF(O648&lt;49000,"Pass","Fail"),"Fail"))))</f>
        <v>Pass</v>
      </c>
      <c r="R648" s="315">
        <v>1335</v>
      </c>
      <c r="S648" s="54" t="s">
        <v>317</v>
      </c>
      <c r="U648" s="284">
        <v>19000</v>
      </c>
      <c r="V648" s="284">
        <v>49000</v>
      </c>
      <c r="W648" s="284">
        <v>33000</v>
      </c>
      <c r="X648" s="285">
        <v>44000</v>
      </c>
      <c r="Y648" s="286">
        <v>20</v>
      </c>
      <c r="Z648" s="286">
        <v>20</v>
      </c>
    </row>
    <row r="649" spans="1:26" ht="15.75">
      <c r="A649" s="239"/>
      <c r="B649" s="313"/>
      <c r="C649" s="208" t="s">
        <v>88</v>
      </c>
      <c r="D649">
        <v>18312.580000000002</v>
      </c>
      <c r="E649">
        <v>16068.02</v>
      </c>
      <c r="F649">
        <v>15705.03</v>
      </c>
      <c r="G649">
        <v>15540.44</v>
      </c>
      <c r="H649">
        <v>16947.830000000002</v>
      </c>
      <c r="I649">
        <v>16280.78</v>
      </c>
      <c r="J649">
        <v>15556.3</v>
      </c>
      <c r="K649">
        <v>15802.73</v>
      </c>
      <c r="L649">
        <v>16334.03</v>
      </c>
      <c r="M649" s="313"/>
      <c r="N649" s="313"/>
      <c r="O649" s="313"/>
      <c r="P649" s="313"/>
      <c r="Q649" s="317"/>
      <c r="R649" s="313"/>
      <c r="U649" s="290"/>
      <c r="V649" s="290"/>
      <c r="W649" s="290"/>
      <c r="X649" s="290"/>
      <c r="Y649" s="293"/>
      <c r="Z649" s="293"/>
    </row>
    <row r="650" spans="1:26" ht="15.75">
      <c r="A650" s="240"/>
      <c r="B650" s="314"/>
      <c r="C650" s="208" t="s">
        <v>122</v>
      </c>
      <c r="D650" s="208">
        <f t="shared" ref="D650:L650" si="212">IF(((D648="")*AND(D649="")),"",(D648-D649)*3)</f>
        <v>32643.53999999999</v>
      </c>
      <c r="E650" s="208">
        <f t="shared" si="212"/>
        <v>38982.75</v>
      </c>
      <c r="F650" s="208">
        <f t="shared" si="212"/>
        <v>40018.289999999994</v>
      </c>
      <c r="G650" s="208">
        <f t="shared" si="212"/>
        <v>40568.61</v>
      </c>
      <c r="H650" s="208">
        <f t="shared" si="212"/>
        <v>36708.389999999992</v>
      </c>
      <c r="I650" s="208">
        <f t="shared" si="212"/>
        <v>38811.57</v>
      </c>
      <c r="J650" s="208">
        <f t="shared" si="212"/>
        <v>40530.090000000011</v>
      </c>
      <c r="K650" s="208">
        <f t="shared" si="212"/>
        <v>39792.870000000003</v>
      </c>
      <c r="L650" s="208">
        <f t="shared" si="212"/>
        <v>38564.880000000005</v>
      </c>
      <c r="M650" s="314"/>
      <c r="N650" s="314"/>
      <c r="O650" s="314"/>
      <c r="P650" s="314"/>
      <c r="Q650" s="318"/>
      <c r="R650" s="314"/>
      <c r="U650" s="292"/>
      <c r="V650" s="292"/>
      <c r="W650" s="292"/>
      <c r="X650" s="292"/>
      <c r="Y650" s="294"/>
      <c r="Z650" s="294"/>
    </row>
    <row r="651" spans="1:26" ht="15.75">
      <c r="A651" s="235">
        <v>43804</v>
      </c>
      <c r="B651" s="315" t="s">
        <v>123</v>
      </c>
      <c r="C651" s="208" t="s">
        <v>87</v>
      </c>
      <c r="D651">
        <v>29199.89</v>
      </c>
      <c r="E651">
        <v>29079.9</v>
      </c>
      <c r="F651">
        <v>29059.71</v>
      </c>
      <c r="G651">
        <v>29077.84</v>
      </c>
      <c r="H651">
        <v>29190.34</v>
      </c>
      <c r="I651">
        <v>29183.42</v>
      </c>
      <c r="J651">
        <v>29075.06</v>
      </c>
      <c r="K651">
        <v>29083.58</v>
      </c>
      <c r="L651">
        <v>29198.84</v>
      </c>
      <c r="M651" s="315">
        <f>IF((L652=""),"",MAX(D653:L653))</f>
        <v>35112.900000000009</v>
      </c>
      <c r="N651" s="315">
        <f>IF(L652="","",MIN(D653:L653))</f>
        <v>29612.850000000002</v>
      </c>
      <c r="O651" s="315">
        <f>IF((L653=""),"",AVERAGE(D653:L653))</f>
        <v>33624.750000000007</v>
      </c>
      <c r="P651" s="315">
        <f>IF((L652=""),"",((M651-N651)/(M651+N651))*100)</f>
        <v>8.4974681637524565</v>
      </c>
      <c r="Q651" s="316" t="str">
        <f>IF(L652="","",IF(P653&lt;20,(IF(O651&gt;19000,IF(O651&lt;49000,"Pass","Fail"),"Fail"))))</f>
        <v>Pass</v>
      </c>
      <c r="R651" s="315">
        <v>1159</v>
      </c>
      <c r="S651" s="54" t="s">
        <v>319</v>
      </c>
      <c r="U651" s="284">
        <v>19000</v>
      </c>
      <c r="V651" s="284">
        <v>49000</v>
      </c>
      <c r="W651" s="284">
        <v>33000</v>
      </c>
      <c r="X651" s="285">
        <v>44000</v>
      </c>
      <c r="Y651" s="286">
        <v>20</v>
      </c>
      <c r="Z651" s="286">
        <v>20</v>
      </c>
    </row>
    <row r="652" spans="1:26" ht="15.75">
      <c r="A652" s="239"/>
      <c r="B652" s="313"/>
      <c r="C652" s="208" t="s">
        <v>88</v>
      </c>
      <c r="D652">
        <v>19328.939999999999</v>
      </c>
      <c r="E652">
        <v>17821.05</v>
      </c>
      <c r="F652">
        <v>17612.54</v>
      </c>
      <c r="G652">
        <v>17421.009999999998</v>
      </c>
      <c r="H652">
        <v>18308.02</v>
      </c>
      <c r="I652">
        <v>17671.78</v>
      </c>
      <c r="J652">
        <v>17370.759999999998</v>
      </c>
      <c r="K652">
        <v>17711.12</v>
      </c>
      <c r="L652">
        <v>18029.11</v>
      </c>
      <c r="M652" s="313"/>
      <c r="N652" s="313"/>
      <c r="O652" s="313"/>
      <c r="P652" s="313"/>
      <c r="Q652" s="317"/>
      <c r="R652" s="313"/>
      <c r="U652" s="290"/>
      <c r="V652" s="290"/>
      <c r="W652" s="290"/>
      <c r="X652" s="290"/>
      <c r="Y652" s="293"/>
      <c r="Z652" s="293"/>
    </row>
    <row r="653" spans="1:26" ht="15.75">
      <c r="A653" s="240"/>
      <c r="B653" s="314"/>
      <c r="C653" s="208" t="s">
        <v>122</v>
      </c>
      <c r="D653" s="208">
        <f t="shared" ref="D653:L653" si="213">IF(((D651="")*AND(D652="")),"",(D651-D652)*3)</f>
        <v>29612.850000000002</v>
      </c>
      <c r="E653" s="208">
        <f t="shared" si="213"/>
        <v>33776.550000000003</v>
      </c>
      <c r="F653" s="208">
        <f t="shared" si="213"/>
        <v>34341.509999999995</v>
      </c>
      <c r="G653" s="208">
        <f t="shared" si="213"/>
        <v>34970.490000000005</v>
      </c>
      <c r="H653" s="208">
        <f t="shared" si="213"/>
        <v>32646.959999999999</v>
      </c>
      <c r="I653" s="208">
        <f t="shared" si="213"/>
        <v>34534.92</v>
      </c>
      <c r="J653" s="208">
        <f t="shared" si="213"/>
        <v>35112.900000000009</v>
      </c>
      <c r="K653" s="208">
        <f t="shared" si="213"/>
        <v>34117.380000000005</v>
      </c>
      <c r="L653" s="208">
        <f t="shared" si="213"/>
        <v>33509.19</v>
      </c>
      <c r="M653" s="314"/>
      <c r="N653" s="314"/>
      <c r="O653" s="314"/>
      <c r="P653" s="314"/>
      <c r="Q653" s="318"/>
      <c r="R653" s="314"/>
      <c r="U653" s="292"/>
      <c r="V653" s="292"/>
      <c r="W653" s="292"/>
      <c r="X653" s="292"/>
      <c r="Y653" s="294"/>
      <c r="Z653" s="294"/>
    </row>
    <row r="654" spans="1:26" ht="15.75">
      <c r="A654" s="235">
        <v>43808</v>
      </c>
      <c r="B654" s="315" t="s">
        <v>123</v>
      </c>
      <c r="C654" s="208" t="s">
        <v>87</v>
      </c>
      <c r="D654">
        <v>29165.06</v>
      </c>
      <c r="E654">
        <v>29052.89</v>
      </c>
      <c r="F654">
        <v>29038.17</v>
      </c>
      <c r="G654">
        <v>29062.25</v>
      </c>
      <c r="H654">
        <v>29209.88</v>
      </c>
      <c r="I654">
        <v>29175.55</v>
      </c>
      <c r="J654">
        <v>29053.5</v>
      </c>
      <c r="K654">
        <v>29033.49</v>
      </c>
      <c r="L654">
        <v>29135.96</v>
      </c>
      <c r="M654" s="315">
        <f>IF((L655=""),"",MAX(D656:L656))</f>
        <v>41046.03</v>
      </c>
      <c r="N654" s="315">
        <f>IF(L655="","",MIN(D656:L656))</f>
        <v>32569.56</v>
      </c>
      <c r="O654" s="315">
        <f>IF((L656=""),"",AVERAGE(D656:L656))</f>
        <v>38703.76666666667</v>
      </c>
      <c r="P654" s="315">
        <f>IF((L655=""),"",((M654-N654)/(M654+N654))*100)</f>
        <v>11.514503925051741</v>
      </c>
      <c r="Q654" s="316" t="str">
        <f>IF(L655="","",IF(P656&lt;20,(IF(O654&gt;19000,IF(O654&lt;49000,"Pass","Fail"),"Fail"))))</f>
        <v>Pass</v>
      </c>
      <c r="R654" s="315">
        <v>1159</v>
      </c>
      <c r="S654" s="54" t="s">
        <v>320</v>
      </c>
      <c r="U654" s="284">
        <v>19000</v>
      </c>
      <c r="V654" s="284">
        <v>49000</v>
      </c>
      <c r="W654" s="284">
        <v>33000</v>
      </c>
      <c r="X654" s="285">
        <v>44000</v>
      </c>
      <c r="Y654" s="286">
        <v>20</v>
      </c>
      <c r="Z654" s="286">
        <v>20</v>
      </c>
    </row>
    <row r="655" spans="1:26" ht="15.75">
      <c r="A655" s="239"/>
      <c r="B655" s="313"/>
      <c r="C655" s="208" t="s">
        <v>88</v>
      </c>
      <c r="D655">
        <v>18308.54</v>
      </c>
      <c r="E655">
        <v>16056.8</v>
      </c>
      <c r="F655">
        <v>15685.24</v>
      </c>
      <c r="G655">
        <v>15380.24</v>
      </c>
      <c r="H655">
        <v>16723.29</v>
      </c>
      <c r="I655">
        <v>16154.47</v>
      </c>
      <c r="J655">
        <v>15413.05</v>
      </c>
      <c r="K655">
        <v>15805.06</v>
      </c>
      <c r="L655">
        <v>16288.76</v>
      </c>
      <c r="M655" s="313"/>
      <c r="N655" s="313"/>
      <c r="O655" s="313"/>
      <c r="P655" s="313"/>
      <c r="Q655" s="317"/>
      <c r="R655" s="313"/>
      <c r="U655" s="290"/>
      <c r="V655" s="290"/>
      <c r="W655" s="290"/>
      <c r="X655" s="290"/>
      <c r="Y655" s="293"/>
      <c r="Z655" s="293"/>
    </row>
    <row r="656" spans="1:26" ht="15.75">
      <c r="A656" s="240"/>
      <c r="B656" s="314"/>
      <c r="C656" s="208" t="s">
        <v>122</v>
      </c>
      <c r="D656" s="208">
        <f t="shared" ref="D656:L656" si="214">IF(((D654="")*AND(D655="")),"",(D654-D655)*3)</f>
        <v>32569.56</v>
      </c>
      <c r="E656" s="208">
        <f t="shared" si="214"/>
        <v>38988.270000000004</v>
      </c>
      <c r="F656" s="208">
        <f t="shared" si="214"/>
        <v>40058.789999999994</v>
      </c>
      <c r="G656" s="208">
        <f t="shared" si="214"/>
        <v>41046.03</v>
      </c>
      <c r="H656" s="208">
        <f t="shared" si="214"/>
        <v>37459.770000000004</v>
      </c>
      <c r="I656" s="208">
        <f t="shared" si="214"/>
        <v>39063.24</v>
      </c>
      <c r="J656" s="208">
        <f t="shared" si="214"/>
        <v>40921.350000000006</v>
      </c>
      <c r="K656" s="208">
        <f t="shared" si="214"/>
        <v>39685.290000000008</v>
      </c>
      <c r="L656" s="208">
        <f t="shared" si="214"/>
        <v>38541.599999999999</v>
      </c>
      <c r="M656" s="314"/>
      <c r="N656" s="314"/>
      <c r="O656" s="314"/>
      <c r="P656" s="314"/>
      <c r="Q656" s="318"/>
      <c r="R656" s="314"/>
      <c r="U656" s="292"/>
      <c r="V656" s="292"/>
      <c r="W656" s="292"/>
      <c r="X656" s="292"/>
      <c r="Y656" s="294"/>
      <c r="Z656" s="294"/>
    </row>
    <row r="657" spans="1:26" ht="15.75">
      <c r="A657" s="235"/>
      <c r="B657" s="315" t="s">
        <v>123</v>
      </c>
      <c r="C657" s="208" t="s">
        <v>87</v>
      </c>
      <c r="D657"/>
      <c r="E657"/>
      <c r="F657"/>
      <c r="G657"/>
      <c r="H657"/>
      <c r="I657"/>
      <c r="J657"/>
      <c r="K657"/>
      <c r="L657"/>
      <c r="M657" s="315" t="str">
        <f>IF((L658=""),"",MAX(D659:L659))</f>
        <v/>
      </c>
      <c r="N657" s="315" t="str">
        <f>IF(L658="","",MIN(D659:L659))</f>
        <v/>
      </c>
      <c r="O657" s="315" t="str">
        <f>IF((L659=""),"",AVERAGE(D659:L659))</f>
        <v/>
      </c>
      <c r="P657" s="315" t="str">
        <f>IF((L658=""),"",((M657-N657)/(M657+N657))*100)</f>
        <v/>
      </c>
      <c r="Q657" s="316" t="str">
        <f>IF(L658="","",IF(P659&lt;20,(IF(O657&gt;19000,IF(O657&lt;49000,"Pass","Fail"),"Fail"))))</f>
        <v/>
      </c>
      <c r="R657" s="315">
        <v>1335</v>
      </c>
      <c r="U657" s="284">
        <v>19000</v>
      </c>
      <c r="V657" s="284">
        <v>49000</v>
      </c>
      <c r="W657" s="284">
        <v>33000</v>
      </c>
      <c r="X657" s="285">
        <v>44000</v>
      </c>
      <c r="Y657" s="286">
        <v>20</v>
      </c>
      <c r="Z657" s="286">
        <v>20</v>
      </c>
    </row>
    <row r="658" spans="1:26" ht="15.75">
      <c r="A658" s="239"/>
      <c r="B658" s="313"/>
      <c r="C658" s="208" t="s">
        <v>88</v>
      </c>
      <c r="D658"/>
      <c r="E658"/>
      <c r="F658"/>
      <c r="G658"/>
      <c r="H658"/>
      <c r="I658"/>
      <c r="J658"/>
      <c r="K658"/>
      <c r="L658"/>
      <c r="M658" s="313"/>
      <c r="N658" s="313"/>
      <c r="O658" s="313"/>
      <c r="P658" s="313"/>
      <c r="Q658" s="317"/>
      <c r="R658" s="313"/>
      <c r="U658" s="290"/>
      <c r="V658" s="290"/>
      <c r="W658" s="290"/>
      <c r="X658" s="290"/>
      <c r="Y658" s="293"/>
      <c r="Z658" s="293"/>
    </row>
    <row r="659" spans="1:26" ht="15.75">
      <c r="A659" s="240"/>
      <c r="B659" s="314"/>
      <c r="C659" s="208" t="s">
        <v>122</v>
      </c>
      <c r="D659" s="208" t="str">
        <f t="shared" ref="D659:L659" si="215">IF(((D657="")*AND(D658="")),"",(D657-D658)*3)</f>
        <v/>
      </c>
      <c r="E659" s="208" t="str">
        <f t="shared" si="215"/>
        <v/>
      </c>
      <c r="F659" s="208" t="str">
        <f t="shared" si="215"/>
        <v/>
      </c>
      <c r="G659" s="208" t="str">
        <f t="shared" si="215"/>
        <v/>
      </c>
      <c r="H659" s="208" t="str">
        <f t="shared" si="215"/>
        <v/>
      </c>
      <c r="I659" s="208" t="str">
        <f t="shared" si="215"/>
        <v/>
      </c>
      <c r="J659" s="208" t="str">
        <f t="shared" si="215"/>
        <v/>
      </c>
      <c r="K659" s="208" t="str">
        <f t="shared" si="215"/>
        <v/>
      </c>
      <c r="L659" s="208" t="str">
        <f t="shared" si="215"/>
        <v/>
      </c>
      <c r="M659" s="314"/>
      <c r="N659" s="314"/>
      <c r="O659" s="314"/>
      <c r="P659" s="314"/>
      <c r="Q659" s="318"/>
      <c r="R659" s="314"/>
      <c r="U659" s="292"/>
      <c r="V659" s="292"/>
      <c r="W659" s="292"/>
      <c r="X659" s="292"/>
      <c r="Y659" s="294"/>
      <c r="Z659" s="294"/>
    </row>
    <row r="660" spans="1:26" ht="15.75">
      <c r="A660" s="235"/>
      <c r="B660" s="315" t="s">
        <v>123</v>
      </c>
      <c r="C660" s="208" t="s">
        <v>87</v>
      </c>
      <c r="D660"/>
      <c r="E660"/>
      <c r="F660"/>
      <c r="G660"/>
      <c r="H660"/>
      <c r="I660"/>
      <c r="J660"/>
      <c r="K660"/>
      <c r="L660"/>
      <c r="M660" s="315" t="str">
        <f>IF((L661=""),"",MAX(D662:L662))</f>
        <v/>
      </c>
      <c r="N660" s="315" t="str">
        <f>IF(L661="","",MIN(D662:L662))</f>
        <v/>
      </c>
      <c r="O660" s="315" t="str">
        <f>IF((L662=""),"",AVERAGE(D662:L662))</f>
        <v/>
      </c>
      <c r="P660" s="315" t="str">
        <f>IF((L661=""),"",((M660-N660)/(M660+N660))*100)</f>
        <v/>
      </c>
      <c r="Q660" s="316" t="str">
        <f>IF(L661="","",IF(P662&lt;20,(IF(O660&gt;19000,IF(O660&lt;49000,"Pass","Fail"),"Fail"))))</f>
        <v/>
      </c>
      <c r="R660" s="315">
        <v>1335</v>
      </c>
      <c r="U660" s="284">
        <v>19000</v>
      </c>
      <c r="V660" s="284">
        <v>49000</v>
      </c>
      <c r="W660" s="284">
        <v>33000</v>
      </c>
      <c r="X660" s="285">
        <v>44000</v>
      </c>
      <c r="Y660" s="286">
        <v>20</v>
      </c>
      <c r="Z660" s="286">
        <v>20</v>
      </c>
    </row>
    <row r="661" spans="1:26" ht="15.75">
      <c r="A661" s="239"/>
      <c r="B661" s="313"/>
      <c r="C661" s="208" t="s">
        <v>88</v>
      </c>
      <c r="D661"/>
      <c r="E661"/>
      <c r="F661"/>
      <c r="G661"/>
      <c r="H661"/>
      <c r="I661"/>
      <c r="J661"/>
      <c r="K661"/>
      <c r="L661"/>
      <c r="M661" s="313"/>
      <c r="N661" s="313"/>
      <c r="O661" s="313"/>
      <c r="P661" s="313"/>
      <c r="Q661" s="317"/>
      <c r="R661" s="313"/>
      <c r="U661" s="290"/>
      <c r="V661" s="290"/>
      <c r="W661" s="290"/>
      <c r="X661" s="290"/>
      <c r="Y661" s="293"/>
      <c r="Z661" s="293"/>
    </row>
    <row r="662" spans="1:26" ht="15.75">
      <c r="A662" s="240"/>
      <c r="B662" s="314"/>
      <c r="C662" s="208" t="s">
        <v>122</v>
      </c>
      <c r="D662" s="208" t="str">
        <f t="shared" ref="D662:L662" si="216">IF(((D660="")*AND(D661="")),"",(D660-D661)*3)</f>
        <v/>
      </c>
      <c r="E662" s="208" t="str">
        <f t="shared" si="216"/>
        <v/>
      </c>
      <c r="F662" s="208" t="str">
        <f t="shared" si="216"/>
        <v/>
      </c>
      <c r="G662" s="208" t="str">
        <f t="shared" si="216"/>
        <v/>
      </c>
      <c r="H662" s="208" t="str">
        <f t="shared" si="216"/>
        <v/>
      </c>
      <c r="I662" s="208" t="str">
        <f t="shared" si="216"/>
        <v/>
      </c>
      <c r="J662" s="208" t="str">
        <f t="shared" si="216"/>
        <v/>
      </c>
      <c r="K662" s="208" t="str">
        <f t="shared" si="216"/>
        <v/>
      </c>
      <c r="L662" s="208" t="str">
        <f t="shared" si="216"/>
        <v/>
      </c>
      <c r="M662" s="314"/>
      <c r="N662" s="314"/>
      <c r="O662" s="314"/>
      <c r="P662" s="314"/>
      <c r="Q662" s="318"/>
      <c r="R662" s="314"/>
      <c r="U662" s="292"/>
      <c r="V662" s="292"/>
      <c r="W662" s="292"/>
      <c r="X662" s="292"/>
      <c r="Y662" s="294"/>
      <c r="Z662" s="294"/>
    </row>
    <row r="663" spans="1:26" ht="15.75">
      <c r="A663" s="235"/>
      <c r="B663" s="315" t="s">
        <v>123</v>
      </c>
      <c r="C663" s="208" t="s">
        <v>87</v>
      </c>
      <c r="D663"/>
      <c r="E663"/>
      <c r="F663"/>
      <c r="G663"/>
      <c r="H663"/>
      <c r="I663"/>
      <c r="J663"/>
      <c r="K663"/>
      <c r="L663"/>
      <c r="M663" s="315" t="str">
        <f>IF((L664=""),"",MAX(D665:L665))</f>
        <v/>
      </c>
      <c r="N663" s="315" t="str">
        <f>IF(L664="","",MIN(D665:L665))</f>
        <v/>
      </c>
      <c r="O663" s="315" t="str">
        <f>IF((L665=""),"",AVERAGE(D665:L665))</f>
        <v/>
      </c>
      <c r="P663" s="315" t="str">
        <f>IF((L664=""),"",((M663-N663)/(M663+N663))*100)</f>
        <v/>
      </c>
      <c r="Q663" s="316" t="str">
        <f>IF(L664="","",IF(P665&lt;20,(IF(O663&gt;19000,IF(O663&lt;49000,"Pass","Fail"),"Fail"))))</f>
        <v/>
      </c>
      <c r="R663" s="315">
        <v>1335</v>
      </c>
      <c r="U663" s="284">
        <v>19000</v>
      </c>
      <c r="V663" s="284">
        <v>49000</v>
      </c>
      <c r="W663" s="284">
        <v>33000</v>
      </c>
      <c r="X663" s="285">
        <v>44000</v>
      </c>
      <c r="Y663" s="286">
        <v>20</v>
      </c>
      <c r="Z663" s="286">
        <v>20</v>
      </c>
    </row>
    <row r="664" spans="1:26" ht="15.75">
      <c r="A664" s="239"/>
      <c r="B664" s="313"/>
      <c r="C664" s="208" t="s">
        <v>88</v>
      </c>
      <c r="D664"/>
      <c r="E664"/>
      <c r="F664"/>
      <c r="G664"/>
      <c r="H664"/>
      <c r="I664"/>
      <c r="J664"/>
      <c r="K664"/>
      <c r="L664"/>
      <c r="M664" s="313"/>
      <c r="N664" s="313"/>
      <c r="O664" s="313"/>
      <c r="P664" s="313"/>
      <c r="Q664" s="317"/>
      <c r="R664" s="313"/>
      <c r="U664" s="290"/>
      <c r="V664" s="290"/>
      <c r="W664" s="290"/>
      <c r="X664" s="290"/>
      <c r="Y664" s="293"/>
      <c r="Z664" s="293"/>
    </row>
    <row r="665" spans="1:26" ht="15.75">
      <c r="A665" s="240"/>
      <c r="B665" s="314"/>
      <c r="C665" s="208" t="s">
        <v>122</v>
      </c>
      <c r="D665" s="208" t="str">
        <f t="shared" ref="D665:L665" si="217">IF(((D663="")*AND(D664="")),"",(D663-D664)*3)</f>
        <v/>
      </c>
      <c r="E665" s="208" t="str">
        <f t="shared" si="217"/>
        <v/>
      </c>
      <c r="F665" s="208" t="str">
        <f t="shared" si="217"/>
        <v/>
      </c>
      <c r="G665" s="208" t="str">
        <f t="shared" si="217"/>
        <v/>
      </c>
      <c r="H665" s="208" t="str">
        <f t="shared" si="217"/>
        <v/>
      </c>
      <c r="I665" s="208" t="str">
        <f t="shared" si="217"/>
        <v/>
      </c>
      <c r="J665" s="208" t="str">
        <f t="shared" si="217"/>
        <v/>
      </c>
      <c r="K665" s="208" t="str">
        <f t="shared" si="217"/>
        <v/>
      </c>
      <c r="L665" s="208" t="str">
        <f t="shared" si="217"/>
        <v/>
      </c>
      <c r="M665" s="314"/>
      <c r="N665" s="314"/>
      <c r="O665" s="314"/>
      <c r="P665" s="314"/>
      <c r="Q665" s="318"/>
      <c r="R665" s="314"/>
      <c r="U665" s="292"/>
      <c r="V665" s="292"/>
      <c r="W665" s="292"/>
      <c r="X665" s="292"/>
      <c r="Y665" s="294"/>
      <c r="Z665" s="294"/>
    </row>
  </sheetData>
  <autoFilter ref="A11:Z482"/>
  <mergeCells count="1561">
    <mergeCell ref="B651:B653"/>
    <mergeCell ref="M651:M653"/>
    <mergeCell ref="N651:N653"/>
    <mergeCell ref="O651:O653"/>
    <mergeCell ref="P651:P653"/>
    <mergeCell ref="Q651:Q653"/>
    <mergeCell ref="R651:R653"/>
    <mergeCell ref="N498:N500"/>
    <mergeCell ref="O498:O500"/>
    <mergeCell ref="P498:P500"/>
    <mergeCell ref="Q498:Q500"/>
    <mergeCell ref="R498:R500"/>
    <mergeCell ref="B639:B641"/>
    <mergeCell ref="M639:M641"/>
    <mergeCell ref="N639:N641"/>
    <mergeCell ref="O639:O641"/>
    <mergeCell ref="P639:P641"/>
    <mergeCell ref="Q639:Q641"/>
    <mergeCell ref="R639:R641"/>
    <mergeCell ref="B636:B638"/>
    <mergeCell ref="M636:M638"/>
    <mergeCell ref="N636:N638"/>
    <mergeCell ref="O636:O638"/>
    <mergeCell ref="B648:B650"/>
    <mergeCell ref="M648:M650"/>
    <mergeCell ref="N648:N650"/>
    <mergeCell ref="O648:O650"/>
    <mergeCell ref="P648:P650"/>
    <mergeCell ref="Q648:Q650"/>
    <mergeCell ref="R648:R650"/>
    <mergeCell ref="B501:B503"/>
    <mergeCell ref="M501:M503"/>
    <mergeCell ref="Q501:Q503"/>
    <mergeCell ref="R501:R503"/>
    <mergeCell ref="B504:B506"/>
    <mergeCell ref="M504:M506"/>
    <mergeCell ref="O483:O485"/>
    <mergeCell ref="P483:P485"/>
    <mergeCell ref="Q483:Q485"/>
    <mergeCell ref="R483:R485"/>
    <mergeCell ref="M486:M488"/>
    <mergeCell ref="N486:N488"/>
    <mergeCell ref="O486:O488"/>
    <mergeCell ref="P486:P488"/>
    <mergeCell ref="Q486:Q488"/>
    <mergeCell ref="R486:R488"/>
    <mergeCell ref="B483:B485"/>
    <mergeCell ref="M483:M485"/>
    <mergeCell ref="N483:N485"/>
    <mergeCell ref="B645:B647"/>
    <mergeCell ref="M645:M647"/>
    <mergeCell ref="N645:N647"/>
    <mergeCell ref="O645:O647"/>
    <mergeCell ref="P645:P647"/>
    <mergeCell ref="Q645:Q647"/>
    <mergeCell ref="R645:R647"/>
    <mergeCell ref="B495:B497"/>
    <mergeCell ref="M495:M497"/>
    <mergeCell ref="N495:N497"/>
    <mergeCell ref="O495:O497"/>
    <mergeCell ref="P495:P497"/>
    <mergeCell ref="Q495:Q497"/>
    <mergeCell ref="R495:R497"/>
    <mergeCell ref="B498:B500"/>
    <mergeCell ref="M498:M500"/>
    <mergeCell ref="O480:O482"/>
    <mergeCell ref="P480:P482"/>
    <mergeCell ref="Q480:Q482"/>
    <mergeCell ref="R480:R482"/>
    <mergeCell ref="N504:N506"/>
    <mergeCell ref="O504:O506"/>
    <mergeCell ref="P504:P506"/>
    <mergeCell ref="Q504:Q506"/>
    <mergeCell ref="R504:R506"/>
    <mergeCell ref="B507:B509"/>
    <mergeCell ref="M507:M509"/>
    <mergeCell ref="N507:N509"/>
    <mergeCell ref="O507:O509"/>
    <mergeCell ref="N501:N503"/>
    <mergeCell ref="O501:O503"/>
    <mergeCell ref="P501:P503"/>
    <mergeCell ref="B474:B476"/>
    <mergeCell ref="M474:M476"/>
    <mergeCell ref="N474:N476"/>
    <mergeCell ref="O474:O476"/>
    <mergeCell ref="P474:P476"/>
    <mergeCell ref="Q474:Q476"/>
    <mergeCell ref="R474:R476"/>
    <mergeCell ref="S474:S476"/>
    <mergeCell ref="B471:B473"/>
    <mergeCell ref="M471:M473"/>
    <mergeCell ref="N471:N473"/>
    <mergeCell ref="O471:O473"/>
    <mergeCell ref="P471:P473"/>
    <mergeCell ref="Q471:Q473"/>
    <mergeCell ref="R471:R473"/>
    <mergeCell ref="S471:S473"/>
    <mergeCell ref="S480:S482"/>
    <mergeCell ref="B477:B479"/>
    <mergeCell ref="M477:M479"/>
    <mergeCell ref="N477:N479"/>
    <mergeCell ref="O477:O479"/>
    <mergeCell ref="P477:P479"/>
    <mergeCell ref="Q477:Q479"/>
    <mergeCell ref="R477:R479"/>
    <mergeCell ref="S477:S479"/>
    <mergeCell ref="B480:B482"/>
    <mergeCell ref="M480:M482"/>
    <mergeCell ref="N480:N482"/>
    <mergeCell ref="B468:B470"/>
    <mergeCell ref="M468:M470"/>
    <mergeCell ref="N468:N470"/>
    <mergeCell ref="O468:O470"/>
    <mergeCell ref="P468:P470"/>
    <mergeCell ref="Q468:Q470"/>
    <mergeCell ref="R468:R470"/>
    <mergeCell ref="S468:S470"/>
    <mergeCell ref="B465:B467"/>
    <mergeCell ref="M465:M467"/>
    <mergeCell ref="N465:N467"/>
    <mergeCell ref="O465:O467"/>
    <mergeCell ref="P465:P467"/>
    <mergeCell ref="Q465:Q467"/>
    <mergeCell ref="R465:R467"/>
    <mergeCell ref="S465:S467"/>
    <mergeCell ref="B462:B464"/>
    <mergeCell ref="M462:M464"/>
    <mergeCell ref="N462:N464"/>
    <mergeCell ref="O462:O464"/>
    <mergeCell ref="P462:P464"/>
    <mergeCell ref="Q462:Q464"/>
    <mergeCell ref="R462:R464"/>
    <mergeCell ref="S462:S464"/>
    <mergeCell ref="B459:B461"/>
    <mergeCell ref="M459:M461"/>
    <mergeCell ref="N459:N461"/>
    <mergeCell ref="O459:O461"/>
    <mergeCell ref="P459:P461"/>
    <mergeCell ref="Q459:Q461"/>
    <mergeCell ref="R459:R461"/>
    <mergeCell ref="S459:S461"/>
    <mergeCell ref="B456:B458"/>
    <mergeCell ref="M456:M458"/>
    <mergeCell ref="N456:N458"/>
    <mergeCell ref="O456:O458"/>
    <mergeCell ref="P456:P458"/>
    <mergeCell ref="Q456:Q458"/>
    <mergeCell ref="R456:R458"/>
    <mergeCell ref="S456:S458"/>
    <mergeCell ref="B453:B455"/>
    <mergeCell ref="M453:M455"/>
    <mergeCell ref="N453:N455"/>
    <mergeCell ref="O453:O455"/>
    <mergeCell ref="P453:P455"/>
    <mergeCell ref="Q453:Q455"/>
    <mergeCell ref="R453:R455"/>
    <mergeCell ref="S453:S455"/>
    <mergeCell ref="B450:B452"/>
    <mergeCell ref="M450:M452"/>
    <mergeCell ref="N450:N452"/>
    <mergeCell ref="O450:O452"/>
    <mergeCell ref="P450:P452"/>
    <mergeCell ref="Q450:Q452"/>
    <mergeCell ref="R450:R452"/>
    <mergeCell ref="S450:S452"/>
    <mergeCell ref="B447:B449"/>
    <mergeCell ref="M447:M449"/>
    <mergeCell ref="N447:N449"/>
    <mergeCell ref="O447:O449"/>
    <mergeCell ref="P447:P449"/>
    <mergeCell ref="Q447:Q449"/>
    <mergeCell ref="R447:R449"/>
    <mergeCell ref="S447:S449"/>
    <mergeCell ref="B444:B446"/>
    <mergeCell ref="M444:M446"/>
    <mergeCell ref="N444:N446"/>
    <mergeCell ref="O444:O446"/>
    <mergeCell ref="P444:P446"/>
    <mergeCell ref="Q444:Q446"/>
    <mergeCell ref="R444:R446"/>
    <mergeCell ref="S444:S446"/>
    <mergeCell ref="B441:B443"/>
    <mergeCell ref="M441:M443"/>
    <mergeCell ref="N441:N443"/>
    <mergeCell ref="O441:O443"/>
    <mergeCell ref="P441:P443"/>
    <mergeCell ref="Q441:Q443"/>
    <mergeCell ref="R441:R443"/>
    <mergeCell ref="S441:S443"/>
    <mergeCell ref="B438:B440"/>
    <mergeCell ref="M438:M440"/>
    <mergeCell ref="N438:N440"/>
    <mergeCell ref="O438:O440"/>
    <mergeCell ref="P438:P440"/>
    <mergeCell ref="Q438:Q440"/>
    <mergeCell ref="R438:R440"/>
    <mergeCell ref="S438:S440"/>
    <mergeCell ref="B435:B437"/>
    <mergeCell ref="M435:M437"/>
    <mergeCell ref="N435:N437"/>
    <mergeCell ref="O435:O437"/>
    <mergeCell ref="P435:P437"/>
    <mergeCell ref="Q435:Q437"/>
    <mergeCell ref="R435:R437"/>
    <mergeCell ref="S435:S437"/>
    <mergeCell ref="B432:B434"/>
    <mergeCell ref="M432:M434"/>
    <mergeCell ref="N432:N434"/>
    <mergeCell ref="O432:O434"/>
    <mergeCell ref="P432:P434"/>
    <mergeCell ref="Q432:Q434"/>
    <mergeCell ref="R432:R434"/>
    <mergeCell ref="S432:S434"/>
    <mergeCell ref="B429:B431"/>
    <mergeCell ref="M429:M431"/>
    <mergeCell ref="N429:N431"/>
    <mergeCell ref="O429:O431"/>
    <mergeCell ref="P429:P431"/>
    <mergeCell ref="Q429:Q431"/>
    <mergeCell ref="R429:R431"/>
    <mergeCell ref="S429:S431"/>
    <mergeCell ref="B426:B428"/>
    <mergeCell ref="M426:M428"/>
    <mergeCell ref="N426:N428"/>
    <mergeCell ref="O426:O428"/>
    <mergeCell ref="P426:P428"/>
    <mergeCell ref="Q426:Q428"/>
    <mergeCell ref="R426:R428"/>
    <mergeCell ref="S426:S428"/>
    <mergeCell ref="B423:B425"/>
    <mergeCell ref="M423:M425"/>
    <mergeCell ref="N423:N425"/>
    <mergeCell ref="O423:O425"/>
    <mergeCell ref="P423:P425"/>
    <mergeCell ref="Q423:Q425"/>
    <mergeCell ref="R423:R425"/>
    <mergeCell ref="S423:S425"/>
    <mergeCell ref="B420:B422"/>
    <mergeCell ref="M420:M422"/>
    <mergeCell ref="N420:N422"/>
    <mergeCell ref="O420:O422"/>
    <mergeCell ref="P420:P422"/>
    <mergeCell ref="Q420:Q422"/>
    <mergeCell ref="R420:R422"/>
    <mergeCell ref="S420:S422"/>
    <mergeCell ref="B417:B419"/>
    <mergeCell ref="M417:M419"/>
    <mergeCell ref="N417:N419"/>
    <mergeCell ref="O417:O419"/>
    <mergeCell ref="P417:P419"/>
    <mergeCell ref="Q417:Q419"/>
    <mergeCell ref="R417:R419"/>
    <mergeCell ref="S417:S419"/>
    <mergeCell ref="B414:B416"/>
    <mergeCell ref="M414:M416"/>
    <mergeCell ref="N414:N416"/>
    <mergeCell ref="O414:O416"/>
    <mergeCell ref="P414:P416"/>
    <mergeCell ref="Q414:Q416"/>
    <mergeCell ref="R414:R416"/>
    <mergeCell ref="S414:S416"/>
    <mergeCell ref="B411:B413"/>
    <mergeCell ref="M411:M413"/>
    <mergeCell ref="N411:N413"/>
    <mergeCell ref="O411:O413"/>
    <mergeCell ref="P411:P413"/>
    <mergeCell ref="Q411:Q413"/>
    <mergeCell ref="R411:R413"/>
    <mergeCell ref="S411:S413"/>
    <mergeCell ref="B408:B410"/>
    <mergeCell ref="M408:M410"/>
    <mergeCell ref="N408:N410"/>
    <mergeCell ref="O408:O410"/>
    <mergeCell ref="P408:P410"/>
    <mergeCell ref="Q408:Q410"/>
    <mergeCell ref="R408:R410"/>
    <mergeCell ref="S408:S410"/>
    <mergeCell ref="B405:B407"/>
    <mergeCell ref="M405:M407"/>
    <mergeCell ref="N405:N407"/>
    <mergeCell ref="O405:O407"/>
    <mergeCell ref="P405:P407"/>
    <mergeCell ref="Q405:Q407"/>
    <mergeCell ref="R405:R407"/>
    <mergeCell ref="S405:S407"/>
    <mergeCell ref="O384:O386"/>
    <mergeCell ref="P384:P386"/>
    <mergeCell ref="B402:B404"/>
    <mergeCell ref="M402:M404"/>
    <mergeCell ref="N402:N404"/>
    <mergeCell ref="O402:O404"/>
    <mergeCell ref="P402:P404"/>
    <mergeCell ref="Q402:Q404"/>
    <mergeCell ref="R402:R404"/>
    <mergeCell ref="S402:S404"/>
    <mergeCell ref="B399:B401"/>
    <mergeCell ref="M399:M401"/>
    <mergeCell ref="N399:N401"/>
    <mergeCell ref="O399:O401"/>
    <mergeCell ref="P399:P401"/>
    <mergeCell ref="Q399:Q401"/>
    <mergeCell ref="R399:R401"/>
    <mergeCell ref="S399:S401"/>
    <mergeCell ref="B396:B398"/>
    <mergeCell ref="M396:M398"/>
    <mergeCell ref="N396:N398"/>
    <mergeCell ref="O396:O398"/>
    <mergeCell ref="P396:P398"/>
    <mergeCell ref="Q396:Q398"/>
    <mergeCell ref="R396:R398"/>
    <mergeCell ref="S396:S398"/>
    <mergeCell ref="N375:N377"/>
    <mergeCell ref="O375:O377"/>
    <mergeCell ref="B393:B395"/>
    <mergeCell ref="M393:M395"/>
    <mergeCell ref="N393:N395"/>
    <mergeCell ref="O393:O395"/>
    <mergeCell ref="P393:P395"/>
    <mergeCell ref="Q393:Q395"/>
    <mergeCell ref="R393:R395"/>
    <mergeCell ref="S393:S395"/>
    <mergeCell ref="S387:S389"/>
    <mergeCell ref="S390:S392"/>
    <mergeCell ref="S381:S383"/>
    <mergeCell ref="S384:S386"/>
    <mergeCell ref="P375:P377"/>
    <mergeCell ref="B390:B392"/>
    <mergeCell ref="M390:M392"/>
    <mergeCell ref="N390:N392"/>
    <mergeCell ref="O390:O392"/>
    <mergeCell ref="P390:P392"/>
    <mergeCell ref="Q390:Q392"/>
    <mergeCell ref="R390:R392"/>
    <mergeCell ref="Q387:Q389"/>
    <mergeCell ref="R387:R389"/>
    <mergeCell ref="B387:B389"/>
    <mergeCell ref="M387:M389"/>
    <mergeCell ref="N387:N389"/>
    <mergeCell ref="O387:O389"/>
    <mergeCell ref="P387:P389"/>
    <mergeCell ref="B384:B386"/>
    <mergeCell ref="M384:M386"/>
    <mergeCell ref="N384:N386"/>
    <mergeCell ref="Q363:Q365"/>
    <mergeCell ref="R363:R365"/>
    <mergeCell ref="B363:B365"/>
    <mergeCell ref="M363:M365"/>
    <mergeCell ref="N363:N365"/>
    <mergeCell ref="O363:O365"/>
    <mergeCell ref="P363:P365"/>
    <mergeCell ref="B360:B362"/>
    <mergeCell ref="O366:O368"/>
    <mergeCell ref="P366:P368"/>
    <mergeCell ref="Q366:Q368"/>
    <mergeCell ref="R366:R368"/>
    <mergeCell ref="Q384:Q386"/>
    <mergeCell ref="R384:R386"/>
    <mergeCell ref="Q381:Q383"/>
    <mergeCell ref="R381:R383"/>
    <mergeCell ref="B381:B383"/>
    <mergeCell ref="M381:M383"/>
    <mergeCell ref="N381:N383"/>
    <mergeCell ref="O381:O383"/>
    <mergeCell ref="P381:P383"/>
    <mergeCell ref="B378:B380"/>
    <mergeCell ref="M378:M380"/>
    <mergeCell ref="N378:N380"/>
    <mergeCell ref="O378:O380"/>
    <mergeCell ref="P378:P380"/>
    <mergeCell ref="Q378:Q380"/>
    <mergeCell ref="R378:R380"/>
    <mergeCell ref="Q375:Q377"/>
    <mergeCell ref="R375:R377"/>
    <mergeCell ref="B375:B377"/>
    <mergeCell ref="M375:M377"/>
    <mergeCell ref="B372:B374"/>
    <mergeCell ref="M372:M374"/>
    <mergeCell ref="N372:N374"/>
    <mergeCell ref="O372:O374"/>
    <mergeCell ref="P372:P374"/>
    <mergeCell ref="Q372:Q374"/>
    <mergeCell ref="R372:R374"/>
    <mergeCell ref="Q369:Q371"/>
    <mergeCell ref="R369:R371"/>
    <mergeCell ref="B369:B371"/>
    <mergeCell ref="M369:M371"/>
    <mergeCell ref="N369:N371"/>
    <mergeCell ref="O369:O371"/>
    <mergeCell ref="P369:P371"/>
    <mergeCell ref="B366:B368"/>
    <mergeCell ref="M366:M368"/>
    <mergeCell ref="N366:N368"/>
    <mergeCell ref="M360:M362"/>
    <mergeCell ref="N360:N362"/>
    <mergeCell ref="O360:O362"/>
    <mergeCell ref="P360:P362"/>
    <mergeCell ref="Q360:Q362"/>
    <mergeCell ref="R360:R362"/>
    <mergeCell ref="P339:P341"/>
    <mergeCell ref="B354:B356"/>
    <mergeCell ref="M354:M356"/>
    <mergeCell ref="N354:N356"/>
    <mergeCell ref="O354:O356"/>
    <mergeCell ref="P354:P356"/>
    <mergeCell ref="Q354:Q356"/>
    <mergeCell ref="R354:R356"/>
    <mergeCell ref="Q351:Q353"/>
    <mergeCell ref="R351:R353"/>
    <mergeCell ref="B351:B353"/>
    <mergeCell ref="M351:M353"/>
    <mergeCell ref="N351:N353"/>
    <mergeCell ref="O351:O353"/>
    <mergeCell ref="P351:P353"/>
    <mergeCell ref="B348:B350"/>
    <mergeCell ref="M348:M350"/>
    <mergeCell ref="N348:N350"/>
    <mergeCell ref="O348:O350"/>
    <mergeCell ref="P348:P350"/>
    <mergeCell ref="Q348:Q350"/>
    <mergeCell ref="R348:R350"/>
    <mergeCell ref="Q339:Q341"/>
    <mergeCell ref="R339:R341"/>
    <mergeCell ref="B339:B341"/>
    <mergeCell ref="M339:M341"/>
    <mergeCell ref="N339:N341"/>
    <mergeCell ref="O339:O341"/>
    <mergeCell ref="Q357:Q359"/>
    <mergeCell ref="R357:R359"/>
    <mergeCell ref="B357:B359"/>
    <mergeCell ref="M357:M359"/>
    <mergeCell ref="Q345:Q347"/>
    <mergeCell ref="R345:R347"/>
    <mergeCell ref="B345:B347"/>
    <mergeCell ref="M345:M347"/>
    <mergeCell ref="N345:N347"/>
    <mergeCell ref="O345:O347"/>
    <mergeCell ref="P345:P347"/>
    <mergeCell ref="B342:B344"/>
    <mergeCell ref="M342:M344"/>
    <mergeCell ref="N342:N344"/>
    <mergeCell ref="O342:O344"/>
    <mergeCell ref="P342:P344"/>
    <mergeCell ref="Q342:Q344"/>
    <mergeCell ref="R342:R344"/>
    <mergeCell ref="N357:N359"/>
    <mergeCell ref="O357:O359"/>
    <mergeCell ref="P357:P359"/>
    <mergeCell ref="N321:N323"/>
    <mergeCell ref="O321:O323"/>
    <mergeCell ref="P321:P323"/>
    <mergeCell ref="B336:B338"/>
    <mergeCell ref="M336:M338"/>
    <mergeCell ref="N336:N338"/>
    <mergeCell ref="O336:O338"/>
    <mergeCell ref="P336:P338"/>
    <mergeCell ref="Q336:Q338"/>
    <mergeCell ref="R336:R338"/>
    <mergeCell ref="Q333:Q335"/>
    <mergeCell ref="R333:R335"/>
    <mergeCell ref="B333:B335"/>
    <mergeCell ref="M333:M335"/>
    <mergeCell ref="N333:N335"/>
    <mergeCell ref="O333:O335"/>
    <mergeCell ref="P333:P335"/>
    <mergeCell ref="B330:B332"/>
    <mergeCell ref="M330:M332"/>
    <mergeCell ref="N330:N332"/>
    <mergeCell ref="Q327:Q329"/>
    <mergeCell ref="R327:R329"/>
    <mergeCell ref="B327:B329"/>
    <mergeCell ref="M327:M329"/>
    <mergeCell ref="N327:N329"/>
    <mergeCell ref="O327:O329"/>
    <mergeCell ref="P327:P329"/>
    <mergeCell ref="B324:B326"/>
    <mergeCell ref="O330:O332"/>
    <mergeCell ref="P330:P332"/>
    <mergeCell ref="Q330:Q332"/>
    <mergeCell ref="R330:R332"/>
    <mergeCell ref="M324:M326"/>
    <mergeCell ref="N324:N326"/>
    <mergeCell ref="O324:O326"/>
    <mergeCell ref="P324:P326"/>
    <mergeCell ref="Q324:Q326"/>
    <mergeCell ref="R324:R326"/>
    <mergeCell ref="P303:P305"/>
    <mergeCell ref="B318:B320"/>
    <mergeCell ref="M318:M320"/>
    <mergeCell ref="N318:N320"/>
    <mergeCell ref="O318:O320"/>
    <mergeCell ref="P318:P320"/>
    <mergeCell ref="Q318:Q320"/>
    <mergeCell ref="R318:R320"/>
    <mergeCell ref="Q315:Q317"/>
    <mergeCell ref="R315:R317"/>
    <mergeCell ref="B315:B317"/>
    <mergeCell ref="M315:M317"/>
    <mergeCell ref="N315:N317"/>
    <mergeCell ref="O315:O317"/>
    <mergeCell ref="P315:P317"/>
    <mergeCell ref="B312:B314"/>
    <mergeCell ref="M312:M314"/>
    <mergeCell ref="N312:N314"/>
    <mergeCell ref="O312:O314"/>
    <mergeCell ref="P312:P314"/>
    <mergeCell ref="Q312:Q314"/>
    <mergeCell ref="R312:R314"/>
    <mergeCell ref="Q321:Q323"/>
    <mergeCell ref="R321:R323"/>
    <mergeCell ref="B321:B323"/>
    <mergeCell ref="M321:M323"/>
    <mergeCell ref="Q309:Q311"/>
    <mergeCell ref="R309:R311"/>
    <mergeCell ref="B309:B311"/>
    <mergeCell ref="M309:M311"/>
    <mergeCell ref="N309:N311"/>
    <mergeCell ref="O309:O311"/>
    <mergeCell ref="P309:P311"/>
    <mergeCell ref="B306:B308"/>
    <mergeCell ref="M306:M308"/>
    <mergeCell ref="N306:N308"/>
    <mergeCell ref="O306:O308"/>
    <mergeCell ref="P306:P308"/>
    <mergeCell ref="Q306:Q308"/>
    <mergeCell ref="R306:R308"/>
    <mergeCell ref="Q303:Q305"/>
    <mergeCell ref="R303:R305"/>
    <mergeCell ref="B303:B305"/>
    <mergeCell ref="M303:M305"/>
    <mergeCell ref="N303:N305"/>
    <mergeCell ref="O303:O305"/>
    <mergeCell ref="N285:N287"/>
    <mergeCell ref="O285:O287"/>
    <mergeCell ref="P285:P287"/>
    <mergeCell ref="B300:B302"/>
    <mergeCell ref="M300:M302"/>
    <mergeCell ref="N300:N302"/>
    <mergeCell ref="O300:O302"/>
    <mergeCell ref="P300:P302"/>
    <mergeCell ref="Q300:Q302"/>
    <mergeCell ref="R300:R302"/>
    <mergeCell ref="Q297:Q299"/>
    <mergeCell ref="R297:R299"/>
    <mergeCell ref="B297:B299"/>
    <mergeCell ref="M297:M299"/>
    <mergeCell ref="N297:N299"/>
    <mergeCell ref="O297:O299"/>
    <mergeCell ref="P297:P299"/>
    <mergeCell ref="B294:B296"/>
    <mergeCell ref="M294:M296"/>
    <mergeCell ref="N294:N296"/>
    <mergeCell ref="Q291:Q293"/>
    <mergeCell ref="R291:R293"/>
    <mergeCell ref="B291:B293"/>
    <mergeCell ref="M291:M293"/>
    <mergeCell ref="N291:N293"/>
    <mergeCell ref="O291:O293"/>
    <mergeCell ref="P291:P293"/>
    <mergeCell ref="B288:B290"/>
    <mergeCell ref="O294:O296"/>
    <mergeCell ref="P294:P296"/>
    <mergeCell ref="Q294:Q296"/>
    <mergeCell ref="R294:R296"/>
    <mergeCell ref="M288:M290"/>
    <mergeCell ref="N288:N290"/>
    <mergeCell ref="O288:O290"/>
    <mergeCell ref="P288:P290"/>
    <mergeCell ref="Q288:Q290"/>
    <mergeCell ref="R288:R290"/>
    <mergeCell ref="Q267:Q269"/>
    <mergeCell ref="B282:B284"/>
    <mergeCell ref="M282:M284"/>
    <mergeCell ref="N282:N284"/>
    <mergeCell ref="O282:O284"/>
    <mergeCell ref="P282:P284"/>
    <mergeCell ref="Q282:Q284"/>
    <mergeCell ref="R282:R284"/>
    <mergeCell ref="Q279:Q281"/>
    <mergeCell ref="R279:R281"/>
    <mergeCell ref="B279:B281"/>
    <mergeCell ref="M279:M281"/>
    <mergeCell ref="N279:N281"/>
    <mergeCell ref="O279:O281"/>
    <mergeCell ref="P279:P281"/>
    <mergeCell ref="B276:B278"/>
    <mergeCell ref="M276:M278"/>
    <mergeCell ref="N276:N278"/>
    <mergeCell ref="O276:O278"/>
    <mergeCell ref="P276:P278"/>
    <mergeCell ref="Q276:Q278"/>
    <mergeCell ref="R276:R278"/>
    <mergeCell ref="Q285:Q287"/>
    <mergeCell ref="R285:R287"/>
    <mergeCell ref="B285:B287"/>
    <mergeCell ref="M285:M287"/>
    <mergeCell ref="Q273:Q275"/>
    <mergeCell ref="R273:R275"/>
    <mergeCell ref="B273:B275"/>
    <mergeCell ref="M273:M275"/>
    <mergeCell ref="N273:N275"/>
    <mergeCell ref="O273:O275"/>
    <mergeCell ref="P273:P275"/>
    <mergeCell ref="B270:B272"/>
    <mergeCell ref="M270:M272"/>
    <mergeCell ref="N270:N272"/>
    <mergeCell ref="O270:O272"/>
    <mergeCell ref="P270:P272"/>
    <mergeCell ref="Q270:Q272"/>
    <mergeCell ref="R270:R272"/>
    <mergeCell ref="R267:R269"/>
    <mergeCell ref="B267:B269"/>
    <mergeCell ref="M267:M269"/>
    <mergeCell ref="N267:N269"/>
    <mergeCell ref="O267:O269"/>
    <mergeCell ref="P267:P269"/>
    <mergeCell ref="P249:P251"/>
    <mergeCell ref="Q249:Q251"/>
    <mergeCell ref="R249:R251"/>
    <mergeCell ref="Q264:Q266"/>
    <mergeCell ref="R264:R266"/>
    <mergeCell ref="B264:B266"/>
    <mergeCell ref="M264:M266"/>
    <mergeCell ref="N264:N266"/>
    <mergeCell ref="O264:O266"/>
    <mergeCell ref="P264:P266"/>
    <mergeCell ref="B261:B263"/>
    <mergeCell ref="M261:M263"/>
    <mergeCell ref="N261:N263"/>
    <mergeCell ref="O261:O263"/>
    <mergeCell ref="P261:P263"/>
    <mergeCell ref="Q261:Q263"/>
    <mergeCell ref="R261:R263"/>
    <mergeCell ref="B258:B260"/>
    <mergeCell ref="M258:M260"/>
    <mergeCell ref="N258:N260"/>
    <mergeCell ref="R255:R257"/>
    <mergeCell ref="B255:B257"/>
    <mergeCell ref="M255:M257"/>
    <mergeCell ref="N255:N257"/>
    <mergeCell ref="O255:O257"/>
    <mergeCell ref="P255:P257"/>
    <mergeCell ref="Q255:Q257"/>
    <mergeCell ref="Q252:Q254"/>
    <mergeCell ref="O258:O260"/>
    <mergeCell ref="P258:P260"/>
    <mergeCell ref="Q258:Q260"/>
    <mergeCell ref="R258:R260"/>
    <mergeCell ref="R252:R254"/>
    <mergeCell ref="B252:B254"/>
    <mergeCell ref="M252:M254"/>
    <mergeCell ref="N252:N254"/>
    <mergeCell ref="O252:O254"/>
    <mergeCell ref="P252:P254"/>
    <mergeCell ref="Q231:Q233"/>
    <mergeCell ref="B246:B248"/>
    <mergeCell ref="M246:M248"/>
    <mergeCell ref="N246:N248"/>
    <mergeCell ref="O246:O248"/>
    <mergeCell ref="P246:P248"/>
    <mergeCell ref="Q246:Q248"/>
    <mergeCell ref="R246:R248"/>
    <mergeCell ref="R243:R245"/>
    <mergeCell ref="B243:B245"/>
    <mergeCell ref="M243:M245"/>
    <mergeCell ref="N243:N245"/>
    <mergeCell ref="O243:O245"/>
    <mergeCell ref="P243:P245"/>
    <mergeCell ref="Q243:Q245"/>
    <mergeCell ref="Q240:Q242"/>
    <mergeCell ref="R240:R242"/>
    <mergeCell ref="B240:B242"/>
    <mergeCell ref="M240:M242"/>
    <mergeCell ref="N240:N242"/>
    <mergeCell ref="O240:O242"/>
    <mergeCell ref="P240:P242"/>
    <mergeCell ref="B249:B251"/>
    <mergeCell ref="M249:M251"/>
    <mergeCell ref="N249:N251"/>
    <mergeCell ref="O249:O251"/>
    <mergeCell ref="B237:B239"/>
    <mergeCell ref="M237:M239"/>
    <mergeCell ref="N237:N239"/>
    <mergeCell ref="O237:O239"/>
    <mergeCell ref="P237:P239"/>
    <mergeCell ref="Q237:Q239"/>
    <mergeCell ref="R237:R239"/>
    <mergeCell ref="B234:B236"/>
    <mergeCell ref="M234:M236"/>
    <mergeCell ref="N234:N236"/>
    <mergeCell ref="O234:O236"/>
    <mergeCell ref="P234:P236"/>
    <mergeCell ref="Q234:Q236"/>
    <mergeCell ref="R234:R236"/>
    <mergeCell ref="R231:R233"/>
    <mergeCell ref="B231:B233"/>
    <mergeCell ref="M231:M233"/>
    <mergeCell ref="N231:N233"/>
    <mergeCell ref="O231:O233"/>
    <mergeCell ref="P231:P233"/>
    <mergeCell ref="P213:P215"/>
    <mergeCell ref="Q213:Q215"/>
    <mergeCell ref="R213:R215"/>
    <mergeCell ref="Q228:Q230"/>
    <mergeCell ref="R228:R230"/>
    <mergeCell ref="B228:B230"/>
    <mergeCell ref="M228:M230"/>
    <mergeCell ref="N228:N230"/>
    <mergeCell ref="O228:O230"/>
    <mergeCell ref="P228:P230"/>
    <mergeCell ref="B225:B227"/>
    <mergeCell ref="M225:M227"/>
    <mergeCell ref="N225:N227"/>
    <mergeCell ref="O225:O227"/>
    <mergeCell ref="P225:P227"/>
    <mergeCell ref="Q225:Q227"/>
    <mergeCell ref="R225:R227"/>
    <mergeCell ref="B222:B224"/>
    <mergeCell ref="M222:M224"/>
    <mergeCell ref="N222:N224"/>
    <mergeCell ref="R219:R221"/>
    <mergeCell ref="B219:B221"/>
    <mergeCell ref="M219:M221"/>
    <mergeCell ref="N219:N221"/>
    <mergeCell ref="O219:O221"/>
    <mergeCell ref="P219:P221"/>
    <mergeCell ref="Q219:Q221"/>
    <mergeCell ref="Q216:Q218"/>
    <mergeCell ref="O222:O224"/>
    <mergeCell ref="P222:P224"/>
    <mergeCell ref="Q222:Q224"/>
    <mergeCell ref="R222:R224"/>
    <mergeCell ref="R216:R218"/>
    <mergeCell ref="B216:B218"/>
    <mergeCell ref="M216:M218"/>
    <mergeCell ref="N216:N218"/>
    <mergeCell ref="O216:O218"/>
    <mergeCell ref="P216:P218"/>
    <mergeCell ref="Q195:Q197"/>
    <mergeCell ref="B210:B212"/>
    <mergeCell ref="M210:M212"/>
    <mergeCell ref="N210:N212"/>
    <mergeCell ref="O210:O212"/>
    <mergeCell ref="P210:P212"/>
    <mergeCell ref="Q210:Q212"/>
    <mergeCell ref="R210:R212"/>
    <mergeCell ref="R207:R209"/>
    <mergeCell ref="B207:B209"/>
    <mergeCell ref="M207:M209"/>
    <mergeCell ref="N207:N209"/>
    <mergeCell ref="O207:O209"/>
    <mergeCell ref="P207:P209"/>
    <mergeCell ref="Q207:Q209"/>
    <mergeCell ref="Q204:Q206"/>
    <mergeCell ref="R204:R206"/>
    <mergeCell ref="B204:B206"/>
    <mergeCell ref="M204:M206"/>
    <mergeCell ref="N204:N206"/>
    <mergeCell ref="O204:O206"/>
    <mergeCell ref="P204:P206"/>
    <mergeCell ref="B213:B215"/>
    <mergeCell ref="M213:M215"/>
    <mergeCell ref="N213:N215"/>
    <mergeCell ref="O213:O215"/>
    <mergeCell ref="B201:B203"/>
    <mergeCell ref="M201:M203"/>
    <mergeCell ref="N201:N203"/>
    <mergeCell ref="O201:O203"/>
    <mergeCell ref="P201:P203"/>
    <mergeCell ref="Q201:Q203"/>
    <mergeCell ref="R201:R203"/>
    <mergeCell ref="B198:B200"/>
    <mergeCell ref="M198:M200"/>
    <mergeCell ref="N198:N200"/>
    <mergeCell ref="O198:O200"/>
    <mergeCell ref="P198:P200"/>
    <mergeCell ref="Q198:Q200"/>
    <mergeCell ref="R198:R200"/>
    <mergeCell ref="R195:R197"/>
    <mergeCell ref="B195:B197"/>
    <mergeCell ref="M195:M197"/>
    <mergeCell ref="N195:N197"/>
    <mergeCell ref="O195:O197"/>
    <mergeCell ref="P195:P197"/>
    <mergeCell ref="P177:P179"/>
    <mergeCell ref="Q177:Q179"/>
    <mergeCell ref="R177:R179"/>
    <mergeCell ref="Q192:Q194"/>
    <mergeCell ref="R192:R194"/>
    <mergeCell ref="B192:B194"/>
    <mergeCell ref="M192:M194"/>
    <mergeCell ref="N192:N194"/>
    <mergeCell ref="O192:O194"/>
    <mergeCell ref="P192:P194"/>
    <mergeCell ref="B189:B191"/>
    <mergeCell ref="M189:M191"/>
    <mergeCell ref="N189:N191"/>
    <mergeCell ref="O189:O191"/>
    <mergeCell ref="P189:P191"/>
    <mergeCell ref="Q189:Q191"/>
    <mergeCell ref="R189:R191"/>
    <mergeCell ref="B186:B188"/>
    <mergeCell ref="M186:M188"/>
    <mergeCell ref="N186:N188"/>
    <mergeCell ref="R183:R185"/>
    <mergeCell ref="B183:B185"/>
    <mergeCell ref="M183:M185"/>
    <mergeCell ref="N183:N185"/>
    <mergeCell ref="O183:O185"/>
    <mergeCell ref="P183:P185"/>
    <mergeCell ref="Q183:Q185"/>
    <mergeCell ref="Q180:Q182"/>
    <mergeCell ref="O186:O188"/>
    <mergeCell ref="P186:P188"/>
    <mergeCell ref="Q186:Q188"/>
    <mergeCell ref="R186:R188"/>
    <mergeCell ref="R180:R182"/>
    <mergeCell ref="B180:B182"/>
    <mergeCell ref="M180:M182"/>
    <mergeCell ref="N180:N182"/>
    <mergeCell ref="O180:O182"/>
    <mergeCell ref="P180:P182"/>
    <mergeCell ref="Q159:Q161"/>
    <mergeCell ref="B174:B176"/>
    <mergeCell ref="M174:M176"/>
    <mergeCell ref="N174:N176"/>
    <mergeCell ref="O174:O176"/>
    <mergeCell ref="P174:P176"/>
    <mergeCell ref="Q174:Q176"/>
    <mergeCell ref="R174:R176"/>
    <mergeCell ref="R171:R173"/>
    <mergeCell ref="B171:B173"/>
    <mergeCell ref="M171:M173"/>
    <mergeCell ref="N171:N173"/>
    <mergeCell ref="O171:O173"/>
    <mergeCell ref="P171:P173"/>
    <mergeCell ref="Q171:Q173"/>
    <mergeCell ref="Q168:Q170"/>
    <mergeCell ref="R168:R170"/>
    <mergeCell ref="B168:B170"/>
    <mergeCell ref="M168:M170"/>
    <mergeCell ref="N168:N170"/>
    <mergeCell ref="O168:O170"/>
    <mergeCell ref="P168:P170"/>
    <mergeCell ref="B177:B179"/>
    <mergeCell ref="M177:M179"/>
    <mergeCell ref="N177:N179"/>
    <mergeCell ref="O177:O179"/>
    <mergeCell ref="B165:B167"/>
    <mergeCell ref="M165:M167"/>
    <mergeCell ref="N165:N167"/>
    <mergeCell ref="O165:O167"/>
    <mergeCell ref="P165:P167"/>
    <mergeCell ref="Q165:Q167"/>
    <mergeCell ref="R165:R167"/>
    <mergeCell ref="B162:B164"/>
    <mergeCell ref="M162:M164"/>
    <mergeCell ref="N162:N164"/>
    <mergeCell ref="O162:O164"/>
    <mergeCell ref="P162:P164"/>
    <mergeCell ref="Q162:Q164"/>
    <mergeCell ref="R162:R164"/>
    <mergeCell ref="R159:R161"/>
    <mergeCell ref="B159:B161"/>
    <mergeCell ref="M159:M161"/>
    <mergeCell ref="N159:N161"/>
    <mergeCell ref="O159:O161"/>
    <mergeCell ref="P159:P161"/>
    <mergeCell ref="P141:P143"/>
    <mergeCell ref="Q141:Q143"/>
    <mergeCell ref="R141:R143"/>
    <mergeCell ref="Q156:Q158"/>
    <mergeCell ref="R156:R158"/>
    <mergeCell ref="B156:B158"/>
    <mergeCell ref="M156:M158"/>
    <mergeCell ref="N156:N158"/>
    <mergeCell ref="O156:O158"/>
    <mergeCell ref="P156:P158"/>
    <mergeCell ref="B153:B155"/>
    <mergeCell ref="M153:M155"/>
    <mergeCell ref="N153:N155"/>
    <mergeCell ref="O153:O155"/>
    <mergeCell ref="P153:P155"/>
    <mergeCell ref="Q153:Q155"/>
    <mergeCell ref="R153:R155"/>
    <mergeCell ref="B150:B152"/>
    <mergeCell ref="M150:M152"/>
    <mergeCell ref="N150:N152"/>
    <mergeCell ref="R147:R149"/>
    <mergeCell ref="B147:B149"/>
    <mergeCell ref="M147:M149"/>
    <mergeCell ref="N147:N149"/>
    <mergeCell ref="O147:O149"/>
    <mergeCell ref="P147:P149"/>
    <mergeCell ref="Q147:Q149"/>
    <mergeCell ref="Q144:Q146"/>
    <mergeCell ref="O150:O152"/>
    <mergeCell ref="P150:P152"/>
    <mergeCell ref="Q150:Q152"/>
    <mergeCell ref="R150:R152"/>
    <mergeCell ref="R144:R146"/>
    <mergeCell ref="B144:B146"/>
    <mergeCell ref="M144:M146"/>
    <mergeCell ref="N144:N146"/>
    <mergeCell ref="O144:O146"/>
    <mergeCell ref="P144:P146"/>
    <mergeCell ref="Q123:Q125"/>
    <mergeCell ref="B138:B140"/>
    <mergeCell ref="M138:M140"/>
    <mergeCell ref="N138:N140"/>
    <mergeCell ref="O138:O140"/>
    <mergeCell ref="P138:P140"/>
    <mergeCell ref="Q138:Q140"/>
    <mergeCell ref="R138:R140"/>
    <mergeCell ref="R135:R137"/>
    <mergeCell ref="B135:B137"/>
    <mergeCell ref="M135:M137"/>
    <mergeCell ref="N135:N137"/>
    <mergeCell ref="O135:O137"/>
    <mergeCell ref="P135:P137"/>
    <mergeCell ref="Q135:Q137"/>
    <mergeCell ref="Q132:Q134"/>
    <mergeCell ref="R132:R134"/>
    <mergeCell ref="B132:B134"/>
    <mergeCell ref="M132:M134"/>
    <mergeCell ref="N132:N134"/>
    <mergeCell ref="O132:O134"/>
    <mergeCell ref="P132:P134"/>
    <mergeCell ref="B141:B143"/>
    <mergeCell ref="M141:M143"/>
    <mergeCell ref="N141:N143"/>
    <mergeCell ref="O141:O143"/>
    <mergeCell ref="B129:B131"/>
    <mergeCell ref="M129:M131"/>
    <mergeCell ref="N129:N131"/>
    <mergeCell ref="O129:O131"/>
    <mergeCell ref="P129:P131"/>
    <mergeCell ref="Q129:Q131"/>
    <mergeCell ref="R129:R131"/>
    <mergeCell ref="B126:B128"/>
    <mergeCell ref="M126:M128"/>
    <mergeCell ref="N126:N128"/>
    <mergeCell ref="O126:O128"/>
    <mergeCell ref="P126:P128"/>
    <mergeCell ref="Q126:Q128"/>
    <mergeCell ref="R126:R128"/>
    <mergeCell ref="R123:R125"/>
    <mergeCell ref="B123:B125"/>
    <mergeCell ref="M123:M125"/>
    <mergeCell ref="N123:N125"/>
    <mergeCell ref="O123:O125"/>
    <mergeCell ref="P123:P125"/>
    <mergeCell ref="P105:P107"/>
    <mergeCell ref="Q105:Q107"/>
    <mergeCell ref="R105:R107"/>
    <mergeCell ref="Q120:Q122"/>
    <mergeCell ref="R120:R122"/>
    <mergeCell ref="B120:B122"/>
    <mergeCell ref="M120:M122"/>
    <mergeCell ref="N120:N122"/>
    <mergeCell ref="O120:O122"/>
    <mergeCell ref="P120:P122"/>
    <mergeCell ref="B117:B119"/>
    <mergeCell ref="M117:M119"/>
    <mergeCell ref="N117:N119"/>
    <mergeCell ref="O117:O119"/>
    <mergeCell ref="P117:P119"/>
    <mergeCell ref="Q117:Q119"/>
    <mergeCell ref="R117:R119"/>
    <mergeCell ref="B114:B116"/>
    <mergeCell ref="M114:M116"/>
    <mergeCell ref="N114:N116"/>
    <mergeCell ref="R111:R113"/>
    <mergeCell ref="B111:B113"/>
    <mergeCell ref="M111:M113"/>
    <mergeCell ref="N111:N113"/>
    <mergeCell ref="O111:O113"/>
    <mergeCell ref="P111:P113"/>
    <mergeCell ref="Q111:Q113"/>
    <mergeCell ref="Q108:Q110"/>
    <mergeCell ref="O114:O116"/>
    <mergeCell ref="P114:P116"/>
    <mergeCell ref="Q114:Q116"/>
    <mergeCell ref="R114:R116"/>
    <mergeCell ref="R108:R110"/>
    <mergeCell ref="B108:B110"/>
    <mergeCell ref="M108:M110"/>
    <mergeCell ref="N108:N110"/>
    <mergeCell ref="O108:O110"/>
    <mergeCell ref="P108:P110"/>
    <mergeCell ref="Q87:Q89"/>
    <mergeCell ref="B102:B104"/>
    <mergeCell ref="M102:M104"/>
    <mergeCell ref="N102:N104"/>
    <mergeCell ref="O102:O104"/>
    <mergeCell ref="P102:P104"/>
    <mergeCell ref="Q102:Q104"/>
    <mergeCell ref="R102:R104"/>
    <mergeCell ref="R99:R101"/>
    <mergeCell ref="B99:B101"/>
    <mergeCell ref="M99:M101"/>
    <mergeCell ref="N99:N101"/>
    <mergeCell ref="O99:O101"/>
    <mergeCell ref="P99:P101"/>
    <mergeCell ref="Q99:Q101"/>
    <mergeCell ref="Q96:Q98"/>
    <mergeCell ref="R96:R98"/>
    <mergeCell ref="B96:B98"/>
    <mergeCell ref="M96:M98"/>
    <mergeCell ref="N96:N98"/>
    <mergeCell ref="O96:O98"/>
    <mergeCell ref="P96:P98"/>
    <mergeCell ref="B105:B107"/>
    <mergeCell ref="M105:M107"/>
    <mergeCell ref="N105:N107"/>
    <mergeCell ref="O105:O107"/>
    <mergeCell ref="B75:B77"/>
    <mergeCell ref="M75:M77"/>
    <mergeCell ref="N75:N77"/>
    <mergeCell ref="O75:O77"/>
    <mergeCell ref="P75:P77"/>
    <mergeCell ref="Q75:Q77"/>
    <mergeCell ref="Q72:Q74"/>
    <mergeCell ref="O78:O80"/>
    <mergeCell ref="P78:P80"/>
    <mergeCell ref="Q78:Q80"/>
    <mergeCell ref="R78:R80"/>
    <mergeCell ref="B93:B95"/>
    <mergeCell ref="M93:M95"/>
    <mergeCell ref="N93:N95"/>
    <mergeCell ref="O93:O95"/>
    <mergeCell ref="P93:P95"/>
    <mergeCell ref="Q93:Q95"/>
    <mergeCell ref="R93:R95"/>
    <mergeCell ref="B90:B92"/>
    <mergeCell ref="M90:M92"/>
    <mergeCell ref="N90:N92"/>
    <mergeCell ref="O90:O92"/>
    <mergeCell ref="P90:P92"/>
    <mergeCell ref="Q90:Q92"/>
    <mergeCell ref="R90:R92"/>
    <mergeCell ref="R87:R89"/>
    <mergeCell ref="B87:B89"/>
    <mergeCell ref="M87:M89"/>
    <mergeCell ref="N87:N89"/>
    <mergeCell ref="O87:O89"/>
    <mergeCell ref="P87:P89"/>
    <mergeCell ref="Q60:Q62"/>
    <mergeCell ref="R60:R62"/>
    <mergeCell ref="B60:B62"/>
    <mergeCell ref="M60:M62"/>
    <mergeCell ref="N60:N62"/>
    <mergeCell ref="O60:O62"/>
    <mergeCell ref="P60:P62"/>
    <mergeCell ref="B69:B71"/>
    <mergeCell ref="M69:M71"/>
    <mergeCell ref="N69:N71"/>
    <mergeCell ref="O69:O71"/>
    <mergeCell ref="P69:P71"/>
    <mergeCell ref="Q69:Q71"/>
    <mergeCell ref="R69:R71"/>
    <mergeCell ref="Q84:Q86"/>
    <mergeCell ref="R84:R86"/>
    <mergeCell ref="B84:B86"/>
    <mergeCell ref="M84:M86"/>
    <mergeCell ref="N84:N86"/>
    <mergeCell ref="O84:O86"/>
    <mergeCell ref="P84:P86"/>
    <mergeCell ref="B81:B83"/>
    <mergeCell ref="M81:M83"/>
    <mergeCell ref="N81:N83"/>
    <mergeCell ref="O81:O83"/>
    <mergeCell ref="P81:P83"/>
    <mergeCell ref="Q81:Q83"/>
    <mergeCell ref="R81:R83"/>
    <mergeCell ref="B78:B80"/>
    <mergeCell ref="M78:M80"/>
    <mergeCell ref="N78:N80"/>
    <mergeCell ref="R75:R77"/>
    <mergeCell ref="N54:N56"/>
    <mergeCell ref="O54:O56"/>
    <mergeCell ref="P54:P56"/>
    <mergeCell ref="Q54:Q56"/>
    <mergeCell ref="R54:R56"/>
    <mergeCell ref="R51:R53"/>
    <mergeCell ref="B51:B53"/>
    <mergeCell ref="M51:M53"/>
    <mergeCell ref="N51:N53"/>
    <mergeCell ref="O51:O53"/>
    <mergeCell ref="P51:P53"/>
    <mergeCell ref="R72:R74"/>
    <mergeCell ref="B72:B74"/>
    <mergeCell ref="M72:M74"/>
    <mergeCell ref="N72:N74"/>
    <mergeCell ref="O72:O74"/>
    <mergeCell ref="P72:P74"/>
    <mergeCell ref="Q51:Q53"/>
    <mergeCell ref="B66:B68"/>
    <mergeCell ref="M66:M68"/>
    <mergeCell ref="N66:N68"/>
    <mergeCell ref="O66:O68"/>
    <mergeCell ref="P66:P68"/>
    <mergeCell ref="Q66:Q68"/>
    <mergeCell ref="R66:R68"/>
    <mergeCell ref="R63:R65"/>
    <mergeCell ref="B63:B65"/>
    <mergeCell ref="M63:M65"/>
    <mergeCell ref="N63:N65"/>
    <mergeCell ref="O63:O65"/>
    <mergeCell ref="P63:P65"/>
    <mergeCell ref="Q63:Q65"/>
    <mergeCell ref="O15:O17"/>
    <mergeCell ref="P15:P17"/>
    <mergeCell ref="Q15:Q17"/>
    <mergeCell ref="M33:M35"/>
    <mergeCell ref="N33:N35"/>
    <mergeCell ref="O33:O35"/>
    <mergeCell ref="P33:P35"/>
    <mergeCell ref="Q33:Q35"/>
    <mergeCell ref="R33:R35"/>
    <mergeCell ref="Q48:Q50"/>
    <mergeCell ref="R48:R50"/>
    <mergeCell ref="B48:B50"/>
    <mergeCell ref="M48:M50"/>
    <mergeCell ref="N48:N50"/>
    <mergeCell ref="O48:O50"/>
    <mergeCell ref="P48:P50"/>
    <mergeCell ref="B45:B47"/>
    <mergeCell ref="M45:M47"/>
    <mergeCell ref="N45:N47"/>
    <mergeCell ref="O45:O47"/>
    <mergeCell ref="P45:P47"/>
    <mergeCell ref="Q45:Q47"/>
    <mergeCell ref="R45:R47"/>
    <mergeCell ref="B42:B44"/>
    <mergeCell ref="M42:M44"/>
    <mergeCell ref="N42:N44"/>
    <mergeCell ref="R39:R41"/>
    <mergeCell ref="B39:B41"/>
    <mergeCell ref="M39:M41"/>
    <mergeCell ref="N39:N41"/>
    <mergeCell ref="O39:O41"/>
    <mergeCell ref="P39:P41"/>
    <mergeCell ref="R27:R29"/>
    <mergeCell ref="B27:B29"/>
    <mergeCell ref="M27:M29"/>
    <mergeCell ref="N27:N29"/>
    <mergeCell ref="O27:O29"/>
    <mergeCell ref="P27:P29"/>
    <mergeCell ref="Q27:Q29"/>
    <mergeCell ref="Q12:Q14"/>
    <mergeCell ref="R12:R14"/>
    <mergeCell ref="B12:B14"/>
    <mergeCell ref="M12:M14"/>
    <mergeCell ref="N12:N14"/>
    <mergeCell ref="O12:O14"/>
    <mergeCell ref="P12:P14"/>
    <mergeCell ref="B21:B23"/>
    <mergeCell ref="M21:M23"/>
    <mergeCell ref="N21:N23"/>
    <mergeCell ref="O21:O23"/>
    <mergeCell ref="P21:P23"/>
    <mergeCell ref="Q21:Q23"/>
    <mergeCell ref="R21:R23"/>
    <mergeCell ref="B18:B20"/>
    <mergeCell ref="M18:M20"/>
    <mergeCell ref="N18:N20"/>
    <mergeCell ref="O18:O20"/>
    <mergeCell ref="P18:P20"/>
    <mergeCell ref="Q18:Q20"/>
    <mergeCell ref="R18:R20"/>
    <mergeCell ref="R15:R17"/>
    <mergeCell ref="B15:B17"/>
    <mergeCell ref="M15:M17"/>
    <mergeCell ref="N15:N17"/>
    <mergeCell ref="B30:B32"/>
    <mergeCell ref="M30:M32"/>
    <mergeCell ref="N30:N32"/>
    <mergeCell ref="O30:O32"/>
    <mergeCell ref="P30:P32"/>
    <mergeCell ref="Q30:Q32"/>
    <mergeCell ref="R36:R38"/>
    <mergeCell ref="B36:B38"/>
    <mergeCell ref="M36:M38"/>
    <mergeCell ref="N36:N38"/>
    <mergeCell ref="O36:O38"/>
    <mergeCell ref="P36:P38"/>
    <mergeCell ref="R30:R32"/>
    <mergeCell ref="Q39:Q41"/>
    <mergeCell ref="Q36:Q38"/>
    <mergeCell ref="O42:O44"/>
    <mergeCell ref="P42:P44"/>
    <mergeCell ref="Q42:Q44"/>
    <mergeCell ref="R42:R44"/>
    <mergeCell ref="B57:B59"/>
    <mergeCell ref="M57:M59"/>
    <mergeCell ref="N57:N59"/>
    <mergeCell ref="O57:O59"/>
    <mergeCell ref="P57:P59"/>
    <mergeCell ref="Q57:Q59"/>
    <mergeCell ref="R57:R59"/>
    <mergeCell ref="B54:B56"/>
    <mergeCell ref="M54:M56"/>
    <mergeCell ref="B492:B494"/>
    <mergeCell ref="M492:M494"/>
    <mergeCell ref="N492:N494"/>
    <mergeCell ref="O492:O494"/>
    <mergeCell ref="P492:P494"/>
    <mergeCell ref="Q492:Q494"/>
    <mergeCell ref="R492:R494"/>
    <mergeCell ref="Q24:Q26"/>
    <mergeCell ref="R24:R26"/>
    <mergeCell ref="B24:B26"/>
    <mergeCell ref="M24:M26"/>
    <mergeCell ref="N24:N26"/>
    <mergeCell ref="O24:O26"/>
    <mergeCell ref="P24:P26"/>
    <mergeCell ref="B33:B35"/>
    <mergeCell ref="B489:B491"/>
    <mergeCell ref="M489:M491"/>
    <mergeCell ref="N489:N491"/>
    <mergeCell ref="O489:O491"/>
    <mergeCell ref="P489:P491"/>
    <mergeCell ref="Q489:Q491"/>
    <mergeCell ref="R489:R491"/>
    <mergeCell ref="B486:B488"/>
    <mergeCell ref="P507:P509"/>
    <mergeCell ref="Q507:Q509"/>
    <mergeCell ref="R507:R509"/>
    <mergeCell ref="B510:B512"/>
    <mergeCell ref="M510:M512"/>
    <mergeCell ref="N510:N512"/>
    <mergeCell ref="O510:O512"/>
    <mergeCell ref="P510:P512"/>
    <mergeCell ref="Q510:Q512"/>
    <mergeCell ref="R510:R512"/>
    <mergeCell ref="B513:B515"/>
    <mergeCell ref="M513:M515"/>
    <mergeCell ref="N513:N515"/>
    <mergeCell ref="O513:O515"/>
    <mergeCell ref="P513:P515"/>
    <mergeCell ref="Q513:Q515"/>
    <mergeCell ref="R513:R515"/>
    <mergeCell ref="B516:B518"/>
    <mergeCell ref="M516:M518"/>
    <mergeCell ref="N516:N518"/>
    <mergeCell ref="O516:O518"/>
    <mergeCell ref="P516:P518"/>
    <mergeCell ref="Q516:Q518"/>
    <mergeCell ref="R516:R518"/>
    <mergeCell ref="B519:B521"/>
    <mergeCell ref="M519:M521"/>
    <mergeCell ref="N519:N521"/>
    <mergeCell ref="O519:O521"/>
    <mergeCell ref="P519:P521"/>
    <mergeCell ref="Q519:Q521"/>
    <mergeCell ref="R519:R521"/>
    <mergeCell ref="B522:B524"/>
    <mergeCell ref="M522:M524"/>
    <mergeCell ref="N522:N524"/>
    <mergeCell ref="O522:O524"/>
    <mergeCell ref="P522:P524"/>
    <mergeCell ref="Q522:Q524"/>
    <mergeCell ref="R522:R524"/>
    <mergeCell ref="B525:B527"/>
    <mergeCell ref="M525:M527"/>
    <mergeCell ref="N525:N527"/>
    <mergeCell ref="O525:O527"/>
    <mergeCell ref="P525:P527"/>
    <mergeCell ref="Q525:Q527"/>
    <mergeCell ref="R525:R527"/>
    <mergeCell ref="B528:B530"/>
    <mergeCell ref="M528:M530"/>
    <mergeCell ref="N528:N530"/>
    <mergeCell ref="O528:O530"/>
    <mergeCell ref="P528:P530"/>
    <mergeCell ref="Q528:Q530"/>
    <mergeCell ref="R528:R530"/>
    <mergeCell ref="B531:B533"/>
    <mergeCell ref="M531:M533"/>
    <mergeCell ref="N531:N533"/>
    <mergeCell ref="O531:O533"/>
    <mergeCell ref="P531:P533"/>
    <mergeCell ref="Q531:Q533"/>
    <mergeCell ref="R531:R533"/>
    <mergeCell ref="B534:B536"/>
    <mergeCell ref="M534:M536"/>
    <mergeCell ref="N534:N536"/>
    <mergeCell ref="O534:O536"/>
    <mergeCell ref="P534:P536"/>
    <mergeCell ref="Q534:Q536"/>
    <mergeCell ref="R534:R536"/>
    <mergeCell ref="B537:B539"/>
    <mergeCell ref="M537:M539"/>
    <mergeCell ref="N537:N539"/>
    <mergeCell ref="O537:O539"/>
    <mergeCell ref="P537:P539"/>
    <mergeCell ref="Q537:Q539"/>
    <mergeCell ref="R537:R539"/>
    <mergeCell ref="B540:B542"/>
    <mergeCell ref="M540:M542"/>
    <mergeCell ref="N540:N542"/>
    <mergeCell ref="O540:O542"/>
    <mergeCell ref="P540:P542"/>
    <mergeCell ref="Q540:Q542"/>
    <mergeCell ref="R540:R542"/>
    <mergeCell ref="B543:B545"/>
    <mergeCell ref="M543:M545"/>
    <mergeCell ref="N543:N545"/>
    <mergeCell ref="O543:O545"/>
    <mergeCell ref="P543:P545"/>
    <mergeCell ref="Q543:Q545"/>
    <mergeCell ref="R543:R545"/>
    <mergeCell ref="B546:B548"/>
    <mergeCell ref="M546:M548"/>
    <mergeCell ref="N546:N548"/>
    <mergeCell ref="O546:O548"/>
    <mergeCell ref="P546:P548"/>
    <mergeCell ref="Q546:Q548"/>
    <mergeCell ref="R546:R548"/>
    <mergeCell ref="B549:B551"/>
    <mergeCell ref="M549:M551"/>
    <mergeCell ref="N549:N551"/>
    <mergeCell ref="O549:O551"/>
    <mergeCell ref="P549:P551"/>
    <mergeCell ref="Q549:Q551"/>
    <mergeCell ref="R549:R551"/>
    <mergeCell ref="B552:B554"/>
    <mergeCell ref="M552:M554"/>
    <mergeCell ref="N552:N554"/>
    <mergeCell ref="O552:O554"/>
    <mergeCell ref="P552:P554"/>
    <mergeCell ref="Q552:Q554"/>
    <mergeCell ref="R552:R554"/>
    <mergeCell ref="B555:B557"/>
    <mergeCell ref="M555:M557"/>
    <mergeCell ref="N555:N557"/>
    <mergeCell ref="O555:O557"/>
    <mergeCell ref="P555:P557"/>
    <mergeCell ref="Q555:Q557"/>
    <mergeCell ref="R555:R557"/>
    <mergeCell ref="B558:B560"/>
    <mergeCell ref="M558:M560"/>
    <mergeCell ref="N558:N560"/>
    <mergeCell ref="O558:O560"/>
    <mergeCell ref="P558:P560"/>
    <mergeCell ref="Q558:Q560"/>
    <mergeCell ref="R558:R560"/>
    <mergeCell ref="B561:B563"/>
    <mergeCell ref="M561:M563"/>
    <mergeCell ref="N561:N563"/>
    <mergeCell ref="O561:O563"/>
    <mergeCell ref="P561:P563"/>
    <mergeCell ref="Q561:Q563"/>
    <mergeCell ref="R561:R563"/>
    <mergeCell ref="B564:B566"/>
    <mergeCell ref="M564:M566"/>
    <mergeCell ref="N564:N566"/>
    <mergeCell ref="O564:O566"/>
    <mergeCell ref="P564:P566"/>
    <mergeCell ref="Q564:Q566"/>
    <mergeCell ref="R564:R566"/>
    <mergeCell ref="B567:B569"/>
    <mergeCell ref="M567:M569"/>
    <mergeCell ref="N567:N569"/>
    <mergeCell ref="O567:O569"/>
    <mergeCell ref="P567:P569"/>
    <mergeCell ref="Q567:Q569"/>
    <mergeCell ref="R567:R569"/>
    <mergeCell ref="B570:B572"/>
    <mergeCell ref="M570:M572"/>
    <mergeCell ref="N570:N572"/>
    <mergeCell ref="O570:O572"/>
    <mergeCell ref="P570:P572"/>
    <mergeCell ref="Q570:Q572"/>
    <mergeCell ref="R570:R572"/>
    <mergeCell ref="B573:B575"/>
    <mergeCell ref="M573:M575"/>
    <mergeCell ref="N573:N575"/>
    <mergeCell ref="O573:O575"/>
    <mergeCell ref="P573:P575"/>
    <mergeCell ref="Q573:Q575"/>
    <mergeCell ref="R573:R575"/>
    <mergeCell ref="B576:B578"/>
    <mergeCell ref="M576:M578"/>
    <mergeCell ref="N576:N578"/>
    <mergeCell ref="O576:O578"/>
    <mergeCell ref="P576:P578"/>
    <mergeCell ref="Q576:Q578"/>
    <mergeCell ref="R576:R578"/>
    <mergeCell ref="B579:B581"/>
    <mergeCell ref="M579:M581"/>
    <mergeCell ref="N579:N581"/>
    <mergeCell ref="O579:O581"/>
    <mergeCell ref="P579:P581"/>
    <mergeCell ref="Q579:Q581"/>
    <mergeCell ref="R579:R581"/>
    <mergeCell ref="B582:B584"/>
    <mergeCell ref="M582:M584"/>
    <mergeCell ref="N582:N584"/>
    <mergeCell ref="O582:O584"/>
    <mergeCell ref="P582:P584"/>
    <mergeCell ref="Q582:Q584"/>
    <mergeCell ref="R582:R584"/>
    <mergeCell ref="B585:B587"/>
    <mergeCell ref="M585:M587"/>
    <mergeCell ref="N585:N587"/>
    <mergeCell ref="O585:O587"/>
    <mergeCell ref="P585:P587"/>
    <mergeCell ref="Q585:Q587"/>
    <mergeCell ref="R585:R587"/>
    <mergeCell ref="B609:B611"/>
    <mergeCell ref="M609:M611"/>
    <mergeCell ref="B588:B590"/>
    <mergeCell ref="M588:M590"/>
    <mergeCell ref="N588:N590"/>
    <mergeCell ref="O588:O590"/>
    <mergeCell ref="P588:P590"/>
    <mergeCell ref="Q588:Q590"/>
    <mergeCell ref="R588:R590"/>
    <mergeCell ref="B591:B593"/>
    <mergeCell ref="M591:M593"/>
    <mergeCell ref="N591:N593"/>
    <mergeCell ref="O591:O593"/>
    <mergeCell ref="P591:P593"/>
    <mergeCell ref="Q591:Q593"/>
    <mergeCell ref="R591:R593"/>
    <mergeCell ref="B594:B596"/>
    <mergeCell ref="M594:M596"/>
    <mergeCell ref="N594:N596"/>
    <mergeCell ref="O594:O596"/>
    <mergeCell ref="P594:P596"/>
    <mergeCell ref="Q594:Q596"/>
    <mergeCell ref="R594:R596"/>
    <mergeCell ref="Q615:Q617"/>
    <mergeCell ref="R615:R617"/>
    <mergeCell ref="B597:B599"/>
    <mergeCell ref="M597:M599"/>
    <mergeCell ref="N597:N599"/>
    <mergeCell ref="O597:O599"/>
    <mergeCell ref="P597:P599"/>
    <mergeCell ref="Q597:Q599"/>
    <mergeCell ref="R597:R599"/>
    <mergeCell ref="B600:B602"/>
    <mergeCell ref="M600:M602"/>
    <mergeCell ref="N600:N602"/>
    <mergeCell ref="O600:O602"/>
    <mergeCell ref="P600:P602"/>
    <mergeCell ref="Q600:Q602"/>
    <mergeCell ref="R600:R602"/>
    <mergeCell ref="Q618:Q620"/>
    <mergeCell ref="R618:R620"/>
    <mergeCell ref="B603:B605"/>
    <mergeCell ref="M603:M605"/>
    <mergeCell ref="N603:N605"/>
    <mergeCell ref="O603:O605"/>
    <mergeCell ref="P603:P605"/>
    <mergeCell ref="Q603:Q605"/>
    <mergeCell ref="R603:R605"/>
    <mergeCell ref="B606:B608"/>
    <mergeCell ref="M606:M608"/>
    <mergeCell ref="N606:N608"/>
    <mergeCell ref="O606:O608"/>
    <mergeCell ref="P606:P608"/>
    <mergeCell ref="Q606:Q608"/>
    <mergeCell ref="R606:R608"/>
    <mergeCell ref="Q624:Q626"/>
    <mergeCell ref="R624:R626"/>
    <mergeCell ref="N609:N611"/>
    <mergeCell ref="O609:O611"/>
    <mergeCell ref="P609:P611"/>
    <mergeCell ref="Q609:Q611"/>
    <mergeCell ref="R609:R611"/>
    <mergeCell ref="P633:P635"/>
    <mergeCell ref="Q633:Q635"/>
    <mergeCell ref="R633:R635"/>
    <mergeCell ref="P630:P632"/>
    <mergeCell ref="Q630:Q632"/>
    <mergeCell ref="R630:R632"/>
    <mergeCell ref="P636:P638"/>
    <mergeCell ref="Q636:Q638"/>
    <mergeCell ref="R636:R638"/>
    <mergeCell ref="B630:B632"/>
    <mergeCell ref="M630:M632"/>
    <mergeCell ref="N630:N632"/>
    <mergeCell ref="O630:O632"/>
    <mergeCell ref="B612:B614"/>
    <mergeCell ref="M612:M614"/>
    <mergeCell ref="N612:N614"/>
    <mergeCell ref="O612:O614"/>
    <mergeCell ref="P612:P614"/>
    <mergeCell ref="Q612:Q614"/>
    <mergeCell ref="R612:R614"/>
    <mergeCell ref="B615:B617"/>
    <mergeCell ref="M615:M617"/>
    <mergeCell ref="N615:N617"/>
    <mergeCell ref="O615:O617"/>
    <mergeCell ref="P615:P617"/>
    <mergeCell ref="O642:O644"/>
    <mergeCell ref="P642:P644"/>
    <mergeCell ref="Q642:Q644"/>
    <mergeCell ref="R642:R644"/>
    <mergeCell ref="B627:B629"/>
    <mergeCell ref="M627:M629"/>
    <mergeCell ref="N627:N629"/>
    <mergeCell ref="O627:O629"/>
    <mergeCell ref="P627:P629"/>
    <mergeCell ref="Q627:Q629"/>
    <mergeCell ref="R627:R629"/>
    <mergeCell ref="B633:B635"/>
    <mergeCell ref="M633:M635"/>
    <mergeCell ref="N633:N635"/>
    <mergeCell ref="O633:O635"/>
    <mergeCell ref="B618:B620"/>
    <mergeCell ref="M618:M620"/>
    <mergeCell ref="N618:N620"/>
    <mergeCell ref="O618:O620"/>
    <mergeCell ref="P618:P620"/>
    <mergeCell ref="B621:B623"/>
    <mergeCell ref="M621:M623"/>
    <mergeCell ref="N621:N623"/>
    <mergeCell ref="O621:O623"/>
    <mergeCell ref="P621:P623"/>
    <mergeCell ref="Q621:Q623"/>
    <mergeCell ref="R621:R623"/>
    <mergeCell ref="B624:B626"/>
    <mergeCell ref="M624:M626"/>
    <mergeCell ref="N624:N626"/>
    <mergeCell ref="O624:O626"/>
    <mergeCell ref="P624:P626"/>
    <mergeCell ref="D8:L8"/>
    <mergeCell ref="B663:B665"/>
    <mergeCell ref="M663:M665"/>
    <mergeCell ref="N663:N665"/>
    <mergeCell ref="O663:O665"/>
    <mergeCell ref="P663:P665"/>
    <mergeCell ref="Q663:Q665"/>
    <mergeCell ref="R663:R665"/>
    <mergeCell ref="B654:B656"/>
    <mergeCell ref="M654:M656"/>
    <mergeCell ref="N654:N656"/>
    <mergeCell ref="O654:O656"/>
    <mergeCell ref="P654:P656"/>
    <mergeCell ref="Q654:Q656"/>
    <mergeCell ref="R654:R656"/>
    <mergeCell ref="B657:B659"/>
    <mergeCell ref="M657:M659"/>
    <mergeCell ref="N657:N659"/>
    <mergeCell ref="O657:O659"/>
    <mergeCell ref="P657:P659"/>
    <mergeCell ref="Q657:Q659"/>
    <mergeCell ref="R657:R659"/>
    <mergeCell ref="B660:B662"/>
    <mergeCell ref="M660:M662"/>
    <mergeCell ref="N660:N662"/>
    <mergeCell ref="O660:O662"/>
    <mergeCell ref="P660:P662"/>
    <mergeCell ref="Q660:Q662"/>
    <mergeCell ref="R660:R662"/>
    <mergeCell ref="B642:B644"/>
    <mergeCell ref="M642:M644"/>
    <mergeCell ref="N642:N644"/>
  </mergeCells>
  <conditionalFormatting sqref="K4">
    <cfRule type="cellIs" dxfId="96" priority="173" stopIfTrue="1" operator="between">
      <formula>19000</formula>
      <formula>49000</formula>
    </cfRule>
  </conditionalFormatting>
  <conditionalFormatting sqref="Q12:Q489 Q492 Q495 Q498 Q501 Q504 Q507 Q510 Q513 Q516 Q519 Q522 Q525 Q528 Q531 Q534 Q537 Q540 Q543 Q546 Q549 Q552 Q555 Q558 Q561 Q564 Q567 Q570 Q573 Q576 Q579 Q582 Q585 Q588 Q591 Q594 Q597 Q600 Q603 Q606 Q609 Q612 Q615 Q618 Q621 Q624 Q627">
    <cfRule type="cellIs" dxfId="95" priority="171" stopIfTrue="1" operator="equal">
      <formula>"Fail"</formula>
    </cfRule>
    <cfRule type="cellIs" dxfId="94" priority="172" stopIfTrue="1" operator="equal">
      <formula>"Pass"</formula>
    </cfRule>
  </conditionalFormatting>
  <conditionalFormatting sqref="I537:L538">
    <cfRule type="cellIs" dxfId="93" priority="33" stopIfTrue="1" operator="equal">
      <formula>"Pass"</formula>
    </cfRule>
    <cfRule type="cellIs" dxfId="92" priority="34" stopIfTrue="1" operator="equal">
      <formula>"Fail"</formula>
    </cfRule>
  </conditionalFormatting>
  <conditionalFormatting sqref="I588:L588">
    <cfRule type="cellIs" dxfId="91" priority="31" stopIfTrue="1" operator="equal">
      <formula>"Pass"</formula>
    </cfRule>
    <cfRule type="cellIs" dxfId="90" priority="32" stopIfTrue="1" operator="equal">
      <formula>"Fail"</formula>
    </cfRule>
  </conditionalFormatting>
  <conditionalFormatting sqref="I591:L591">
    <cfRule type="cellIs" dxfId="89" priority="29" stopIfTrue="1" operator="equal">
      <formula>"Pass"</formula>
    </cfRule>
    <cfRule type="cellIs" dxfId="88" priority="30" stopIfTrue="1" operator="equal">
      <formula>"Fail"</formula>
    </cfRule>
  </conditionalFormatting>
  <conditionalFormatting sqref="I594:L594">
    <cfRule type="cellIs" dxfId="87" priority="27" stopIfTrue="1" operator="equal">
      <formula>"Pass"</formula>
    </cfRule>
    <cfRule type="cellIs" dxfId="86" priority="28" stopIfTrue="1" operator="equal">
      <formula>"Fail"</formula>
    </cfRule>
  </conditionalFormatting>
  <conditionalFormatting sqref="I597:L597">
    <cfRule type="cellIs" dxfId="85" priority="25" stopIfTrue="1" operator="equal">
      <formula>"Pass"</formula>
    </cfRule>
    <cfRule type="cellIs" dxfId="84" priority="26" stopIfTrue="1" operator="equal">
      <formula>"Fail"</formula>
    </cfRule>
  </conditionalFormatting>
  <conditionalFormatting sqref="Q630">
    <cfRule type="cellIs" dxfId="83" priority="23" stopIfTrue="1" operator="equal">
      <formula>"Fail"</formula>
    </cfRule>
    <cfRule type="cellIs" dxfId="82" priority="24" stopIfTrue="1" operator="equal">
      <formula>"Pass"</formula>
    </cfRule>
  </conditionalFormatting>
  <conditionalFormatting sqref="Q633">
    <cfRule type="cellIs" dxfId="81" priority="21" stopIfTrue="1" operator="equal">
      <formula>"Fail"</formula>
    </cfRule>
    <cfRule type="cellIs" dxfId="80" priority="22" stopIfTrue="1" operator="equal">
      <formula>"Pass"</formula>
    </cfRule>
  </conditionalFormatting>
  <conditionalFormatting sqref="Q636">
    <cfRule type="cellIs" dxfId="79" priority="19" stopIfTrue="1" operator="equal">
      <formula>"Fail"</formula>
    </cfRule>
    <cfRule type="cellIs" dxfId="78" priority="20" stopIfTrue="1" operator="equal">
      <formula>"Pass"</formula>
    </cfRule>
  </conditionalFormatting>
  <conditionalFormatting sqref="Q639">
    <cfRule type="cellIs" dxfId="77" priority="17" stopIfTrue="1" operator="equal">
      <formula>"Fail"</formula>
    </cfRule>
    <cfRule type="cellIs" dxfId="76" priority="18" stopIfTrue="1" operator="equal">
      <formula>"Pass"</formula>
    </cfRule>
  </conditionalFormatting>
  <conditionalFormatting sqref="Q642">
    <cfRule type="cellIs" dxfId="75" priority="15" stopIfTrue="1" operator="equal">
      <formula>"Fail"</formula>
    </cfRule>
    <cfRule type="cellIs" dxfId="74" priority="16" stopIfTrue="1" operator="equal">
      <formula>"Pass"</formula>
    </cfRule>
  </conditionalFormatting>
  <conditionalFormatting sqref="Q645">
    <cfRule type="cellIs" dxfId="73" priority="13" stopIfTrue="1" operator="equal">
      <formula>"Fail"</formula>
    </cfRule>
    <cfRule type="cellIs" dxfId="72" priority="14" stopIfTrue="1" operator="equal">
      <formula>"Pass"</formula>
    </cfRule>
  </conditionalFormatting>
  <conditionalFormatting sqref="Q648">
    <cfRule type="cellIs" dxfId="71" priority="11" stopIfTrue="1" operator="equal">
      <formula>"Fail"</formula>
    </cfRule>
    <cfRule type="cellIs" dxfId="70" priority="12" stopIfTrue="1" operator="equal">
      <formula>"Pass"</formula>
    </cfRule>
  </conditionalFormatting>
  <conditionalFormatting sqref="Q651">
    <cfRule type="cellIs" dxfId="69" priority="9" stopIfTrue="1" operator="equal">
      <formula>"Fail"</formula>
    </cfRule>
    <cfRule type="cellIs" dxfId="68" priority="10" stopIfTrue="1" operator="equal">
      <formula>"Pass"</formula>
    </cfRule>
  </conditionalFormatting>
  <conditionalFormatting sqref="Q654">
    <cfRule type="cellIs" dxfId="67" priority="7" stopIfTrue="1" operator="equal">
      <formula>"Fail"</formula>
    </cfRule>
    <cfRule type="cellIs" dxfId="66" priority="8" stopIfTrue="1" operator="equal">
      <formula>"Pass"</formula>
    </cfRule>
  </conditionalFormatting>
  <conditionalFormatting sqref="Q657">
    <cfRule type="cellIs" dxfId="65" priority="5" stopIfTrue="1" operator="equal">
      <formula>"Fail"</formula>
    </cfRule>
    <cfRule type="cellIs" dxfId="64" priority="6" stopIfTrue="1" operator="equal">
      <formula>"Pass"</formula>
    </cfRule>
  </conditionalFormatting>
  <conditionalFormatting sqref="Q660">
    <cfRule type="cellIs" dxfId="63" priority="3" stopIfTrue="1" operator="equal">
      <formula>"Fail"</formula>
    </cfRule>
    <cfRule type="cellIs" dxfId="62" priority="4" stopIfTrue="1" operator="equal">
      <formula>"Pass"</formula>
    </cfRule>
  </conditionalFormatting>
  <conditionalFormatting sqref="Q663">
    <cfRule type="cellIs" dxfId="61" priority="1" stopIfTrue="1" operator="equal">
      <formula>"Fail"</formula>
    </cfRule>
    <cfRule type="cellIs" dxfId="60" priority="2" stopIfTrue="1" operator="equal">
      <formula>"Pass"</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7"/>
  <dimension ref="A26:G254"/>
  <sheetViews>
    <sheetView topLeftCell="A13" zoomScale="111" zoomScaleNormal="111" workbookViewId="0">
      <selection activeCell="I53" sqref="I53"/>
    </sheetView>
  </sheetViews>
  <sheetFormatPr defaultRowHeight="15.75"/>
  <sheetData>
    <row r="26" spans="1:7">
      <c r="A26" s="188"/>
      <c r="G26" s="188"/>
    </row>
    <row r="27" spans="1:7">
      <c r="A27" s="188"/>
      <c r="G27" s="188"/>
    </row>
    <row r="28" spans="1:7">
      <c r="A28" s="188"/>
      <c r="G28" s="188"/>
    </row>
    <row r="29" spans="1:7">
      <c r="A29" s="188"/>
      <c r="G29" s="188"/>
    </row>
    <row r="30" spans="1:7">
      <c r="A30" s="188"/>
      <c r="G30" s="188"/>
    </row>
    <row r="31" spans="1:7">
      <c r="A31" s="188"/>
      <c r="G31" s="188"/>
    </row>
    <row r="32" spans="1:7">
      <c r="A32" s="188"/>
      <c r="G32" s="188"/>
    </row>
    <row r="33" spans="1:7">
      <c r="A33" s="188"/>
      <c r="G33" s="188"/>
    </row>
    <row r="34" spans="1:7">
      <c r="A34" s="188"/>
      <c r="G34" s="188"/>
    </row>
    <row r="35" spans="1:7">
      <c r="A35" s="188"/>
      <c r="G35" s="188"/>
    </row>
    <row r="36" spans="1:7">
      <c r="A36" s="188"/>
      <c r="G36" s="188"/>
    </row>
    <row r="37" spans="1:7">
      <c r="A37" s="188"/>
      <c r="G37" s="188"/>
    </row>
    <row r="38" spans="1:7">
      <c r="A38" s="188"/>
      <c r="G38" s="188"/>
    </row>
    <row r="39" spans="1:7">
      <c r="A39" s="188"/>
      <c r="G39" s="188"/>
    </row>
    <row r="40" spans="1:7">
      <c r="A40" s="188"/>
      <c r="G40" s="188"/>
    </row>
    <row r="41" spans="1:7">
      <c r="A41" s="188"/>
      <c r="G41" s="188"/>
    </row>
    <row r="42" spans="1:7">
      <c r="A42" s="188"/>
      <c r="G42" s="188"/>
    </row>
    <row r="43" spans="1:7">
      <c r="A43" s="188"/>
      <c r="G43" s="188"/>
    </row>
    <row r="44" spans="1:7">
      <c r="A44" s="188"/>
      <c r="G44" s="188"/>
    </row>
    <row r="45" spans="1:7">
      <c r="A45" s="188"/>
      <c r="G45" s="188"/>
    </row>
    <row r="46" spans="1:7">
      <c r="A46" s="188"/>
      <c r="G46" s="188"/>
    </row>
    <row r="47" spans="1:7">
      <c r="A47" s="188"/>
      <c r="G47" s="188"/>
    </row>
    <row r="48" spans="1:7">
      <c r="A48" s="188"/>
      <c r="G48" s="188"/>
    </row>
    <row r="49" spans="1:7">
      <c r="A49" s="188"/>
      <c r="G49" s="188"/>
    </row>
    <row r="50" spans="1:7">
      <c r="A50" s="188"/>
      <c r="G50" s="188"/>
    </row>
    <row r="51" spans="1:7">
      <c r="A51" s="188"/>
      <c r="G51" s="188"/>
    </row>
    <row r="52" spans="1:7">
      <c r="A52" s="188"/>
      <c r="G52" s="188"/>
    </row>
    <row r="53" spans="1:7">
      <c r="A53" s="188"/>
      <c r="G53" s="188"/>
    </row>
    <row r="54" spans="1:7">
      <c r="A54" s="188"/>
      <c r="G54" s="188"/>
    </row>
    <row r="55" spans="1:7">
      <c r="A55" s="188"/>
      <c r="G55" s="188"/>
    </row>
    <row r="56" spans="1:7">
      <c r="A56" s="188"/>
      <c r="G56" s="188"/>
    </row>
    <row r="57" spans="1:7">
      <c r="A57" s="188"/>
      <c r="G57" s="188"/>
    </row>
    <row r="58" spans="1:7">
      <c r="A58" s="188"/>
      <c r="G58" s="188"/>
    </row>
    <row r="59" spans="1:7">
      <c r="A59" s="188"/>
      <c r="G59" s="188"/>
    </row>
    <row r="60" spans="1:7">
      <c r="A60" s="188"/>
      <c r="G60" s="188"/>
    </row>
    <row r="61" spans="1:7">
      <c r="A61" s="188"/>
      <c r="G61" s="188"/>
    </row>
    <row r="62" spans="1:7">
      <c r="A62" s="188"/>
      <c r="G62" s="188"/>
    </row>
    <row r="63" spans="1:7">
      <c r="A63" s="188"/>
      <c r="G63" s="188"/>
    </row>
    <row r="64" spans="1:7">
      <c r="A64" s="188"/>
      <c r="G64" s="188"/>
    </row>
    <row r="65" spans="1:7">
      <c r="A65" s="188"/>
      <c r="G65" s="188"/>
    </row>
    <row r="66" spans="1:7">
      <c r="A66" s="188"/>
      <c r="G66" s="188"/>
    </row>
    <row r="67" spans="1:7">
      <c r="A67" s="188"/>
      <c r="G67" s="188"/>
    </row>
    <row r="68" spans="1:7">
      <c r="A68" s="188"/>
      <c r="G68" s="188"/>
    </row>
    <row r="69" spans="1:7">
      <c r="A69" s="188"/>
      <c r="G69" s="188"/>
    </row>
    <row r="70" spans="1:7">
      <c r="A70" s="188"/>
      <c r="G70" s="188"/>
    </row>
    <row r="71" spans="1:7">
      <c r="A71" s="188"/>
      <c r="G71" s="188"/>
    </row>
    <row r="72" spans="1:7">
      <c r="A72" s="188"/>
      <c r="G72" s="188"/>
    </row>
    <row r="73" spans="1:7">
      <c r="A73" s="188"/>
      <c r="G73" s="188"/>
    </row>
    <row r="74" spans="1:7">
      <c r="A74" s="188"/>
      <c r="G74" s="188"/>
    </row>
    <row r="75" spans="1:7">
      <c r="A75" s="188"/>
      <c r="G75" s="188"/>
    </row>
    <row r="76" spans="1:7">
      <c r="A76" s="188"/>
      <c r="G76" s="188"/>
    </row>
    <row r="77" spans="1:7">
      <c r="A77" s="188"/>
      <c r="G77" s="188"/>
    </row>
    <row r="78" spans="1:7">
      <c r="A78" s="188"/>
      <c r="G78" s="188"/>
    </row>
    <row r="79" spans="1:7">
      <c r="A79" s="188"/>
      <c r="G79" s="188"/>
    </row>
    <row r="80" spans="1:7">
      <c r="A80" s="188"/>
      <c r="G80" s="188"/>
    </row>
    <row r="81" spans="1:7">
      <c r="A81" s="188"/>
      <c r="G81" s="188"/>
    </row>
    <row r="82" spans="1:7">
      <c r="A82" s="188"/>
      <c r="G82" s="188"/>
    </row>
    <row r="83" spans="1:7">
      <c r="A83" s="188"/>
      <c r="G83" s="188"/>
    </row>
    <row r="84" spans="1:7">
      <c r="A84" s="188"/>
      <c r="G84" s="188"/>
    </row>
    <row r="85" spans="1:7">
      <c r="A85" s="188"/>
      <c r="G85" s="188"/>
    </row>
    <row r="86" spans="1:7">
      <c r="A86" s="188"/>
      <c r="G86" s="188"/>
    </row>
    <row r="87" spans="1:7">
      <c r="A87" s="188"/>
      <c r="G87" s="188"/>
    </row>
    <row r="88" spans="1:7">
      <c r="A88" s="188"/>
      <c r="G88" s="188"/>
    </row>
    <row r="89" spans="1:7">
      <c r="A89" s="188"/>
      <c r="G89" s="188"/>
    </row>
    <row r="90" spans="1:7">
      <c r="A90" s="188"/>
      <c r="G90" s="188"/>
    </row>
    <row r="91" spans="1:7">
      <c r="A91" s="188"/>
      <c r="G91" s="188"/>
    </row>
    <row r="92" spans="1:7">
      <c r="A92" s="188"/>
      <c r="G92" s="188"/>
    </row>
    <row r="93" spans="1:7">
      <c r="A93" s="188"/>
      <c r="G93" s="188"/>
    </row>
    <row r="94" spans="1:7">
      <c r="A94" s="188"/>
      <c r="G94" s="188"/>
    </row>
    <row r="95" spans="1:7">
      <c r="A95" s="188"/>
      <c r="G95" s="188"/>
    </row>
    <row r="96" spans="1:7">
      <c r="A96" s="188"/>
      <c r="G96" s="188"/>
    </row>
    <row r="97" spans="1:7">
      <c r="A97" s="188"/>
      <c r="G97" s="188"/>
    </row>
    <row r="98" spans="1:7">
      <c r="A98" s="188"/>
      <c r="G98" s="188"/>
    </row>
    <row r="99" spans="1:7">
      <c r="A99" s="188"/>
      <c r="G99" s="188"/>
    </row>
    <row r="100" spans="1:7">
      <c r="A100" s="188"/>
      <c r="G100" s="188"/>
    </row>
    <row r="101" spans="1:7">
      <c r="A101" s="188"/>
      <c r="G101" s="188"/>
    </row>
    <row r="102" spans="1:7">
      <c r="A102" s="188"/>
      <c r="G102" s="188"/>
    </row>
    <row r="103" spans="1:7">
      <c r="A103" s="188"/>
      <c r="G103" s="188"/>
    </row>
    <row r="104" spans="1:7">
      <c r="A104" s="188"/>
      <c r="G104" s="188"/>
    </row>
    <row r="105" spans="1:7">
      <c r="A105" s="188"/>
      <c r="G105" s="188"/>
    </row>
    <row r="106" spans="1:7">
      <c r="A106" s="188"/>
      <c r="G106" s="188"/>
    </row>
    <row r="107" spans="1:7">
      <c r="A107" s="188"/>
      <c r="G107" s="188"/>
    </row>
    <row r="108" spans="1:7">
      <c r="A108" s="188"/>
      <c r="G108" s="188"/>
    </row>
    <row r="109" spans="1:7">
      <c r="A109" s="188"/>
      <c r="G109" s="188"/>
    </row>
    <row r="110" spans="1:7">
      <c r="A110" s="188"/>
      <c r="G110" s="188"/>
    </row>
    <row r="111" spans="1:7">
      <c r="A111" s="188"/>
      <c r="G111" s="188"/>
    </row>
    <row r="112" spans="1:7">
      <c r="A112" s="188"/>
      <c r="G112" s="188"/>
    </row>
    <row r="113" spans="1:7">
      <c r="A113" s="188"/>
      <c r="G113" s="188"/>
    </row>
    <row r="114" spans="1:7">
      <c r="A114" s="188"/>
      <c r="G114" s="188"/>
    </row>
    <row r="115" spans="1:7">
      <c r="A115" s="188"/>
      <c r="G115" s="188"/>
    </row>
    <row r="116" spans="1:7">
      <c r="A116" s="188"/>
      <c r="G116" s="188"/>
    </row>
    <row r="117" spans="1:7">
      <c r="A117" s="188"/>
      <c r="G117" s="188"/>
    </row>
    <row r="118" spans="1:7">
      <c r="A118" s="188"/>
      <c r="G118" s="188"/>
    </row>
    <row r="119" spans="1:7">
      <c r="A119" s="188"/>
      <c r="G119" s="188"/>
    </row>
    <row r="120" spans="1:7">
      <c r="A120" s="188"/>
      <c r="G120" s="188"/>
    </row>
    <row r="121" spans="1:7">
      <c r="A121" s="188"/>
      <c r="G121" s="188"/>
    </row>
    <row r="122" spans="1:7">
      <c r="A122" s="188"/>
      <c r="G122" s="188"/>
    </row>
    <row r="123" spans="1:7">
      <c r="A123" s="188"/>
      <c r="G123" s="188"/>
    </row>
    <row r="124" spans="1:7">
      <c r="A124" s="188"/>
      <c r="G124" s="188"/>
    </row>
    <row r="125" spans="1:7">
      <c r="A125" s="188"/>
      <c r="G125" s="188"/>
    </row>
    <row r="126" spans="1:7">
      <c r="A126" s="188"/>
      <c r="G126" s="188"/>
    </row>
    <row r="127" spans="1:7">
      <c r="A127" s="188"/>
      <c r="G127" s="188"/>
    </row>
    <row r="128" spans="1:7">
      <c r="A128" s="188"/>
      <c r="G128" s="188"/>
    </row>
    <row r="129" spans="1:7">
      <c r="A129" s="188"/>
      <c r="G129" s="188"/>
    </row>
    <row r="130" spans="1:7">
      <c r="A130" s="188"/>
      <c r="G130" s="188"/>
    </row>
    <row r="131" spans="1:7">
      <c r="A131" s="188"/>
      <c r="G131" s="188"/>
    </row>
    <row r="132" spans="1:7">
      <c r="A132" s="188"/>
      <c r="G132" s="188"/>
    </row>
    <row r="133" spans="1:7">
      <c r="A133" s="188"/>
      <c r="G133" s="188"/>
    </row>
    <row r="134" spans="1:7">
      <c r="A134" s="188"/>
      <c r="G134" s="188"/>
    </row>
    <row r="135" spans="1:7">
      <c r="A135" s="188"/>
      <c r="G135" s="188"/>
    </row>
    <row r="136" spans="1:7">
      <c r="A136" s="188"/>
      <c r="G136" s="188"/>
    </row>
    <row r="137" spans="1:7">
      <c r="A137" s="188"/>
      <c r="G137" s="188"/>
    </row>
    <row r="138" spans="1:7">
      <c r="A138" s="188"/>
      <c r="G138" s="188"/>
    </row>
    <row r="139" spans="1:7">
      <c r="A139" s="188"/>
      <c r="G139" s="188"/>
    </row>
    <row r="140" spans="1:7">
      <c r="A140" s="188"/>
      <c r="G140" s="188"/>
    </row>
    <row r="141" spans="1:7">
      <c r="A141" s="188"/>
      <c r="G141" s="188"/>
    </row>
    <row r="142" spans="1:7">
      <c r="A142" s="188"/>
      <c r="G142" s="188"/>
    </row>
    <row r="143" spans="1:7">
      <c r="A143" s="188"/>
      <c r="G143" s="188"/>
    </row>
    <row r="144" spans="1:7">
      <c r="A144" s="188"/>
      <c r="G144" s="188"/>
    </row>
    <row r="145" spans="1:7">
      <c r="A145" s="188"/>
      <c r="G145" s="188"/>
    </row>
    <row r="146" spans="1:7">
      <c r="A146" s="188"/>
      <c r="G146" s="188"/>
    </row>
    <row r="147" spans="1:7">
      <c r="A147" s="188"/>
      <c r="G147" s="188"/>
    </row>
    <row r="148" spans="1:7">
      <c r="A148" s="188"/>
      <c r="G148" s="188"/>
    </row>
    <row r="149" spans="1:7">
      <c r="A149" s="188"/>
      <c r="G149" s="188"/>
    </row>
    <row r="150" spans="1:7">
      <c r="A150" s="188"/>
      <c r="G150" s="188"/>
    </row>
    <row r="151" spans="1:7">
      <c r="A151" s="188"/>
      <c r="G151" s="188"/>
    </row>
    <row r="152" spans="1:7">
      <c r="A152" s="188"/>
      <c r="G152" s="188"/>
    </row>
    <row r="153" spans="1:7">
      <c r="A153" s="188"/>
      <c r="G153" s="188"/>
    </row>
    <row r="154" spans="1:7">
      <c r="A154" s="188"/>
      <c r="G154" s="188"/>
    </row>
    <row r="155" spans="1:7">
      <c r="A155" s="188"/>
      <c r="G155" s="188"/>
    </row>
    <row r="156" spans="1:7">
      <c r="A156" s="188"/>
      <c r="G156" s="188"/>
    </row>
    <row r="157" spans="1:7">
      <c r="A157" s="188"/>
      <c r="G157" s="188"/>
    </row>
    <row r="158" spans="1:7">
      <c r="A158" s="188"/>
      <c r="G158" s="188"/>
    </row>
    <row r="159" spans="1:7">
      <c r="A159" s="188"/>
      <c r="G159" s="188"/>
    </row>
    <row r="160" spans="1:7">
      <c r="A160" s="188"/>
      <c r="G160" s="188"/>
    </row>
    <row r="161" spans="1:7">
      <c r="A161" s="188"/>
      <c r="G161" s="188"/>
    </row>
    <row r="162" spans="1:7">
      <c r="A162" s="188"/>
      <c r="G162" s="188"/>
    </row>
    <row r="163" spans="1:7">
      <c r="A163" s="188"/>
      <c r="G163" s="188"/>
    </row>
    <row r="164" spans="1:7">
      <c r="A164" s="188"/>
      <c r="G164" s="188"/>
    </row>
    <row r="165" spans="1:7">
      <c r="A165" s="188"/>
      <c r="G165" s="188"/>
    </row>
    <row r="166" spans="1:7">
      <c r="A166" s="188"/>
      <c r="G166" s="188"/>
    </row>
    <row r="167" spans="1:7">
      <c r="A167" s="188"/>
      <c r="G167" s="188"/>
    </row>
    <row r="168" spans="1:7">
      <c r="A168" s="188"/>
      <c r="G168" s="188"/>
    </row>
    <row r="169" spans="1:7">
      <c r="A169" s="188"/>
      <c r="G169" s="188"/>
    </row>
    <row r="170" spans="1:7">
      <c r="A170" s="188"/>
      <c r="G170" s="188"/>
    </row>
    <row r="171" spans="1:7">
      <c r="A171" s="188"/>
      <c r="G171" s="188"/>
    </row>
    <row r="172" spans="1:7">
      <c r="A172" s="188"/>
      <c r="G172" s="188"/>
    </row>
    <row r="173" spans="1:7">
      <c r="A173" s="188"/>
      <c r="G173" s="188"/>
    </row>
    <row r="174" spans="1:7">
      <c r="A174" s="188"/>
      <c r="G174" s="188"/>
    </row>
    <row r="175" spans="1:7">
      <c r="A175" s="188"/>
      <c r="G175" s="188"/>
    </row>
    <row r="176" spans="1:7">
      <c r="A176" s="188"/>
      <c r="G176" s="188"/>
    </row>
    <row r="177" spans="1:7">
      <c r="A177" s="188"/>
      <c r="G177" s="188"/>
    </row>
    <row r="178" spans="1:7">
      <c r="A178" s="188"/>
      <c r="G178" s="188"/>
    </row>
    <row r="179" spans="1:7">
      <c r="A179" s="188"/>
      <c r="G179" s="188"/>
    </row>
    <row r="180" spans="1:7">
      <c r="A180" s="188"/>
      <c r="G180" s="188"/>
    </row>
    <row r="181" spans="1:7">
      <c r="A181" s="188"/>
      <c r="G181" s="188"/>
    </row>
    <row r="182" spans="1:7">
      <c r="A182" s="188"/>
      <c r="G182" s="188"/>
    </row>
    <row r="183" spans="1:7">
      <c r="A183" s="188"/>
      <c r="G183" s="188"/>
    </row>
    <row r="184" spans="1:7">
      <c r="A184" s="188"/>
      <c r="G184" s="188"/>
    </row>
    <row r="185" spans="1:7">
      <c r="A185" s="188"/>
      <c r="G185" s="188"/>
    </row>
    <row r="186" spans="1:7">
      <c r="A186" s="188"/>
      <c r="G186" s="188"/>
    </row>
    <row r="187" spans="1:7">
      <c r="A187" s="188"/>
      <c r="G187" s="188"/>
    </row>
    <row r="188" spans="1:7">
      <c r="A188" s="188"/>
      <c r="G188" s="188"/>
    </row>
    <row r="189" spans="1:7">
      <c r="A189" s="188"/>
      <c r="G189" s="188"/>
    </row>
    <row r="190" spans="1:7">
      <c r="A190" s="188"/>
      <c r="G190" s="188"/>
    </row>
    <row r="191" spans="1:7">
      <c r="A191" s="188"/>
      <c r="G191" s="188"/>
    </row>
    <row r="192" spans="1:7">
      <c r="A192" s="188"/>
      <c r="G192" s="188"/>
    </row>
    <row r="193" spans="1:7">
      <c r="A193" s="188"/>
      <c r="G193" s="188"/>
    </row>
    <row r="194" spans="1:7">
      <c r="A194" s="188"/>
      <c r="G194" s="188"/>
    </row>
    <row r="195" spans="1:7">
      <c r="A195" s="188"/>
      <c r="G195" s="188"/>
    </row>
    <row r="196" spans="1:7">
      <c r="A196" s="188"/>
      <c r="G196" s="188"/>
    </row>
    <row r="197" spans="1:7">
      <c r="A197" s="188"/>
      <c r="G197" s="188"/>
    </row>
    <row r="198" spans="1:7">
      <c r="A198" s="188"/>
      <c r="G198" s="188"/>
    </row>
    <row r="199" spans="1:7">
      <c r="A199" s="188"/>
      <c r="G199" s="188"/>
    </row>
    <row r="200" spans="1:7">
      <c r="A200" s="188"/>
      <c r="G200" s="188"/>
    </row>
    <row r="201" spans="1:7">
      <c r="A201" s="188"/>
      <c r="G201" s="188"/>
    </row>
    <row r="202" spans="1:7">
      <c r="A202" s="188"/>
      <c r="G202" s="188"/>
    </row>
    <row r="203" spans="1:7">
      <c r="A203" s="188"/>
      <c r="G203" s="188"/>
    </row>
    <row r="204" spans="1:7">
      <c r="A204" s="188"/>
      <c r="G204" s="188"/>
    </row>
    <row r="205" spans="1:7">
      <c r="A205" s="188"/>
      <c r="G205" s="188"/>
    </row>
    <row r="206" spans="1:7">
      <c r="A206" s="188"/>
      <c r="G206" s="188"/>
    </row>
    <row r="207" spans="1:7">
      <c r="A207" s="188"/>
      <c r="G207" s="188"/>
    </row>
    <row r="208" spans="1:7">
      <c r="A208" s="188"/>
      <c r="G208" s="188"/>
    </row>
    <row r="209" spans="1:7">
      <c r="A209" s="188"/>
      <c r="G209" s="188"/>
    </row>
    <row r="210" spans="1:7">
      <c r="A210" s="188"/>
      <c r="G210" s="188"/>
    </row>
    <row r="211" spans="1:7">
      <c r="A211" s="188"/>
      <c r="G211" s="188"/>
    </row>
    <row r="212" spans="1:7">
      <c r="A212" s="188"/>
      <c r="G212" s="188"/>
    </row>
    <row r="213" spans="1:7">
      <c r="A213" s="188"/>
      <c r="G213" s="188"/>
    </row>
    <row r="214" spans="1:7">
      <c r="A214" s="188"/>
      <c r="G214" s="188"/>
    </row>
    <row r="215" spans="1:7">
      <c r="A215" s="188"/>
      <c r="G215" s="188"/>
    </row>
    <row r="216" spans="1:7">
      <c r="A216" s="188"/>
      <c r="G216" s="188"/>
    </row>
    <row r="217" spans="1:7">
      <c r="A217" s="188"/>
      <c r="G217" s="188"/>
    </row>
    <row r="218" spans="1:7">
      <c r="A218" s="188"/>
      <c r="G218" s="188"/>
    </row>
    <row r="219" spans="1:7">
      <c r="A219" s="188"/>
      <c r="G219" s="188"/>
    </row>
    <row r="220" spans="1:7">
      <c r="A220" s="188"/>
      <c r="G220" s="188"/>
    </row>
    <row r="221" spans="1:7">
      <c r="A221" s="188"/>
      <c r="G221" s="188"/>
    </row>
    <row r="222" spans="1:7">
      <c r="A222" s="188"/>
      <c r="G222" s="188"/>
    </row>
    <row r="223" spans="1:7">
      <c r="A223" s="188"/>
      <c r="G223" s="188"/>
    </row>
    <row r="224" spans="1:7">
      <c r="A224" s="188"/>
      <c r="G224" s="188"/>
    </row>
    <row r="225" spans="1:7">
      <c r="A225" s="188"/>
      <c r="G225" s="188"/>
    </row>
    <row r="226" spans="1:7">
      <c r="A226" s="188"/>
      <c r="G226" s="188"/>
    </row>
    <row r="227" spans="1:7">
      <c r="A227" s="188"/>
      <c r="G227" s="188"/>
    </row>
    <row r="228" spans="1:7">
      <c r="A228" s="188"/>
      <c r="G228" s="188"/>
    </row>
    <row r="229" spans="1:7">
      <c r="A229" s="188"/>
      <c r="G229" s="188"/>
    </row>
    <row r="230" spans="1:7">
      <c r="A230" s="188"/>
      <c r="G230" s="188"/>
    </row>
    <row r="231" spans="1:7">
      <c r="A231" s="188"/>
      <c r="G231" s="188"/>
    </row>
    <row r="232" spans="1:7">
      <c r="A232" s="188"/>
      <c r="G232" s="188"/>
    </row>
    <row r="233" spans="1:7">
      <c r="A233" s="188"/>
      <c r="G233" s="188"/>
    </row>
    <row r="234" spans="1:7">
      <c r="A234" s="188"/>
      <c r="G234" s="188"/>
    </row>
    <row r="235" spans="1:7">
      <c r="A235" s="188"/>
      <c r="G235" s="188"/>
    </row>
    <row r="236" spans="1:7">
      <c r="A236" s="188"/>
      <c r="G236" s="188"/>
    </row>
    <row r="237" spans="1:7">
      <c r="A237" s="188"/>
      <c r="G237" s="188"/>
    </row>
    <row r="238" spans="1:7">
      <c r="A238" s="188"/>
      <c r="G238" s="188"/>
    </row>
    <row r="239" spans="1:7">
      <c r="A239" s="188"/>
      <c r="G239" s="188"/>
    </row>
    <row r="240" spans="1:7">
      <c r="A240" s="188"/>
      <c r="G240" s="188"/>
    </row>
    <row r="241" spans="1:7">
      <c r="A241" s="188"/>
      <c r="G241" s="188"/>
    </row>
    <row r="242" spans="1:7">
      <c r="A242" s="188"/>
      <c r="G242" s="188"/>
    </row>
    <row r="243" spans="1:7">
      <c r="A243" s="188"/>
      <c r="G243" s="188"/>
    </row>
    <row r="244" spans="1:7">
      <c r="A244" s="188"/>
      <c r="G244" s="188"/>
    </row>
    <row r="245" spans="1:7">
      <c r="A245" s="188"/>
      <c r="G245" s="188"/>
    </row>
    <row r="246" spans="1:7">
      <c r="A246" s="188"/>
      <c r="G246" s="188"/>
    </row>
    <row r="247" spans="1:7">
      <c r="A247" s="188"/>
      <c r="G247" s="188"/>
    </row>
    <row r="248" spans="1:7">
      <c r="A248" s="188"/>
      <c r="G248" s="188"/>
    </row>
    <row r="249" spans="1:7">
      <c r="A249" s="188"/>
      <c r="G249" s="188"/>
    </row>
    <row r="250" spans="1:7">
      <c r="A250" s="188"/>
      <c r="G250" s="188"/>
    </row>
    <row r="251" spans="1:7">
      <c r="A251" s="188"/>
      <c r="G251" s="188"/>
    </row>
    <row r="252" spans="1:7">
      <c r="A252" s="188"/>
      <c r="G252" s="188"/>
    </row>
    <row r="253" spans="1:7">
      <c r="G253" s="188"/>
    </row>
    <row r="254" spans="1:7">
      <c r="G254" s="188"/>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8"/>
  <dimension ref="A1"/>
  <sheetViews>
    <sheetView topLeftCell="B1" zoomScale="83" zoomScaleNormal="83" workbookViewId="0">
      <selection activeCell="AB27" sqref="AB27"/>
    </sheetView>
  </sheetViews>
  <sheetFormatPr defaultRowHeight="15.7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9"/>
  <dimension ref="A1"/>
  <sheetViews>
    <sheetView zoomScale="89" zoomScaleNormal="89" workbookViewId="0">
      <selection activeCell="Z16" sqref="Z16"/>
    </sheetView>
  </sheetViews>
  <sheetFormatPr defaultRowHeight="15.7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1"/>
  <dimension ref="A1"/>
  <sheetViews>
    <sheetView tabSelected="1" workbookViewId="0">
      <selection activeCell="H15" sqref="H15"/>
    </sheetView>
  </sheetViews>
  <sheetFormatPr defaultColWidth="11" defaultRowHeight="15.75"/>
  <sheetData/>
  <pageMargins left="0.75" right="0.75" top="1" bottom="1" header="0.5" footer="0.5"/>
  <pageSetup paperSize="9" orientation="portrait" r:id="rId1"/>
  <legacyDrawing r:id="rId2"/>
</worksheet>
</file>

<file path=xl/worksheets/sheet9.xml><?xml version="1.0" encoding="utf-8"?>
<worksheet xmlns="http://schemas.openxmlformats.org/spreadsheetml/2006/main" xmlns:r="http://schemas.openxmlformats.org/officeDocument/2006/relationships">
  <sheetPr codeName="Sheet10"/>
  <dimension ref="A1:V504"/>
  <sheetViews>
    <sheetView workbookViewId="0">
      <selection activeCell="F13" sqref="F13"/>
    </sheetView>
  </sheetViews>
  <sheetFormatPr defaultRowHeight="12.75"/>
  <cols>
    <col min="1" max="1" width="23.375" style="54" customWidth="1"/>
    <col min="2" max="2" width="11.5" style="54" customWidth="1"/>
    <col min="3" max="3" width="8.75" style="54"/>
    <col min="4" max="15" width="9.5" style="54" bestFit="1" customWidth="1"/>
    <col min="16" max="17" width="8.875" style="54" bestFit="1" customWidth="1"/>
    <col min="18" max="18" width="9.5" style="54" bestFit="1" customWidth="1"/>
    <col min="19" max="19" width="8.875" style="54" bestFit="1" customWidth="1"/>
    <col min="20" max="20" width="8.75" style="54"/>
    <col min="21" max="21" width="8.875" style="54" bestFit="1" customWidth="1"/>
    <col min="22" max="22" width="19.875" style="54" customWidth="1"/>
    <col min="23" max="256" width="8.75" style="54"/>
    <col min="257" max="257" width="23.375" style="54" customWidth="1"/>
    <col min="258" max="258" width="11.5" style="54" customWidth="1"/>
    <col min="259" max="277" width="8.75" style="54"/>
    <col min="278" max="278" width="19.875" style="54" customWidth="1"/>
    <col min="279" max="512" width="8.75" style="54"/>
    <col min="513" max="513" width="23.375" style="54" customWidth="1"/>
    <col min="514" max="514" width="11.5" style="54" customWidth="1"/>
    <col min="515" max="533" width="8.75" style="54"/>
    <col min="534" max="534" width="19.875" style="54" customWidth="1"/>
    <col min="535" max="768" width="8.75" style="54"/>
    <col min="769" max="769" width="23.375" style="54" customWidth="1"/>
    <col min="770" max="770" width="11.5" style="54" customWidth="1"/>
    <col min="771" max="789" width="8.75" style="54"/>
    <col min="790" max="790" width="19.875" style="54" customWidth="1"/>
    <col min="791" max="1024" width="8.75" style="54"/>
    <col min="1025" max="1025" width="23.375" style="54" customWidth="1"/>
    <col min="1026" max="1026" width="11.5" style="54" customWidth="1"/>
    <col min="1027" max="1045" width="8.75" style="54"/>
    <col min="1046" max="1046" width="19.875" style="54" customWidth="1"/>
    <col min="1047" max="1280" width="8.75" style="54"/>
    <col min="1281" max="1281" width="23.375" style="54" customWidth="1"/>
    <col min="1282" max="1282" width="11.5" style="54" customWidth="1"/>
    <col min="1283" max="1301" width="8.75" style="54"/>
    <col min="1302" max="1302" width="19.875" style="54" customWidth="1"/>
    <col min="1303" max="1536" width="8.75" style="54"/>
    <col min="1537" max="1537" width="23.375" style="54" customWidth="1"/>
    <col min="1538" max="1538" width="11.5" style="54" customWidth="1"/>
    <col min="1539" max="1557" width="8.75" style="54"/>
    <col min="1558" max="1558" width="19.875" style="54" customWidth="1"/>
    <col min="1559" max="1792" width="8.75" style="54"/>
    <col min="1793" max="1793" width="23.375" style="54" customWidth="1"/>
    <col min="1794" max="1794" width="11.5" style="54" customWidth="1"/>
    <col min="1795" max="1813" width="8.75" style="54"/>
    <col min="1814" max="1814" width="19.875" style="54" customWidth="1"/>
    <col min="1815" max="2048" width="8.75" style="54"/>
    <col min="2049" max="2049" width="23.375" style="54" customWidth="1"/>
    <col min="2050" max="2050" width="11.5" style="54" customWidth="1"/>
    <col min="2051" max="2069" width="8.75" style="54"/>
    <col min="2070" max="2070" width="19.875" style="54" customWidth="1"/>
    <col min="2071" max="2304" width="8.75" style="54"/>
    <col min="2305" max="2305" width="23.375" style="54" customWidth="1"/>
    <col min="2306" max="2306" width="11.5" style="54" customWidth="1"/>
    <col min="2307" max="2325" width="8.75" style="54"/>
    <col min="2326" max="2326" width="19.875" style="54" customWidth="1"/>
    <col min="2327" max="2560" width="8.75" style="54"/>
    <col min="2561" max="2561" width="23.375" style="54" customWidth="1"/>
    <col min="2562" max="2562" width="11.5" style="54" customWidth="1"/>
    <col min="2563" max="2581" width="8.75" style="54"/>
    <col min="2582" max="2582" width="19.875" style="54" customWidth="1"/>
    <col min="2583" max="2816" width="8.75" style="54"/>
    <col min="2817" max="2817" width="23.375" style="54" customWidth="1"/>
    <col min="2818" max="2818" width="11.5" style="54" customWidth="1"/>
    <col min="2819" max="2837" width="8.75" style="54"/>
    <col min="2838" max="2838" width="19.875" style="54" customWidth="1"/>
    <col min="2839" max="3072" width="8.75" style="54"/>
    <col min="3073" max="3073" width="23.375" style="54" customWidth="1"/>
    <col min="3074" max="3074" width="11.5" style="54" customWidth="1"/>
    <col min="3075" max="3093" width="8.75" style="54"/>
    <col min="3094" max="3094" width="19.875" style="54" customWidth="1"/>
    <col min="3095" max="3328" width="8.75" style="54"/>
    <col min="3329" max="3329" width="23.375" style="54" customWidth="1"/>
    <col min="3330" max="3330" width="11.5" style="54" customWidth="1"/>
    <col min="3331" max="3349" width="8.75" style="54"/>
    <col min="3350" max="3350" width="19.875" style="54" customWidth="1"/>
    <col min="3351" max="3584" width="8.75" style="54"/>
    <col min="3585" max="3585" width="23.375" style="54" customWidth="1"/>
    <col min="3586" max="3586" width="11.5" style="54" customWidth="1"/>
    <col min="3587" max="3605" width="8.75" style="54"/>
    <col min="3606" max="3606" width="19.875" style="54" customWidth="1"/>
    <col min="3607" max="3840" width="8.75" style="54"/>
    <col min="3841" max="3841" width="23.375" style="54" customWidth="1"/>
    <col min="3842" max="3842" width="11.5" style="54" customWidth="1"/>
    <col min="3843" max="3861" width="8.75" style="54"/>
    <col min="3862" max="3862" width="19.875" style="54" customWidth="1"/>
    <col min="3863" max="4096" width="8.75" style="54"/>
    <col min="4097" max="4097" width="23.375" style="54" customWidth="1"/>
    <col min="4098" max="4098" width="11.5" style="54" customWidth="1"/>
    <col min="4099" max="4117" width="8.75" style="54"/>
    <col min="4118" max="4118" width="19.875" style="54" customWidth="1"/>
    <col min="4119" max="4352" width="8.75" style="54"/>
    <col min="4353" max="4353" width="23.375" style="54" customWidth="1"/>
    <col min="4354" max="4354" width="11.5" style="54" customWidth="1"/>
    <col min="4355" max="4373" width="8.75" style="54"/>
    <col min="4374" max="4374" width="19.875" style="54" customWidth="1"/>
    <col min="4375" max="4608" width="8.75" style="54"/>
    <col min="4609" max="4609" width="23.375" style="54" customWidth="1"/>
    <col min="4610" max="4610" width="11.5" style="54" customWidth="1"/>
    <col min="4611" max="4629" width="8.75" style="54"/>
    <col min="4630" max="4630" width="19.875" style="54" customWidth="1"/>
    <col min="4631" max="4864" width="8.75" style="54"/>
    <col min="4865" max="4865" width="23.375" style="54" customWidth="1"/>
    <col min="4866" max="4866" width="11.5" style="54" customWidth="1"/>
    <col min="4867" max="4885" width="8.75" style="54"/>
    <col min="4886" max="4886" width="19.875" style="54" customWidth="1"/>
    <col min="4887" max="5120" width="8.75" style="54"/>
    <col min="5121" max="5121" width="23.375" style="54" customWidth="1"/>
    <col min="5122" max="5122" width="11.5" style="54" customWidth="1"/>
    <col min="5123" max="5141" width="8.75" style="54"/>
    <col min="5142" max="5142" width="19.875" style="54" customWidth="1"/>
    <col min="5143" max="5376" width="8.75" style="54"/>
    <col min="5377" max="5377" width="23.375" style="54" customWidth="1"/>
    <col min="5378" max="5378" width="11.5" style="54" customWidth="1"/>
    <col min="5379" max="5397" width="8.75" style="54"/>
    <col min="5398" max="5398" width="19.875" style="54" customWidth="1"/>
    <col min="5399" max="5632" width="8.75" style="54"/>
    <col min="5633" max="5633" width="23.375" style="54" customWidth="1"/>
    <col min="5634" max="5634" width="11.5" style="54" customWidth="1"/>
    <col min="5635" max="5653" width="8.75" style="54"/>
    <col min="5654" max="5654" width="19.875" style="54" customWidth="1"/>
    <col min="5655" max="5888" width="8.75" style="54"/>
    <col min="5889" max="5889" width="23.375" style="54" customWidth="1"/>
    <col min="5890" max="5890" width="11.5" style="54" customWidth="1"/>
    <col min="5891" max="5909" width="8.75" style="54"/>
    <col min="5910" max="5910" width="19.875" style="54" customWidth="1"/>
    <col min="5911" max="6144" width="8.75" style="54"/>
    <col min="6145" max="6145" width="23.375" style="54" customWidth="1"/>
    <col min="6146" max="6146" width="11.5" style="54" customWidth="1"/>
    <col min="6147" max="6165" width="8.75" style="54"/>
    <col min="6166" max="6166" width="19.875" style="54" customWidth="1"/>
    <col min="6167" max="6400" width="8.75" style="54"/>
    <col min="6401" max="6401" width="23.375" style="54" customWidth="1"/>
    <col min="6402" max="6402" width="11.5" style="54" customWidth="1"/>
    <col min="6403" max="6421" width="8.75" style="54"/>
    <col min="6422" max="6422" width="19.875" style="54" customWidth="1"/>
    <col min="6423" max="6656" width="8.75" style="54"/>
    <col min="6657" max="6657" width="23.375" style="54" customWidth="1"/>
    <col min="6658" max="6658" width="11.5" style="54" customWidth="1"/>
    <col min="6659" max="6677" width="8.75" style="54"/>
    <col min="6678" max="6678" width="19.875" style="54" customWidth="1"/>
    <col min="6679" max="6912" width="8.75" style="54"/>
    <col min="6913" max="6913" width="23.375" style="54" customWidth="1"/>
    <col min="6914" max="6914" width="11.5" style="54" customWidth="1"/>
    <col min="6915" max="6933" width="8.75" style="54"/>
    <col min="6934" max="6934" width="19.875" style="54" customWidth="1"/>
    <col min="6935" max="7168" width="8.75" style="54"/>
    <col min="7169" max="7169" width="23.375" style="54" customWidth="1"/>
    <col min="7170" max="7170" width="11.5" style="54" customWidth="1"/>
    <col min="7171" max="7189" width="8.75" style="54"/>
    <col min="7190" max="7190" width="19.875" style="54" customWidth="1"/>
    <col min="7191" max="7424" width="8.75" style="54"/>
    <col min="7425" max="7425" width="23.375" style="54" customWidth="1"/>
    <col min="7426" max="7426" width="11.5" style="54" customWidth="1"/>
    <col min="7427" max="7445" width="8.75" style="54"/>
    <col min="7446" max="7446" width="19.875" style="54" customWidth="1"/>
    <col min="7447" max="7680" width="8.75" style="54"/>
    <col min="7681" max="7681" width="23.375" style="54" customWidth="1"/>
    <col min="7682" max="7682" width="11.5" style="54" customWidth="1"/>
    <col min="7683" max="7701" width="8.75" style="54"/>
    <col min="7702" max="7702" width="19.875" style="54" customWidth="1"/>
    <col min="7703" max="7936" width="8.75" style="54"/>
    <col min="7937" max="7937" width="23.375" style="54" customWidth="1"/>
    <col min="7938" max="7938" width="11.5" style="54" customWidth="1"/>
    <col min="7939" max="7957" width="8.75" style="54"/>
    <col min="7958" max="7958" width="19.875" style="54" customWidth="1"/>
    <col min="7959" max="8192" width="8.75" style="54"/>
    <col min="8193" max="8193" width="23.375" style="54" customWidth="1"/>
    <col min="8194" max="8194" width="11.5" style="54" customWidth="1"/>
    <col min="8195" max="8213" width="8.75" style="54"/>
    <col min="8214" max="8214" width="19.875" style="54" customWidth="1"/>
    <col min="8215" max="8448" width="8.75" style="54"/>
    <col min="8449" max="8449" width="23.375" style="54" customWidth="1"/>
    <col min="8450" max="8450" width="11.5" style="54" customWidth="1"/>
    <col min="8451" max="8469" width="8.75" style="54"/>
    <col min="8470" max="8470" width="19.875" style="54" customWidth="1"/>
    <col min="8471" max="8704" width="8.75" style="54"/>
    <col min="8705" max="8705" width="23.375" style="54" customWidth="1"/>
    <col min="8706" max="8706" width="11.5" style="54" customWidth="1"/>
    <col min="8707" max="8725" width="8.75" style="54"/>
    <col min="8726" max="8726" width="19.875" style="54" customWidth="1"/>
    <col min="8727" max="8960" width="8.75" style="54"/>
    <col min="8961" max="8961" width="23.375" style="54" customWidth="1"/>
    <col min="8962" max="8962" width="11.5" style="54" customWidth="1"/>
    <col min="8963" max="8981" width="8.75" style="54"/>
    <col min="8982" max="8982" width="19.875" style="54" customWidth="1"/>
    <col min="8983" max="9216" width="8.75" style="54"/>
    <col min="9217" max="9217" width="23.375" style="54" customWidth="1"/>
    <col min="9218" max="9218" width="11.5" style="54" customWidth="1"/>
    <col min="9219" max="9237" width="8.75" style="54"/>
    <col min="9238" max="9238" width="19.875" style="54" customWidth="1"/>
    <col min="9239" max="9472" width="8.75" style="54"/>
    <col min="9473" max="9473" width="23.375" style="54" customWidth="1"/>
    <col min="9474" max="9474" width="11.5" style="54" customWidth="1"/>
    <col min="9475" max="9493" width="8.75" style="54"/>
    <col min="9494" max="9494" width="19.875" style="54" customWidth="1"/>
    <col min="9495" max="9728" width="8.75" style="54"/>
    <col min="9729" max="9729" width="23.375" style="54" customWidth="1"/>
    <col min="9730" max="9730" width="11.5" style="54" customWidth="1"/>
    <col min="9731" max="9749" width="8.75" style="54"/>
    <col min="9750" max="9750" width="19.875" style="54" customWidth="1"/>
    <col min="9751" max="9984" width="8.75" style="54"/>
    <col min="9985" max="9985" width="23.375" style="54" customWidth="1"/>
    <col min="9986" max="9986" width="11.5" style="54" customWidth="1"/>
    <col min="9987" max="10005" width="8.75" style="54"/>
    <col min="10006" max="10006" width="19.875" style="54" customWidth="1"/>
    <col min="10007" max="10240" width="8.75" style="54"/>
    <col min="10241" max="10241" width="23.375" style="54" customWidth="1"/>
    <col min="10242" max="10242" width="11.5" style="54" customWidth="1"/>
    <col min="10243" max="10261" width="8.75" style="54"/>
    <col min="10262" max="10262" width="19.875" style="54" customWidth="1"/>
    <col min="10263" max="10496" width="8.75" style="54"/>
    <col min="10497" max="10497" width="23.375" style="54" customWidth="1"/>
    <col min="10498" max="10498" width="11.5" style="54" customWidth="1"/>
    <col min="10499" max="10517" width="8.75" style="54"/>
    <col min="10518" max="10518" width="19.875" style="54" customWidth="1"/>
    <col min="10519" max="10752" width="8.75" style="54"/>
    <col min="10753" max="10753" width="23.375" style="54" customWidth="1"/>
    <col min="10754" max="10754" width="11.5" style="54" customWidth="1"/>
    <col min="10755" max="10773" width="8.75" style="54"/>
    <col min="10774" max="10774" width="19.875" style="54" customWidth="1"/>
    <col min="10775" max="11008" width="8.75" style="54"/>
    <col min="11009" max="11009" width="23.375" style="54" customWidth="1"/>
    <col min="11010" max="11010" width="11.5" style="54" customWidth="1"/>
    <col min="11011" max="11029" width="8.75" style="54"/>
    <col min="11030" max="11030" width="19.875" style="54" customWidth="1"/>
    <col min="11031" max="11264" width="8.75" style="54"/>
    <col min="11265" max="11265" width="23.375" style="54" customWidth="1"/>
    <col min="11266" max="11266" width="11.5" style="54" customWidth="1"/>
    <col min="11267" max="11285" width="8.75" style="54"/>
    <col min="11286" max="11286" width="19.875" style="54" customWidth="1"/>
    <col min="11287" max="11520" width="8.75" style="54"/>
    <col min="11521" max="11521" width="23.375" style="54" customWidth="1"/>
    <col min="11522" max="11522" width="11.5" style="54" customWidth="1"/>
    <col min="11523" max="11541" width="8.75" style="54"/>
    <col min="11542" max="11542" width="19.875" style="54" customWidth="1"/>
    <col min="11543" max="11776" width="8.75" style="54"/>
    <col min="11777" max="11777" width="23.375" style="54" customWidth="1"/>
    <col min="11778" max="11778" width="11.5" style="54" customWidth="1"/>
    <col min="11779" max="11797" width="8.75" style="54"/>
    <col min="11798" max="11798" width="19.875" style="54" customWidth="1"/>
    <col min="11799" max="12032" width="8.75" style="54"/>
    <col min="12033" max="12033" width="23.375" style="54" customWidth="1"/>
    <col min="12034" max="12034" width="11.5" style="54" customWidth="1"/>
    <col min="12035" max="12053" width="8.75" style="54"/>
    <col min="12054" max="12054" width="19.875" style="54" customWidth="1"/>
    <col min="12055" max="12288" width="8.75" style="54"/>
    <col min="12289" max="12289" width="23.375" style="54" customWidth="1"/>
    <col min="12290" max="12290" width="11.5" style="54" customWidth="1"/>
    <col min="12291" max="12309" width="8.75" style="54"/>
    <col min="12310" max="12310" width="19.875" style="54" customWidth="1"/>
    <col min="12311" max="12544" width="8.75" style="54"/>
    <col min="12545" max="12545" width="23.375" style="54" customWidth="1"/>
    <col min="12546" max="12546" width="11.5" style="54" customWidth="1"/>
    <col min="12547" max="12565" width="8.75" style="54"/>
    <col min="12566" max="12566" width="19.875" style="54" customWidth="1"/>
    <col min="12567" max="12800" width="8.75" style="54"/>
    <col min="12801" max="12801" width="23.375" style="54" customWidth="1"/>
    <col min="12802" max="12802" width="11.5" style="54" customWidth="1"/>
    <col min="12803" max="12821" width="8.75" style="54"/>
    <col min="12822" max="12822" width="19.875" style="54" customWidth="1"/>
    <col min="12823" max="13056" width="8.75" style="54"/>
    <col min="13057" max="13057" width="23.375" style="54" customWidth="1"/>
    <col min="13058" max="13058" width="11.5" style="54" customWidth="1"/>
    <col min="13059" max="13077" width="8.75" style="54"/>
    <col min="13078" max="13078" width="19.875" style="54" customWidth="1"/>
    <col min="13079" max="13312" width="8.75" style="54"/>
    <col min="13313" max="13313" width="23.375" style="54" customWidth="1"/>
    <col min="13314" max="13314" width="11.5" style="54" customWidth="1"/>
    <col min="13315" max="13333" width="8.75" style="54"/>
    <col min="13334" max="13334" width="19.875" style="54" customWidth="1"/>
    <col min="13335" max="13568" width="8.75" style="54"/>
    <col min="13569" max="13569" width="23.375" style="54" customWidth="1"/>
    <col min="13570" max="13570" width="11.5" style="54" customWidth="1"/>
    <col min="13571" max="13589" width="8.75" style="54"/>
    <col min="13590" max="13590" width="19.875" style="54" customWidth="1"/>
    <col min="13591" max="13824" width="8.75" style="54"/>
    <col min="13825" max="13825" width="23.375" style="54" customWidth="1"/>
    <col min="13826" max="13826" width="11.5" style="54" customWidth="1"/>
    <col min="13827" max="13845" width="8.75" style="54"/>
    <col min="13846" max="13846" width="19.875" style="54" customWidth="1"/>
    <col min="13847" max="14080" width="8.75" style="54"/>
    <col min="14081" max="14081" width="23.375" style="54" customWidth="1"/>
    <col min="14082" max="14082" width="11.5" style="54" customWidth="1"/>
    <col min="14083" max="14101" width="8.75" style="54"/>
    <col min="14102" max="14102" width="19.875" style="54" customWidth="1"/>
    <col min="14103" max="14336" width="8.75" style="54"/>
    <col min="14337" max="14337" width="23.375" style="54" customWidth="1"/>
    <col min="14338" max="14338" width="11.5" style="54" customWidth="1"/>
    <col min="14339" max="14357" width="8.75" style="54"/>
    <col min="14358" max="14358" width="19.875" style="54" customWidth="1"/>
    <col min="14359" max="14592" width="8.75" style="54"/>
    <col min="14593" max="14593" width="23.375" style="54" customWidth="1"/>
    <col min="14594" max="14594" width="11.5" style="54" customWidth="1"/>
    <col min="14595" max="14613" width="8.75" style="54"/>
    <col min="14614" max="14614" width="19.875" style="54" customWidth="1"/>
    <col min="14615" max="14848" width="8.75" style="54"/>
    <col min="14849" max="14849" width="23.375" style="54" customWidth="1"/>
    <col min="14850" max="14850" width="11.5" style="54" customWidth="1"/>
    <col min="14851" max="14869" width="8.75" style="54"/>
    <col min="14870" max="14870" width="19.875" style="54" customWidth="1"/>
    <col min="14871" max="15104" width="8.75" style="54"/>
    <col min="15105" max="15105" width="23.375" style="54" customWidth="1"/>
    <col min="15106" max="15106" width="11.5" style="54" customWidth="1"/>
    <col min="15107" max="15125" width="8.75" style="54"/>
    <col min="15126" max="15126" width="19.875" style="54" customWidth="1"/>
    <col min="15127" max="15360" width="8.75" style="54"/>
    <col min="15361" max="15361" width="23.375" style="54" customWidth="1"/>
    <col min="15362" max="15362" width="11.5" style="54" customWidth="1"/>
    <col min="15363" max="15381" width="8.75" style="54"/>
    <col min="15382" max="15382" width="19.875" style="54" customWidth="1"/>
    <col min="15383" max="15616" width="8.75" style="54"/>
    <col min="15617" max="15617" width="23.375" style="54" customWidth="1"/>
    <col min="15618" max="15618" width="11.5" style="54" customWidth="1"/>
    <col min="15619" max="15637" width="8.75" style="54"/>
    <col min="15638" max="15638" width="19.875" style="54" customWidth="1"/>
    <col min="15639" max="15872" width="8.75" style="54"/>
    <col min="15873" max="15873" width="23.375" style="54" customWidth="1"/>
    <col min="15874" max="15874" width="11.5" style="54" customWidth="1"/>
    <col min="15875" max="15893" width="8.75" style="54"/>
    <col min="15894" max="15894" width="19.875" style="54" customWidth="1"/>
    <col min="15895" max="16128" width="8.75" style="54"/>
    <col min="16129" max="16129" width="23.375" style="54" customWidth="1"/>
    <col min="16130" max="16130" width="11.5" style="54" customWidth="1"/>
    <col min="16131" max="16149" width="8.75" style="54"/>
    <col min="16150" max="16150" width="19.875" style="54" customWidth="1"/>
    <col min="16151" max="16384" width="8.75" style="54"/>
  </cols>
  <sheetData>
    <row r="1" spans="1:22">
      <c r="A1" s="105" t="s">
        <v>11</v>
      </c>
      <c r="B1" s="105"/>
      <c r="C1" s="106"/>
      <c r="D1" s="106"/>
      <c r="E1" s="106"/>
      <c r="F1" s="106"/>
      <c r="G1" s="106"/>
      <c r="H1" s="106"/>
      <c r="I1" s="106"/>
      <c r="J1" s="106"/>
      <c r="K1" s="106"/>
      <c r="L1" s="47"/>
      <c r="M1" s="45"/>
      <c r="N1" s="45"/>
      <c r="O1" s="45"/>
      <c r="P1" s="45"/>
      <c r="Q1" s="45"/>
      <c r="R1" s="45"/>
      <c r="S1" s="45"/>
      <c r="T1" s="45"/>
      <c r="U1" s="45"/>
      <c r="V1" s="47"/>
    </row>
    <row r="2" spans="1:22">
      <c r="A2" s="105" t="s">
        <v>75</v>
      </c>
      <c r="B2" s="105"/>
      <c r="C2" s="48"/>
      <c r="D2" s="62"/>
      <c r="E2" s="106"/>
      <c r="F2" s="106"/>
      <c r="G2" s="106"/>
      <c r="H2" s="106"/>
      <c r="I2" s="50"/>
      <c r="J2" s="48"/>
      <c r="K2" s="108" t="s">
        <v>76</v>
      </c>
      <c r="L2" s="109"/>
      <c r="M2" s="62"/>
      <c r="N2" s="48"/>
      <c r="O2" s="106"/>
      <c r="P2" s="106"/>
      <c r="Q2" s="106"/>
      <c r="R2" s="106"/>
      <c r="S2" s="106"/>
      <c r="T2" s="50"/>
      <c r="U2" s="48"/>
      <c r="V2" s="52"/>
    </row>
    <row r="3" spans="1:22">
      <c r="A3" s="111" t="s">
        <v>147</v>
      </c>
      <c r="B3" s="111"/>
      <c r="C3" s="56"/>
      <c r="D3" s="56"/>
      <c r="E3" s="50"/>
      <c r="F3" s="50"/>
      <c r="G3" s="50"/>
      <c r="H3" s="50" t="s">
        <v>148</v>
      </c>
      <c r="I3" s="50"/>
      <c r="J3" s="50"/>
      <c r="K3" s="50"/>
      <c r="L3" s="112"/>
      <c r="M3" s="56"/>
      <c r="N3" s="56"/>
      <c r="O3" s="50"/>
      <c r="P3" s="50"/>
      <c r="Q3" s="50"/>
      <c r="R3" s="50"/>
      <c r="S3" s="50"/>
      <c r="T3" s="50"/>
      <c r="U3" s="50"/>
      <c r="V3" s="58"/>
    </row>
    <row r="4" spans="1:22">
      <c r="A4" s="105" t="s">
        <v>149</v>
      </c>
      <c r="B4" s="105"/>
      <c r="C4" s="62"/>
      <c r="D4" s="62"/>
      <c r="E4" s="50"/>
      <c r="F4" s="50"/>
      <c r="G4" s="50"/>
      <c r="H4" s="50"/>
      <c r="I4" s="50"/>
      <c r="J4" s="50"/>
      <c r="K4" s="50"/>
      <c r="L4" s="109"/>
      <c r="M4" s="62"/>
      <c r="N4" s="62"/>
      <c r="O4" s="50"/>
      <c r="P4" s="50"/>
      <c r="Q4" s="50"/>
      <c r="R4" s="50"/>
      <c r="S4" s="50"/>
      <c r="T4" s="50"/>
      <c r="U4" s="50"/>
      <c r="V4" s="58"/>
    </row>
    <row r="5" spans="1:22">
      <c r="A5" s="105" t="s">
        <v>150</v>
      </c>
      <c r="B5" s="105"/>
      <c r="C5" s="56"/>
      <c r="D5" s="62"/>
      <c r="E5" s="50"/>
      <c r="F5" s="50"/>
      <c r="G5" s="50" t="s">
        <v>201</v>
      </c>
      <c r="H5" s="50"/>
      <c r="I5" s="50"/>
      <c r="J5" s="50"/>
      <c r="K5" s="50"/>
      <c r="L5" s="114"/>
      <c r="M5" s="115"/>
      <c r="N5" s="62"/>
      <c r="O5" s="50"/>
      <c r="P5" s="50"/>
      <c r="Q5" s="50"/>
      <c r="R5" s="50"/>
      <c r="S5" s="50"/>
      <c r="T5" s="50"/>
      <c r="U5" s="50"/>
      <c r="V5" s="58"/>
    </row>
    <row r="6" spans="1:22">
      <c r="A6" s="105" t="s">
        <v>151</v>
      </c>
      <c r="B6" s="105"/>
      <c r="C6" s="62"/>
      <c r="D6" s="62"/>
      <c r="E6" s="50"/>
      <c r="F6" s="50"/>
      <c r="G6" s="50"/>
      <c r="H6" s="50"/>
      <c r="I6" s="50"/>
      <c r="J6" s="50"/>
      <c r="K6" s="50"/>
      <c r="L6" s="109"/>
      <c r="M6" s="62"/>
      <c r="N6" s="62"/>
      <c r="O6" s="50"/>
      <c r="P6" s="50"/>
      <c r="Q6" s="50"/>
      <c r="R6" s="116"/>
      <c r="S6" s="116"/>
      <c r="T6" s="116"/>
      <c r="U6" s="117"/>
      <c r="V6" s="118"/>
    </row>
    <row r="7" spans="1:22" ht="13.5" thickBot="1">
      <c r="A7" s="119"/>
      <c r="B7" s="119"/>
      <c r="C7" s="62"/>
      <c r="D7" s="62"/>
      <c r="E7" s="50"/>
      <c r="F7" s="50"/>
      <c r="G7" s="50"/>
      <c r="H7" s="50"/>
      <c r="I7" s="50"/>
      <c r="J7" s="50"/>
      <c r="K7" s="50"/>
      <c r="L7" s="109"/>
      <c r="M7" s="62"/>
      <c r="N7" s="62"/>
      <c r="O7" s="50"/>
      <c r="P7" s="50"/>
      <c r="Q7" s="50"/>
      <c r="R7" s="50"/>
      <c r="S7" s="50"/>
      <c r="T7" s="50"/>
      <c r="U7" s="50"/>
      <c r="V7" s="58"/>
    </row>
    <row r="8" spans="1:22" ht="25.5">
      <c r="A8" s="167" t="s">
        <v>107</v>
      </c>
      <c r="B8" s="168" t="s">
        <v>202</v>
      </c>
      <c r="C8" s="169"/>
      <c r="D8" s="328" t="s">
        <v>109</v>
      </c>
      <c r="E8" s="329"/>
      <c r="F8" s="329"/>
      <c r="G8" s="329"/>
      <c r="H8" s="329"/>
      <c r="I8" s="329"/>
      <c r="J8" s="329"/>
      <c r="K8" s="329"/>
      <c r="L8" s="330"/>
      <c r="M8" s="170" t="s">
        <v>110</v>
      </c>
      <c r="N8" s="170" t="s">
        <v>111</v>
      </c>
      <c r="O8" s="171" t="s">
        <v>112</v>
      </c>
      <c r="P8" s="171" t="s">
        <v>113</v>
      </c>
      <c r="Q8" s="171" t="s">
        <v>44</v>
      </c>
      <c r="R8" s="171" t="s">
        <v>114</v>
      </c>
      <c r="S8" s="171" t="s">
        <v>115</v>
      </c>
      <c r="T8" s="172" t="s">
        <v>29</v>
      </c>
      <c r="U8" s="171" t="s">
        <v>116</v>
      </c>
      <c r="V8" s="173" t="s">
        <v>31</v>
      </c>
    </row>
    <row r="9" spans="1:22" ht="13.5" thickBot="1">
      <c r="A9" s="174"/>
      <c r="B9" s="175"/>
      <c r="C9" s="176" t="s">
        <v>120</v>
      </c>
      <c r="D9" s="177">
        <v>1</v>
      </c>
      <c r="E9" s="177">
        <v>2</v>
      </c>
      <c r="F9" s="177">
        <v>3</v>
      </c>
      <c r="G9" s="177">
        <v>4</v>
      </c>
      <c r="H9" s="177">
        <v>5</v>
      </c>
      <c r="I9" s="177">
        <v>6</v>
      </c>
      <c r="J9" s="177">
        <v>7</v>
      </c>
      <c r="K9" s="177">
        <v>8</v>
      </c>
      <c r="L9" s="177">
        <v>9</v>
      </c>
      <c r="M9" s="177"/>
      <c r="N9" s="177"/>
      <c r="O9" s="177"/>
      <c r="P9" s="177"/>
      <c r="Q9" s="177"/>
      <c r="R9" s="177"/>
      <c r="S9" s="177"/>
      <c r="T9" s="178"/>
      <c r="U9" s="177"/>
      <c r="V9" s="179"/>
    </row>
    <row r="10" spans="1:22">
      <c r="A10" s="331">
        <v>42572</v>
      </c>
      <c r="B10" s="334" t="s">
        <v>121</v>
      </c>
      <c r="C10" s="127" t="s">
        <v>87</v>
      </c>
      <c r="D10" s="74">
        <v>7227.23</v>
      </c>
      <c r="E10" s="74">
        <v>6982.69</v>
      </c>
      <c r="F10" s="74">
        <v>6913.31</v>
      </c>
      <c r="G10" s="74">
        <v>6994.12</v>
      </c>
      <c r="H10" s="74">
        <v>7271.31</v>
      </c>
      <c r="I10" s="74">
        <v>7308.09</v>
      </c>
      <c r="J10" s="74">
        <v>7002.55</v>
      </c>
      <c r="K10" s="74">
        <v>7006.22</v>
      </c>
      <c r="L10" s="74">
        <v>7283.6</v>
      </c>
      <c r="M10" s="335">
        <f>IF((L11=""),"",MAX(D12:L12))</f>
        <v>970.02857142857124</v>
      </c>
      <c r="N10" s="335">
        <f>IF(L11="","",MIN(D12:L12))</f>
        <v>724.97999999999956</v>
      </c>
      <c r="O10" s="335">
        <f>IF((L12=""),"",AVERAGE(D12:L12))</f>
        <v>864.99142857142874</v>
      </c>
      <c r="P10" s="342">
        <v>800</v>
      </c>
      <c r="Q10" s="342">
        <v>1000</v>
      </c>
      <c r="R10" s="335">
        <f>IF((L11=""),"",((M10-N10)/(M10+N10))*100)</f>
        <v>14.45706974933125</v>
      </c>
      <c r="S10" s="335">
        <v>20</v>
      </c>
      <c r="T10" s="337" t="str">
        <f>IF(L11="","",IF(R11&lt;20,(IF(O10&gt;800,IF(O10&lt;1000,"Pass","Fail"),"Fail"))))</f>
        <v>Pass</v>
      </c>
      <c r="U10" s="335">
        <v>102</v>
      </c>
      <c r="V10" s="323"/>
    </row>
    <row r="11" spans="1:22">
      <c r="A11" s="332"/>
      <c r="B11" s="332"/>
      <c r="C11" s="68" t="s">
        <v>88</v>
      </c>
      <c r="D11" s="67">
        <v>6381.42</v>
      </c>
      <c r="E11" s="67">
        <v>5910.83</v>
      </c>
      <c r="F11" s="67">
        <v>5798.28</v>
      </c>
      <c r="G11" s="67">
        <v>5862.42</v>
      </c>
      <c r="H11" s="67">
        <v>6325.15</v>
      </c>
      <c r="I11" s="67">
        <v>6455.91</v>
      </c>
      <c r="J11" s="67">
        <v>5923.16</v>
      </c>
      <c r="K11" s="67">
        <v>5886.1</v>
      </c>
      <c r="L11" s="67">
        <v>6363.44</v>
      </c>
      <c r="M11" s="335"/>
      <c r="N11" s="335"/>
      <c r="O11" s="335"/>
      <c r="P11" s="335"/>
      <c r="Q11" s="335"/>
      <c r="R11" s="335"/>
      <c r="S11" s="335"/>
      <c r="T11" s="337"/>
      <c r="U11" s="335"/>
      <c r="V11" s="323"/>
    </row>
    <row r="12" spans="1:22" ht="39" thickBot="1">
      <c r="A12" s="333"/>
      <c r="B12" s="333"/>
      <c r="C12" s="68" t="s">
        <v>122</v>
      </c>
      <c r="D12" s="166">
        <f>IF(((D10="")*AND(D11="")),"",(D10-D11)*60/70)</f>
        <v>724.97999999999956</v>
      </c>
      <c r="E12" s="166">
        <f t="shared" ref="E12:L12" si="0">IF(((E10="")*AND(E11="")),"",(E10-E11)*60/70)</f>
        <v>918.73714285714254</v>
      </c>
      <c r="F12" s="166">
        <f t="shared" si="0"/>
        <v>955.74000000000069</v>
      </c>
      <c r="G12" s="166">
        <f t="shared" si="0"/>
        <v>970.02857142857124</v>
      </c>
      <c r="H12" s="166">
        <f t="shared" si="0"/>
        <v>810.99428571428643</v>
      </c>
      <c r="I12" s="166">
        <f t="shared" si="0"/>
        <v>730.44000000000028</v>
      </c>
      <c r="J12" s="166">
        <f t="shared" si="0"/>
        <v>925.1914285714289</v>
      </c>
      <c r="K12" s="166">
        <f t="shared" si="0"/>
        <v>960.10285714285715</v>
      </c>
      <c r="L12" s="166">
        <f t="shared" si="0"/>
        <v>788.7085714285721</v>
      </c>
      <c r="M12" s="336"/>
      <c r="N12" s="336"/>
      <c r="O12" s="336"/>
      <c r="P12" s="336"/>
      <c r="Q12" s="336"/>
      <c r="R12" s="336"/>
      <c r="S12" s="336"/>
      <c r="T12" s="338"/>
      <c r="U12" s="336"/>
      <c r="V12" s="324"/>
    </row>
    <row r="13" spans="1:22">
      <c r="A13" s="331">
        <v>42577</v>
      </c>
      <c r="B13" s="334" t="s">
        <v>121</v>
      </c>
      <c r="C13" s="68" t="s">
        <v>87</v>
      </c>
      <c r="D13" s="54">
        <v>7213.31</v>
      </c>
      <c r="E13" s="54">
        <v>7038.29</v>
      </c>
      <c r="F13" s="54">
        <v>6973.86</v>
      </c>
      <c r="G13" s="54">
        <v>6976.64</v>
      </c>
      <c r="H13" s="54">
        <v>7072.99</v>
      </c>
      <c r="I13" s="54">
        <v>7194.09</v>
      </c>
      <c r="J13" s="54">
        <v>7025.58</v>
      </c>
      <c r="K13" s="54">
        <v>6992.4</v>
      </c>
      <c r="L13" s="54">
        <v>7114.4</v>
      </c>
      <c r="M13" s="339">
        <f>IF((L14=""),"",MAX(D15:L15))</f>
        <v>1049.1085714285716</v>
      </c>
      <c r="N13" s="339">
        <f>IF(L14="","",MIN(D15:L15))</f>
        <v>798.42857142857144</v>
      </c>
      <c r="O13" s="339">
        <f>IF((L15=""),"",AVERAGE(D15:L15))</f>
        <v>944.5638095238096</v>
      </c>
      <c r="P13" s="342">
        <v>800</v>
      </c>
      <c r="Q13" s="342">
        <v>1000</v>
      </c>
      <c r="R13" s="339">
        <f>IF((L14=""),"",((M13-N13)/(M13+N13))*100)</f>
        <v>13.568333441585564</v>
      </c>
      <c r="S13" s="342">
        <v>20</v>
      </c>
      <c r="T13" s="337" t="str">
        <f>IF(L14="","",IF(R14&lt;20,(IF(O13&gt;800,IF(O13&lt;1000,"Pass","Fail"),"Fail"))))</f>
        <v>Pass</v>
      </c>
      <c r="U13" s="339">
        <v>1400</v>
      </c>
      <c r="V13" s="340"/>
    </row>
    <row r="14" spans="1:22">
      <c r="A14" s="332"/>
      <c r="B14" s="332"/>
      <c r="C14" s="68" t="s">
        <v>88</v>
      </c>
      <c r="D14" s="54">
        <v>6281.81</v>
      </c>
      <c r="E14" s="54">
        <v>5882.79</v>
      </c>
      <c r="F14" s="54">
        <v>5781.51</v>
      </c>
      <c r="G14" s="54">
        <v>5752.68</v>
      </c>
      <c r="H14" s="54">
        <v>6016.36</v>
      </c>
      <c r="I14" s="54">
        <v>6242.45</v>
      </c>
      <c r="J14" s="54">
        <v>5857.9</v>
      </c>
      <c r="K14" s="54">
        <v>5782.7</v>
      </c>
      <c r="L14" s="54">
        <v>6085.44</v>
      </c>
      <c r="M14" s="339"/>
      <c r="N14" s="339"/>
      <c r="O14" s="339"/>
      <c r="P14" s="335"/>
      <c r="Q14" s="335"/>
      <c r="R14" s="339"/>
      <c r="S14" s="335"/>
      <c r="T14" s="337"/>
      <c r="U14" s="339"/>
      <c r="V14" s="340"/>
    </row>
    <row r="15" spans="1:22" ht="39" thickBot="1">
      <c r="A15" s="333"/>
      <c r="B15" s="333"/>
      <c r="C15" s="68" t="s">
        <v>122</v>
      </c>
      <c r="D15" s="38">
        <f>IF(((D13="")*AND(D14="")),"",(D13-D14)*60/70)</f>
        <v>798.42857142857144</v>
      </c>
      <c r="E15" s="38">
        <f>IF(((E13="")*AND(E14="")),"",(E13-E14)*60/70)</f>
        <v>990.42857142857144</v>
      </c>
      <c r="F15" s="38">
        <f t="shared" ref="F15:L15" si="1">IF(((F13="")*AND(F14="")),"",(F13-F14)*60/70)</f>
        <v>1022.0142857142853</v>
      </c>
      <c r="G15" s="38">
        <f t="shared" si="1"/>
        <v>1049.1085714285716</v>
      </c>
      <c r="H15" s="38">
        <f t="shared" si="1"/>
        <v>905.68285714285719</v>
      </c>
      <c r="I15" s="38">
        <f t="shared" si="1"/>
        <v>815.6914285714289</v>
      </c>
      <c r="J15" s="38">
        <f t="shared" si="1"/>
        <v>1000.8685714285717</v>
      </c>
      <c r="K15" s="38">
        <f t="shared" si="1"/>
        <v>1036.8857142857141</v>
      </c>
      <c r="L15" s="38">
        <f t="shared" si="1"/>
        <v>881.9657142857144</v>
      </c>
      <c r="M15" s="339"/>
      <c r="N15" s="339"/>
      <c r="O15" s="339"/>
      <c r="P15" s="336"/>
      <c r="Q15" s="336"/>
      <c r="R15" s="339"/>
      <c r="S15" s="336"/>
      <c r="T15" s="338"/>
      <c r="U15" s="339"/>
      <c r="V15" s="340"/>
    </row>
    <row r="16" spans="1:22">
      <c r="A16" s="341">
        <v>42584</v>
      </c>
      <c r="B16" s="334" t="s">
        <v>121</v>
      </c>
      <c r="C16" s="68" t="s">
        <v>87</v>
      </c>
      <c r="D16" s="54">
        <v>6298.2</v>
      </c>
      <c r="E16" s="54">
        <v>5900.59</v>
      </c>
      <c r="F16" s="54">
        <v>5800.47</v>
      </c>
      <c r="G16" s="54">
        <v>5770.06</v>
      </c>
      <c r="H16" s="54">
        <v>6034.08</v>
      </c>
      <c r="I16" s="54">
        <v>6262.3</v>
      </c>
      <c r="J16" s="54">
        <v>5875.71</v>
      </c>
      <c r="K16" s="54">
        <v>5801.02</v>
      </c>
      <c r="L16" s="54">
        <v>6101.92</v>
      </c>
      <c r="M16" s="339">
        <f>IF((L17=""),"",MAX(D18:L18))</f>
        <v>1051.9971428571434</v>
      </c>
      <c r="N16" s="339">
        <f>IF(L17="","",MIN(D18:L18))</f>
        <v>819.92571428571421</v>
      </c>
      <c r="O16" s="339">
        <f>IF((L18=""),"",AVERAGE(D18:L18))</f>
        <v>955.9000000000002</v>
      </c>
      <c r="P16" s="342">
        <v>800</v>
      </c>
      <c r="Q16" s="342">
        <v>1000</v>
      </c>
      <c r="R16" s="339">
        <f>IF((L17=""),"",((M16-N16)/(M16+N16))*100)</f>
        <v>12.397488907509958</v>
      </c>
      <c r="S16" s="342">
        <v>20</v>
      </c>
      <c r="T16" s="337" t="str">
        <f>IF(L17="","",IF(R17&lt;20,(IF(O16&gt;800,IF(O16&lt;1000,"Pass","Fail"),"Fail"))))</f>
        <v>Pass</v>
      </c>
      <c r="U16" s="339">
        <v>1400</v>
      </c>
      <c r="V16" s="340"/>
    </row>
    <row r="17" spans="1:22">
      <c r="A17" s="341"/>
      <c r="B17" s="332"/>
      <c r="C17" s="68" t="s">
        <v>88</v>
      </c>
      <c r="D17" s="54">
        <v>5341.62</v>
      </c>
      <c r="E17" s="54">
        <v>4746.1099999999997</v>
      </c>
      <c r="F17" s="54">
        <v>4605.8900000000003</v>
      </c>
      <c r="G17" s="54">
        <v>4542.7299999999996</v>
      </c>
      <c r="H17" s="54">
        <v>4947.13</v>
      </c>
      <c r="I17" s="54">
        <v>5281.89</v>
      </c>
      <c r="J17" s="54">
        <v>4706.21</v>
      </c>
      <c r="K17" s="54">
        <v>4587.24</v>
      </c>
      <c r="L17" s="54">
        <v>5048.58</v>
      </c>
      <c r="M17" s="339"/>
      <c r="N17" s="339"/>
      <c r="O17" s="339"/>
      <c r="P17" s="335"/>
      <c r="Q17" s="335"/>
      <c r="R17" s="339"/>
      <c r="S17" s="335"/>
      <c r="T17" s="337"/>
      <c r="U17" s="339"/>
      <c r="V17" s="340"/>
    </row>
    <row r="18" spans="1:22" ht="39" thickBot="1">
      <c r="A18" s="341"/>
      <c r="B18" s="333"/>
      <c r="C18" s="68" t="s">
        <v>122</v>
      </c>
      <c r="D18" s="38">
        <f t="shared" ref="D18:L18" si="2">IF(((D16="")*AND(D17="")),"",(D16-D17)*60/70)</f>
        <v>819.92571428571421</v>
      </c>
      <c r="E18" s="38">
        <f t="shared" si="2"/>
        <v>989.55428571428615</v>
      </c>
      <c r="F18" s="38">
        <f t="shared" si="2"/>
        <v>1023.9257142857141</v>
      </c>
      <c r="G18" s="38">
        <f t="shared" si="2"/>
        <v>1051.9971428571434</v>
      </c>
      <c r="H18" s="38">
        <f t="shared" si="2"/>
        <v>931.67142857142835</v>
      </c>
      <c r="I18" s="38">
        <f t="shared" si="2"/>
        <v>840.35142857142841</v>
      </c>
      <c r="J18" s="38">
        <f t="shared" si="2"/>
        <v>1002.4285714285714</v>
      </c>
      <c r="K18" s="38">
        <f t="shared" si="2"/>
        <v>1040.3828571428578</v>
      </c>
      <c r="L18" s="38">
        <f t="shared" si="2"/>
        <v>902.86285714285725</v>
      </c>
      <c r="M18" s="339"/>
      <c r="N18" s="339"/>
      <c r="O18" s="339"/>
      <c r="P18" s="336"/>
      <c r="Q18" s="336"/>
      <c r="R18" s="339"/>
      <c r="S18" s="336"/>
      <c r="T18" s="338"/>
      <c r="U18" s="339"/>
      <c r="V18" s="340"/>
    </row>
    <row r="19" spans="1:22">
      <c r="A19" s="341">
        <v>42586</v>
      </c>
      <c r="B19" s="334" t="s">
        <v>121</v>
      </c>
      <c r="C19" s="68" t="s">
        <v>87</v>
      </c>
      <c r="D19" s="54">
        <v>5352.32</v>
      </c>
      <c r="E19" s="54">
        <v>4756.6000000000004</v>
      </c>
      <c r="F19" s="54">
        <v>4616.83</v>
      </c>
      <c r="G19" s="54">
        <v>4551.22</v>
      </c>
      <c r="H19" s="54">
        <v>4953.99</v>
      </c>
      <c r="I19" s="54">
        <v>5289.94</v>
      </c>
      <c r="J19" s="54">
        <v>4715.46</v>
      </c>
      <c r="K19" s="54">
        <v>4596.7</v>
      </c>
      <c r="L19" s="54">
        <v>5057.42</v>
      </c>
      <c r="M19" s="339">
        <f>IF((L20=""),"",MAX(D21:L21))</f>
        <v>993.64285714285757</v>
      </c>
      <c r="N19" s="339">
        <f>IF(L20="","",MIN(D21:L21))</f>
        <v>739.16571428571399</v>
      </c>
      <c r="O19" s="339">
        <f>IF((L21=""),"",AVERAGE(D21:L21))</f>
        <v>883.50285714285701</v>
      </c>
      <c r="P19" s="342">
        <v>800</v>
      </c>
      <c r="Q19" s="342">
        <v>1000</v>
      </c>
      <c r="R19" s="339">
        <f>IF((L20=""),"",((M19-N19)/(M19+N19))*100)</f>
        <v>14.685819717947615</v>
      </c>
      <c r="S19" s="342">
        <v>20</v>
      </c>
      <c r="T19" s="337" t="str">
        <f>IF(L20="","",IF(R20&lt;20,(IF(O19&gt;800,IF(O19&lt;1000,"Pass","Fail"),"Fail"))))</f>
        <v>Pass</v>
      </c>
      <c r="U19" s="339">
        <v>1400</v>
      </c>
      <c r="V19" s="343" t="s">
        <v>203</v>
      </c>
    </row>
    <row r="20" spans="1:22">
      <c r="A20" s="341"/>
      <c r="B20" s="332"/>
      <c r="C20" s="68" t="s">
        <v>88</v>
      </c>
      <c r="D20" s="54">
        <v>4489.96</v>
      </c>
      <c r="E20" s="54">
        <v>3665.89</v>
      </c>
      <c r="F20" s="54">
        <v>3478.38</v>
      </c>
      <c r="G20" s="54">
        <v>3391.97</v>
      </c>
      <c r="H20" s="54">
        <v>3992.53</v>
      </c>
      <c r="I20" s="54">
        <v>4421.7299999999996</v>
      </c>
      <c r="J20" s="54">
        <v>3615.87</v>
      </c>
      <c r="K20" s="54">
        <v>3445.24</v>
      </c>
      <c r="L20" s="54">
        <v>4112.13</v>
      </c>
      <c r="M20" s="339"/>
      <c r="N20" s="339"/>
      <c r="O20" s="339"/>
      <c r="P20" s="335"/>
      <c r="Q20" s="335"/>
      <c r="R20" s="339"/>
      <c r="S20" s="335"/>
      <c r="T20" s="337"/>
      <c r="U20" s="339"/>
      <c r="V20" s="340"/>
    </row>
    <row r="21" spans="1:22" ht="39" thickBot="1">
      <c r="A21" s="341"/>
      <c r="B21" s="333"/>
      <c r="C21" s="68" t="s">
        <v>122</v>
      </c>
      <c r="D21" s="38">
        <f t="shared" ref="D21:L21" si="3">IF(((D19="")*AND(D20="")),"",(D19-D20)*60/70)</f>
        <v>739.16571428571399</v>
      </c>
      <c r="E21" s="38">
        <f t="shared" si="3"/>
        <v>934.89428571428607</v>
      </c>
      <c r="F21" s="38">
        <f t="shared" si="3"/>
        <v>975.81428571428546</v>
      </c>
      <c r="G21" s="38">
        <f t="shared" si="3"/>
        <v>993.64285714285757</v>
      </c>
      <c r="H21" s="38">
        <f t="shared" si="3"/>
        <v>824.10857142857105</v>
      </c>
      <c r="I21" s="38">
        <f t="shared" si="3"/>
        <v>744.18000000000006</v>
      </c>
      <c r="J21" s="38">
        <f t="shared" si="3"/>
        <v>942.50571428571436</v>
      </c>
      <c r="K21" s="38">
        <f t="shared" si="3"/>
        <v>986.9657142857144</v>
      </c>
      <c r="L21" s="38">
        <f t="shared" si="3"/>
        <v>810.24857142857138</v>
      </c>
      <c r="M21" s="339"/>
      <c r="N21" s="339"/>
      <c r="O21" s="339"/>
      <c r="P21" s="336"/>
      <c r="Q21" s="336"/>
      <c r="R21" s="339"/>
      <c r="S21" s="336"/>
      <c r="T21" s="338"/>
      <c r="U21" s="339"/>
      <c r="V21" s="340"/>
    </row>
    <row r="22" spans="1:22">
      <c r="A22" s="341">
        <v>42586</v>
      </c>
      <c r="B22" s="334" t="s">
        <v>121</v>
      </c>
      <c r="C22" s="68" t="s">
        <v>87</v>
      </c>
      <c r="D22" s="54">
        <v>4489.96</v>
      </c>
      <c r="E22" s="54">
        <v>3665.89</v>
      </c>
      <c r="F22" s="54">
        <v>3478.38</v>
      </c>
      <c r="G22" s="54">
        <v>3391.97</v>
      </c>
      <c r="H22" s="54">
        <v>3992.53</v>
      </c>
      <c r="I22" s="54">
        <v>4421.7299999999996</v>
      </c>
      <c r="J22" s="54">
        <v>3615.87</v>
      </c>
      <c r="K22" s="54">
        <v>3445.24</v>
      </c>
      <c r="L22" s="54">
        <v>4112.13</v>
      </c>
      <c r="M22" s="339">
        <f>IF((L23=""),"",MAX(D24:L24))</f>
        <v>1048.5257142857142</v>
      </c>
      <c r="N22" s="339">
        <f>IF(L23="","",MIN(D24:L24))</f>
        <v>846.53142857142848</v>
      </c>
      <c r="O22" s="339">
        <f>IF((L24=""),"",AVERAGE(D24:L24))</f>
        <v>964.62571428571437</v>
      </c>
      <c r="P22" s="342">
        <v>800</v>
      </c>
      <c r="Q22" s="342">
        <v>1000</v>
      </c>
      <c r="R22" s="339">
        <f>IF((L23=""),"",((M22-N22)/(M22+N22))*100)</f>
        <v>10.659007643945907</v>
      </c>
      <c r="S22" s="342">
        <v>20</v>
      </c>
      <c r="T22" s="337" t="str">
        <f>IF(L23="","",IF(R23&lt;20,(IF(O22&gt;800,IF(O22&lt;1000,"Pass","Fail"),"Fail"))))</f>
        <v>Pass</v>
      </c>
      <c r="U22" s="339"/>
      <c r="V22" s="343" t="s">
        <v>204</v>
      </c>
    </row>
    <row r="23" spans="1:22">
      <c r="A23" s="341"/>
      <c r="B23" s="332"/>
      <c r="C23" s="68" t="s">
        <v>88</v>
      </c>
      <c r="D23" s="54">
        <v>3502.34</v>
      </c>
      <c r="E23" s="54">
        <v>2507.48</v>
      </c>
      <c r="F23" s="54">
        <v>2298.7399999999998</v>
      </c>
      <c r="G23" s="54">
        <v>2168.69</v>
      </c>
      <c r="H23" s="54">
        <v>2874.57</v>
      </c>
      <c r="I23" s="54">
        <v>3418.55</v>
      </c>
      <c r="J23" s="54">
        <v>2445.5300000000002</v>
      </c>
      <c r="K23" s="54">
        <v>2239.09</v>
      </c>
      <c r="L23" s="54">
        <v>3030.14</v>
      </c>
      <c r="M23" s="339"/>
      <c r="N23" s="339"/>
      <c r="O23" s="339"/>
      <c r="P23" s="335"/>
      <c r="Q23" s="335"/>
      <c r="R23" s="339"/>
      <c r="S23" s="335"/>
      <c r="T23" s="337"/>
      <c r="U23" s="339"/>
      <c r="V23" s="340"/>
    </row>
    <row r="24" spans="1:22" ht="38.25">
      <c r="A24" s="341"/>
      <c r="B24" s="333"/>
      <c r="C24" s="68" t="s">
        <v>122</v>
      </c>
      <c r="D24" s="38">
        <f t="shared" ref="D24:L24" si="4">IF(((D22="")*AND(D23="")),"",(D22-D23)*60/70)</f>
        <v>846.53142857142848</v>
      </c>
      <c r="E24" s="38">
        <f t="shared" si="4"/>
        <v>992.92285714285697</v>
      </c>
      <c r="F24" s="38">
        <f t="shared" si="4"/>
        <v>1011.1200000000003</v>
      </c>
      <c r="G24" s="38">
        <f t="shared" si="4"/>
        <v>1048.5257142857142</v>
      </c>
      <c r="H24" s="38">
        <f t="shared" si="4"/>
        <v>958.25142857142862</v>
      </c>
      <c r="I24" s="38">
        <f t="shared" si="4"/>
        <v>859.86857142857082</v>
      </c>
      <c r="J24" s="38">
        <f t="shared" si="4"/>
        <v>1003.1485714285711</v>
      </c>
      <c r="K24" s="38">
        <f t="shared" si="4"/>
        <v>1033.8428571428567</v>
      </c>
      <c r="L24" s="38">
        <f t="shared" si="4"/>
        <v>927.42000000000019</v>
      </c>
      <c r="M24" s="339"/>
      <c r="N24" s="339"/>
      <c r="O24" s="339"/>
      <c r="P24" s="336"/>
      <c r="Q24" s="336"/>
      <c r="R24" s="339"/>
      <c r="S24" s="336"/>
      <c r="T24" s="338"/>
      <c r="U24" s="339"/>
      <c r="V24" s="340"/>
    </row>
    <row r="25" spans="1:22">
      <c r="A25" s="341"/>
      <c r="B25" s="331"/>
      <c r="C25" s="68" t="s">
        <v>87</v>
      </c>
      <c r="D25" s="54">
        <v>6402.01</v>
      </c>
      <c r="E25" s="54">
        <v>5938.39</v>
      </c>
      <c r="F25" s="54">
        <v>5830.11</v>
      </c>
      <c r="G25" s="54">
        <v>5891.61</v>
      </c>
      <c r="H25" s="54">
        <v>6349.73</v>
      </c>
      <c r="I25" s="54">
        <v>6476.92</v>
      </c>
      <c r="J25" s="54">
        <v>5951.3</v>
      </c>
      <c r="K25" s="54">
        <v>5915.13</v>
      </c>
      <c r="L25" s="54">
        <v>6388.56</v>
      </c>
      <c r="M25" s="339">
        <f>IF((L26=""),"",MAX(D27:L27))</f>
        <v>1054.68</v>
      </c>
      <c r="N25" s="339">
        <f>IF(L26="","",MIN(D27:L27))</f>
        <v>840.55714285714328</v>
      </c>
      <c r="O25" s="339">
        <f>IF((L27=""),"",AVERAGE(D27:L27))</f>
        <v>966.84190476190508</v>
      </c>
      <c r="P25" s="342">
        <v>800</v>
      </c>
      <c r="Q25" s="342">
        <v>1000</v>
      </c>
      <c r="R25" s="339">
        <f>IF((L26=""),"",((M25-N25)/(M25+N25))*100)</f>
        <v>11.297945375851928</v>
      </c>
      <c r="S25" s="342">
        <v>20</v>
      </c>
      <c r="T25" s="337" t="str">
        <f>IF(L26="","",IF(R26&lt;20,(IF(O25&gt;800,IF(O25&lt;1000,"Pass","Fail"),"Fail"))))</f>
        <v>Pass</v>
      </c>
      <c r="U25" s="339"/>
      <c r="V25" s="343" t="s">
        <v>205</v>
      </c>
    </row>
    <row r="26" spans="1:22">
      <c r="A26" s="341"/>
      <c r="B26" s="332"/>
      <c r="C26" s="68" t="s">
        <v>88</v>
      </c>
      <c r="D26" s="54">
        <v>5421.36</v>
      </c>
      <c r="E26" s="54">
        <v>4781.96</v>
      </c>
      <c r="F26" s="54">
        <v>4636.7700000000004</v>
      </c>
      <c r="G26" s="54">
        <v>4661.1499999999996</v>
      </c>
      <c r="H26" s="54">
        <v>5230.58</v>
      </c>
      <c r="I26" s="54">
        <v>5473.36</v>
      </c>
      <c r="J26" s="54">
        <v>4782.9399999999996</v>
      </c>
      <c r="K26" s="54">
        <v>4698.7299999999996</v>
      </c>
      <c r="L26" s="54">
        <v>5305.07</v>
      </c>
      <c r="M26" s="339"/>
      <c r="N26" s="339"/>
      <c r="O26" s="339"/>
      <c r="P26" s="335"/>
      <c r="Q26" s="335"/>
      <c r="R26" s="339"/>
      <c r="S26" s="335"/>
      <c r="T26" s="337"/>
      <c r="U26" s="339"/>
      <c r="V26" s="340"/>
    </row>
    <row r="27" spans="1:22" ht="38.25">
      <c r="A27" s="341"/>
      <c r="B27" s="333"/>
      <c r="C27" s="68" t="s">
        <v>122</v>
      </c>
      <c r="D27" s="38">
        <f t="shared" ref="D27:L27" si="5">IF(((D25="")*AND(D26="")),"",(D25-D26)*60/70)</f>
        <v>840.55714285714328</v>
      </c>
      <c r="E27" s="38">
        <f t="shared" si="5"/>
        <v>991.2257142857145</v>
      </c>
      <c r="F27" s="38">
        <f t="shared" si="5"/>
        <v>1022.8628571428565</v>
      </c>
      <c r="G27" s="38">
        <f t="shared" si="5"/>
        <v>1054.68</v>
      </c>
      <c r="H27" s="38">
        <f t="shared" si="5"/>
        <v>959.27142857142815</v>
      </c>
      <c r="I27" s="38">
        <f t="shared" si="5"/>
        <v>860.19428571428602</v>
      </c>
      <c r="J27" s="38">
        <f t="shared" si="5"/>
        <v>1001.4514285714291</v>
      </c>
      <c r="K27" s="38">
        <f t="shared" si="5"/>
        <v>1042.6285714285718</v>
      </c>
      <c r="L27" s="38">
        <f t="shared" si="5"/>
        <v>928.70571428571486</v>
      </c>
      <c r="M27" s="339"/>
      <c r="N27" s="339"/>
      <c r="O27" s="339"/>
      <c r="P27" s="336"/>
      <c r="Q27" s="336"/>
      <c r="R27" s="339"/>
      <c r="S27" s="336"/>
      <c r="T27" s="338"/>
      <c r="U27" s="339"/>
      <c r="V27" s="340"/>
    </row>
    <row r="28" spans="1:22">
      <c r="A28" s="341">
        <v>42587</v>
      </c>
      <c r="B28" s="331" t="s">
        <v>123</v>
      </c>
      <c r="C28" s="68" t="s">
        <v>87</v>
      </c>
      <c r="D28" s="54">
        <v>5309.38</v>
      </c>
      <c r="E28" s="54">
        <v>4776.6000000000004</v>
      </c>
      <c r="F28" s="54">
        <v>4643.24</v>
      </c>
      <c r="G28" s="54">
        <v>4670.0600000000004</v>
      </c>
      <c r="H28" s="54">
        <v>5217.93</v>
      </c>
      <c r="I28" s="54">
        <v>5353.4</v>
      </c>
      <c r="J28" s="54">
        <v>4773.45</v>
      </c>
      <c r="K28" s="54">
        <v>4709.9399999999996</v>
      </c>
      <c r="L28" s="54">
        <v>5304.19</v>
      </c>
      <c r="M28" s="339">
        <f>IF((L29=""),"",MAX(D30:L30))</f>
        <v>1081.8514285714289</v>
      </c>
      <c r="N28" s="339">
        <f>IF(L29="","",MIN(D30:L30))</f>
        <v>888.56571428571419</v>
      </c>
      <c r="O28" s="339">
        <f>IF((L30=""),"",AVERAGE(D30:L30))</f>
        <v>992.95047619047625</v>
      </c>
      <c r="P28" s="342">
        <v>800</v>
      </c>
      <c r="Q28" s="342">
        <v>1000</v>
      </c>
      <c r="R28" s="339">
        <f>IF((L29=""),"",((M28-N28)/(M28+N28))*100)</f>
        <v>9.809380464760201</v>
      </c>
      <c r="S28" s="342">
        <v>20</v>
      </c>
      <c r="T28" s="337" t="str">
        <f>IF(L29="","",IF(R29&lt;20,(IF(O28&gt;800,IF(O28&lt;1000,"Pass","Fail"),"Fail"))))</f>
        <v>Pass</v>
      </c>
      <c r="U28" s="339">
        <v>1400</v>
      </c>
      <c r="V28" s="340"/>
    </row>
    <row r="29" spans="1:22">
      <c r="A29" s="341"/>
      <c r="B29" s="332"/>
      <c r="C29" s="68" t="s">
        <v>88</v>
      </c>
      <c r="D29" s="54">
        <v>4272.72</v>
      </c>
      <c r="E29" s="54">
        <v>3594.62</v>
      </c>
      <c r="F29" s="54">
        <v>3419.34</v>
      </c>
      <c r="G29" s="54">
        <v>3407.9</v>
      </c>
      <c r="H29" s="54">
        <v>4089.14</v>
      </c>
      <c r="I29" s="54">
        <v>4288.16</v>
      </c>
      <c r="J29" s="54">
        <v>3574.53</v>
      </c>
      <c r="K29" s="54">
        <v>3464.31</v>
      </c>
      <c r="L29" s="54">
        <v>4221.49</v>
      </c>
      <c r="M29" s="339"/>
      <c r="N29" s="339"/>
      <c r="O29" s="339"/>
      <c r="P29" s="335"/>
      <c r="Q29" s="335"/>
      <c r="R29" s="339"/>
      <c r="S29" s="335"/>
      <c r="T29" s="337"/>
      <c r="U29" s="339"/>
      <c r="V29" s="340"/>
    </row>
    <row r="30" spans="1:22" ht="38.25">
      <c r="A30" s="341"/>
      <c r="B30" s="333"/>
      <c r="C30" s="68" t="s">
        <v>122</v>
      </c>
      <c r="D30" s="38">
        <f t="shared" ref="D30:L30" si="6">IF(((D28="")*AND(D29="")),"",(D28-D29)*60/70)</f>
        <v>888.56571428571419</v>
      </c>
      <c r="E30" s="38">
        <f t="shared" si="6"/>
        <v>1013.1257142857147</v>
      </c>
      <c r="F30" s="38">
        <f t="shared" si="6"/>
        <v>1049.0571428571425</v>
      </c>
      <c r="G30" s="38">
        <f t="shared" si="6"/>
        <v>1081.8514285714289</v>
      </c>
      <c r="H30" s="38">
        <f t="shared" si="6"/>
        <v>967.53428571428606</v>
      </c>
      <c r="I30" s="38">
        <f t="shared" si="6"/>
        <v>913.06285714285696</v>
      </c>
      <c r="J30" s="38">
        <f t="shared" si="6"/>
        <v>1027.6457142857141</v>
      </c>
      <c r="K30" s="38">
        <f t="shared" si="6"/>
        <v>1067.6828571428568</v>
      </c>
      <c r="L30" s="38">
        <f t="shared" si="6"/>
        <v>928.02857142857124</v>
      </c>
      <c r="M30" s="339"/>
      <c r="N30" s="339"/>
      <c r="O30" s="339"/>
      <c r="P30" s="336"/>
      <c r="Q30" s="336"/>
      <c r="R30" s="339"/>
      <c r="S30" s="336"/>
      <c r="T30" s="338"/>
      <c r="U30" s="339"/>
      <c r="V30" s="340"/>
    </row>
    <row r="31" spans="1:22">
      <c r="A31" s="341">
        <v>42590</v>
      </c>
      <c r="B31" s="331" t="s">
        <v>123</v>
      </c>
      <c r="C31" s="68" t="s">
        <v>87</v>
      </c>
      <c r="D31" s="54">
        <v>4285.46</v>
      </c>
      <c r="E31" s="54">
        <v>3612.14</v>
      </c>
      <c r="F31" s="54">
        <v>3439.07</v>
      </c>
      <c r="G31" s="54">
        <v>3426.26</v>
      </c>
      <c r="H31" s="54">
        <v>4098.9799999999996</v>
      </c>
      <c r="I31" s="54">
        <v>4302.25</v>
      </c>
      <c r="J31" s="54">
        <v>3592.14</v>
      </c>
      <c r="K31" s="54">
        <v>3484.55</v>
      </c>
      <c r="L31" s="54">
        <v>4230.67</v>
      </c>
      <c r="M31" s="339">
        <f>IF((L32=""),"",MAX(D33:L33))</f>
        <v>1051.2342857142858</v>
      </c>
      <c r="N31" s="339">
        <f>IF(L32="","",MIN(D33:L33))</f>
        <v>882.49714285714276</v>
      </c>
      <c r="O31" s="339">
        <f>IF((L33=""),"",AVERAGE(D33:L33))</f>
        <v>974.86857142857161</v>
      </c>
      <c r="P31" s="342">
        <v>800</v>
      </c>
      <c r="Q31" s="342">
        <v>1000</v>
      </c>
      <c r="R31" s="339">
        <f>IF((L32=""),"",((M31-N31)/(M31+N31))*100)</f>
        <v>8.7259864717511437</v>
      </c>
      <c r="S31" s="342">
        <v>20</v>
      </c>
      <c r="T31" s="337" t="str">
        <f>IF(L32="","",IF(R32&lt;20,(IF(O31&gt;800,IF(O31&lt;1000,"Pass","Fail"),"Fail"))))</f>
        <v>Pass</v>
      </c>
      <c r="U31" s="339">
        <v>1428</v>
      </c>
      <c r="V31" s="340"/>
    </row>
    <row r="32" spans="1:22">
      <c r="A32" s="341"/>
      <c r="B32" s="332"/>
      <c r="C32" s="68" t="s">
        <v>88</v>
      </c>
      <c r="D32" s="54">
        <v>3255.88</v>
      </c>
      <c r="E32" s="54">
        <v>2452.9</v>
      </c>
      <c r="F32" s="54">
        <v>2249.1999999999998</v>
      </c>
      <c r="G32" s="54">
        <v>2199.8200000000002</v>
      </c>
      <c r="H32" s="54">
        <v>2983.16</v>
      </c>
      <c r="I32" s="54">
        <v>3248.8</v>
      </c>
      <c r="J32" s="54">
        <v>2417.59</v>
      </c>
      <c r="K32" s="54">
        <v>2271.5500000000002</v>
      </c>
      <c r="L32" s="54">
        <v>3156.5</v>
      </c>
      <c r="M32" s="339"/>
      <c r="N32" s="339"/>
      <c r="O32" s="339"/>
      <c r="P32" s="335"/>
      <c r="Q32" s="335"/>
      <c r="R32" s="339"/>
      <c r="S32" s="335"/>
      <c r="T32" s="337"/>
      <c r="U32" s="339"/>
      <c r="V32" s="340"/>
    </row>
    <row r="33" spans="1:22" ht="38.25">
      <c r="A33" s="341"/>
      <c r="B33" s="333"/>
      <c r="C33" s="68" t="s">
        <v>122</v>
      </c>
      <c r="D33" s="38">
        <f t="shared" ref="D33:L33" si="7">IF(((D31="")*AND(D32="")),"",(D31-D32)*60/70)</f>
        <v>882.49714285714276</v>
      </c>
      <c r="E33" s="38">
        <f t="shared" si="7"/>
        <v>993.63428571428562</v>
      </c>
      <c r="F33" s="38">
        <f t="shared" si="7"/>
        <v>1019.8885714285718</v>
      </c>
      <c r="G33" s="38">
        <f t="shared" si="7"/>
        <v>1051.2342857142858</v>
      </c>
      <c r="H33" s="38">
        <f t="shared" si="7"/>
        <v>956.41714285714261</v>
      </c>
      <c r="I33" s="38">
        <f t="shared" si="7"/>
        <v>902.95714285714268</v>
      </c>
      <c r="J33" s="38">
        <f t="shared" si="7"/>
        <v>1006.7571428571426</v>
      </c>
      <c r="K33" s="38">
        <f t="shared" si="7"/>
        <v>1039.7142857142858</v>
      </c>
      <c r="L33" s="38">
        <f t="shared" si="7"/>
        <v>920.7171428571429</v>
      </c>
      <c r="M33" s="339"/>
      <c r="N33" s="339"/>
      <c r="O33" s="339"/>
      <c r="P33" s="336"/>
      <c r="Q33" s="336"/>
      <c r="R33" s="339"/>
      <c r="S33" s="336"/>
      <c r="T33" s="338"/>
      <c r="U33" s="339"/>
      <c r="V33" s="340"/>
    </row>
    <row r="34" spans="1:22">
      <c r="A34" s="341">
        <v>42594</v>
      </c>
      <c r="B34" s="331" t="s">
        <v>123</v>
      </c>
      <c r="C34" s="68" t="s">
        <v>87</v>
      </c>
      <c r="D34" s="54">
        <v>3265.98</v>
      </c>
      <c r="E34" s="54">
        <v>2457.63</v>
      </c>
      <c r="F34" s="54">
        <v>2252.75</v>
      </c>
      <c r="G34" s="54">
        <v>2202.73</v>
      </c>
      <c r="H34" s="54">
        <v>2986.56</v>
      </c>
      <c r="I34" s="54">
        <v>3252.7</v>
      </c>
      <c r="J34" s="54">
        <v>2424.71</v>
      </c>
      <c r="K34" s="54">
        <v>2276.6</v>
      </c>
      <c r="L34" s="54">
        <v>3171.72</v>
      </c>
      <c r="M34" s="339">
        <f>IF((L35=""),"",MAX(D36:L36))</f>
        <v>1078.6114285714286</v>
      </c>
      <c r="N34" s="339">
        <f>IF(L35="","",MIN(D36:L36))</f>
        <v>889.86</v>
      </c>
      <c r="O34" s="339">
        <f>IF((L36=""),"",AVERAGE(D36:L36))</f>
        <v>989.80095238095237</v>
      </c>
      <c r="P34" s="342">
        <v>800</v>
      </c>
      <c r="Q34" s="342">
        <v>1000</v>
      </c>
      <c r="R34" s="339">
        <f>IF((L35=""),"",((M34-N34)/(M34+N34))*100)</f>
        <v>9.5887309224706652</v>
      </c>
      <c r="S34" s="342">
        <v>20</v>
      </c>
      <c r="T34" s="337" t="str">
        <f>IF(L35="","",IF(R35&lt;20,(IF(O34&gt;800,IF(O34&lt;1000,"Pass","Fail"),"Fail"))))</f>
        <v>Pass</v>
      </c>
      <c r="U34" s="339">
        <v>1428</v>
      </c>
      <c r="V34" s="340"/>
    </row>
    <row r="35" spans="1:22">
      <c r="A35" s="341"/>
      <c r="B35" s="332"/>
      <c r="C35" s="68" t="s">
        <v>88</v>
      </c>
      <c r="D35" s="54">
        <v>2227.81</v>
      </c>
      <c r="E35" s="54">
        <v>1315.68</v>
      </c>
      <c r="F35" s="54">
        <v>1027.79</v>
      </c>
      <c r="G35" s="54">
        <v>944.35</v>
      </c>
      <c r="H35" s="54">
        <v>1848.22</v>
      </c>
      <c r="I35" s="54">
        <v>2186.88</v>
      </c>
      <c r="J35" s="54">
        <v>1237.67</v>
      </c>
      <c r="K35" s="54">
        <v>1030.1099999999999</v>
      </c>
      <c r="L35" s="54">
        <v>2079.96</v>
      </c>
      <c r="M35" s="339"/>
      <c r="N35" s="339"/>
      <c r="O35" s="339"/>
      <c r="P35" s="335"/>
      <c r="Q35" s="335"/>
      <c r="R35" s="339"/>
      <c r="S35" s="335"/>
      <c r="T35" s="337"/>
      <c r="U35" s="339"/>
      <c r="V35" s="340"/>
    </row>
    <row r="36" spans="1:22" ht="38.25">
      <c r="A36" s="341"/>
      <c r="B36" s="333"/>
      <c r="C36" s="68" t="s">
        <v>122</v>
      </c>
      <c r="D36" s="38">
        <f t="shared" ref="D36:L36" si="8">IF(((D34="")*AND(D35="")),"",(D34-D35)*60/70)</f>
        <v>889.86</v>
      </c>
      <c r="E36" s="38">
        <f t="shared" si="8"/>
        <v>978.81428571428569</v>
      </c>
      <c r="F36" s="38">
        <f t="shared" si="8"/>
        <v>1049.9657142857143</v>
      </c>
      <c r="G36" s="38">
        <f t="shared" si="8"/>
        <v>1078.6114285714286</v>
      </c>
      <c r="H36" s="38">
        <f t="shared" si="8"/>
        <v>975.71999999999991</v>
      </c>
      <c r="I36" s="38">
        <f t="shared" si="8"/>
        <v>913.55999999999972</v>
      </c>
      <c r="J36" s="38">
        <f t="shared" si="8"/>
        <v>1017.462857142857</v>
      </c>
      <c r="K36" s="38">
        <f t="shared" si="8"/>
        <v>1068.4199999999998</v>
      </c>
      <c r="L36" s="38">
        <f t="shared" si="8"/>
        <v>935.79428571428548</v>
      </c>
      <c r="M36" s="339"/>
      <c r="N36" s="339"/>
      <c r="O36" s="339"/>
      <c r="P36" s="336"/>
      <c r="Q36" s="336"/>
      <c r="R36" s="339"/>
      <c r="S36" s="336"/>
      <c r="T36" s="338"/>
      <c r="U36" s="339"/>
      <c r="V36" s="340"/>
    </row>
    <row r="37" spans="1:22">
      <c r="A37" s="341">
        <v>42615</v>
      </c>
      <c r="B37" s="331" t="s">
        <v>123</v>
      </c>
      <c r="C37" s="68" t="s">
        <v>87</v>
      </c>
      <c r="D37" s="54">
        <v>7196.34</v>
      </c>
      <c r="E37" s="54">
        <v>6955.36</v>
      </c>
      <c r="F37" s="54">
        <v>6882.32</v>
      </c>
      <c r="G37" s="54">
        <v>6966.39</v>
      </c>
      <c r="H37" s="54">
        <v>7215.53</v>
      </c>
      <c r="I37" s="54">
        <v>7175.31</v>
      </c>
      <c r="J37" s="54">
        <v>6939.5</v>
      </c>
      <c r="K37" s="54">
        <v>6970.36</v>
      </c>
      <c r="L37" s="54">
        <v>7238.22</v>
      </c>
      <c r="M37" s="339">
        <f>IF((L38=""),"",MAX(D39:L39))</f>
        <v>1049.5971428571436</v>
      </c>
      <c r="N37" s="339">
        <f>IF(L38="","",MIN(D39:L39))</f>
        <v>857.61428571428587</v>
      </c>
      <c r="O37" s="339">
        <f>IF((L39=""),"",AVERAGE(D39:L39))</f>
        <v>962.97904761904772</v>
      </c>
      <c r="P37" s="342">
        <v>800</v>
      </c>
      <c r="Q37" s="342">
        <v>1000</v>
      </c>
      <c r="R37" s="339">
        <f>IF((L38=""),"",((M37-N37)/(M37+N37))*100)</f>
        <v>10.066154924766774</v>
      </c>
      <c r="S37" s="342">
        <v>20</v>
      </c>
      <c r="T37" s="337" t="str">
        <f>IF(L38="","",IF(R38&lt;20,(IF(O37&gt;800,IF(O37&lt;1000,"Pass","Fail"),"Fail"))))</f>
        <v>Pass</v>
      </c>
      <c r="U37" s="339">
        <v>1335</v>
      </c>
      <c r="V37" s="340"/>
    </row>
    <row r="38" spans="1:22">
      <c r="A38" s="341"/>
      <c r="B38" s="332"/>
      <c r="C38" s="68" t="s">
        <v>88</v>
      </c>
      <c r="D38" s="54">
        <v>6195.79</v>
      </c>
      <c r="E38" s="54">
        <v>5803.09</v>
      </c>
      <c r="F38" s="54">
        <v>5700.82</v>
      </c>
      <c r="G38" s="54">
        <v>5741.86</v>
      </c>
      <c r="H38" s="54">
        <v>6123.56</v>
      </c>
      <c r="I38" s="54">
        <v>6142.64</v>
      </c>
      <c r="J38" s="54">
        <v>5774.96</v>
      </c>
      <c r="K38" s="54">
        <v>5758.41</v>
      </c>
      <c r="L38" s="54">
        <v>6186.92</v>
      </c>
      <c r="M38" s="339"/>
      <c r="N38" s="339"/>
      <c r="O38" s="339"/>
      <c r="P38" s="335"/>
      <c r="Q38" s="335"/>
      <c r="R38" s="339"/>
      <c r="S38" s="335"/>
      <c r="T38" s="337"/>
      <c r="U38" s="339"/>
      <c r="V38" s="340"/>
    </row>
    <row r="39" spans="1:22" ht="38.25">
      <c r="A39" s="341"/>
      <c r="B39" s="333"/>
      <c r="C39" s="68" t="s">
        <v>122</v>
      </c>
      <c r="D39" s="38">
        <f t="shared" ref="D39:L39" si="9">IF(((D37="")*AND(D38="")),"",(D37-D38)*60/70)</f>
        <v>857.61428571428587</v>
      </c>
      <c r="E39" s="38">
        <f t="shared" si="9"/>
        <v>987.65999999999951</v>
      </c>
      <c r="F39" s="38">
        <f t="shared" si="9"/>
        <v>1012.7142857142857</v>
      </c>
      <c r="G39" s="38">
        <f t="shared" si="9"/>
        <v>1049.5971428571436</v>
      </c>
      <c r="H39" s="38">
        <f t="shared" si="9"/>
        <v>935.9742857142852</v>
      </c>
      <c r="I39" s="38">
        <f t="shared" si="9"/>
        <v>885.14571428571435</v>
      </c>
      <c r="J39" s="38">
        <f t="shared" si="9"/>
        <v>998.17714285714283</v>
      </c>
      <c r="K39" s="38">
        <f t="shared" si="9"/>
        <v>1038.8142857142855</v>
      </c>
      <c r="L39" s="38">
        <f t="shared" si="9"/>
        <v>901.11428571428587</v>
      </c>
      <c r="M39" s="339"/>
      <c r="N39" s="339"/>
      <c r="O39" s="339"/>
      <c r="P39" s="336"/>
      <c r="Q39" s="336"/>
      <c r="R39" s="339"/>
      <c r="S39" s="336"/>
      <c r="T39" s="338"/>
      <c r="U39" s="339"/>
      <c r="V39" s="340"/>
    </row>
    <row r="40" spans="1:22">
      <c r="A40" s="341">
        <v>42618</v>
      </c>
      <c r="B40" s="331" t="s">
        <v>123</v>
      </c>
      <c r="C40" s="68" t="s">
        <v>87</v>
      </c>
      <c r="D40" s="54">
        <v>6206.94</v>
      </c>
      <c r="E40" s="54">
        <v>5818.61</v>
      </c>
      <c r="F40" s="54">
        <v>5718.12</v>
      </c>
      <c r="G40" s="54">
        <v>5755.87</v>
      </c>
      <c r="H40" s="54">
        <v>6132.9</v>
      </c>
      <c r="I40" s="54">
        <v>6155.7</v>
      </c>
      <c r="J40" s="54">
        <v>5789.89</v>
      </c>
      <c r="K40" s="54">
        <v>5774.14</v>
      </c>
      <c r="L40" s="54">
        <v>6194.08</v>
      </c>
      <c r="M40" s="339">
        <f>IF((L41=""),"",MAX(D42:L42))</f>
        <v>1057.1485714285716</v>
      </c>
      <c r="N40" s="339">
        <f>IF(L41="","",MIN(D42:L42))</f>
        <v>884.13428571428551</v>
      </c>
      <c r="O40" s="339">
        <f>IF((L42=""),"",AVERAGE(D42:L42))</f>
        <v>977.15809523809526</v>
      </c>
      <c r="P40" s="342">
        <v>800</v>
      </c>
      <c r="Q40" s="342">
        <v>1000</v>
      </c>
      <c r="R40" s="339">
        <f>IF((L41=""),"",((M40-N40)/(M40+N40))*100)</f>
        <v>8.9123686987544506</v>
      </c>
      <c r="S40" s="342">
        <v>20</v>
      </c>
      <c r="T40" s="337" t="str">
        <f>IF(L41="","",IF(R41&lt;20,(IF(O40&gt;800,IF(O40&lt;1000,"Pass","Fail"),"Fail"))))</f>
        <v>Pass</v>
      </c>
      <c r="U40" s="339">
        <v>1428</v>
      </c>
      <c r="V40" s="340"/>
    </row>
    <row r="41" spans="1:22">
      <c r="A41" s="341"/>
      <c r="B41" s="332"/>
      <c r="C41" s="68" t="s">
        <v>88</v>
      </c>
      <c r="D41" s="54">
        <v>5175.45</v>
      </c>
      <c r="E41" s="54">
        <v>4658.1499999999996</v>
      </c>
      <c r="F41" s="54">
        <v>4528.58</v>
      </c>
      <c r="G41" s="54">
        <v>4522.53</v>
      </c>
      <c r="H41" s="54">
        <v>5008.84</v>
      </c>
      <c r="I41" s="54">
        <v>5099.1899999999996</v>
      </c>
      <c r="J41" s="54">
        <v>4615.1400000000003</v>
      </c>
      <c r="K41" s="54">
        <v>4555.01</v>
      </c>
      <c r="L41" s="54">
        <v>5123.2</v>
      </c>
      <c r="M41" s="339"/>
      <c r="N41" s="339"/>
      <c r="O41" s="339"/>
      <c r="P41" s="335"/>
      <c r="Q41" s="335"/>
      <c r="R41" s="339"/>
      <c r="S41" s="335"/>
      <c r="T41" s="337"/>
      <c r="U41" s="339"/>
      <c r="V41" s="340"/>
    </row>
    <row r="42" spans="1:22" ht="38.25">
      <c r="A42" s="341"/>
      <c r="B42" s="333"/>
      <c r="C42" s="68" t="s">
        <v>122</v>
      </c>
      <c r="D42" s="38">
        <f t="shared" ref="D42:L42" si="10">IF(((D40="")*AND(D41="")),"",(D40-D41)*60/70)</f>
        <v>884.13428571428551</v>
      </c>
      <c r="E42" s="38">
        <f t="shared" si="10"/>
        <v>994.68000000000006</v>
      </c>
      <c r="F42" s="38">
        <f t="shared" si="10"/>
        <v>1019.6057142857142</v>
      </c>
      <c r="G42" s="38">
        <f t="shared" si="10"/>
        <v>1057.1485714285716</v>
      </c>
      <c r="H42" s="38">
        <f t="shared" si="10"/>
        <v>963.47999999999968</v>
      </c>
      <c r="I42" s="38">
        <f t="shared" si="10"/>
        <v>905.58000000000015</v>
      </c>
      <c r="J42" s="38">
        <f t="shared" si="10"/>
        <v>1006.9285714285714</v>
      </c>
      <c r="K42" s="38">
        <f t="shared" si="10"/>
        <v>1044.9685714285715</v>
      </c>
      <c r="L42" s="38">
        <f t="shared" si="10"/>
        <v>917.89714285714285</v>
      </c>
      <c r="M42" s="339"/>
      <c r="N42" s="339"/>
      <c r="O42" s="339"/>
      <c r="P42" s="336"/>
      <c r="Q42" s="336"/>
      <c r="R42" s="339"/>
      <c r="S42" s="336"/>
      <c r="T42" s="338"/>
      <c r="U42" s="339"/>
      <c r="V42" s="340"/>
    </row>
    <row r="43" spans="1:22">
      <c r="A43" s="341">
        <v>42621</v>
      </c>
      <c r="B43" s="331" t="s">
        <v>123</v>
      </c>
      <c r="C43" s="68" t="s">
        <v>87</v>
      </c>
      <c r="D43" s="54">
        <v>7192.11</v>
      </c>
      <c r="E43" s="54">
        <v>6953.22</v>
      </c>
      <c r="F43" s="54">
        <v>6886.11</v>
      </c>
      <c r="G43" s="54">
        <v>6974.54</v>
      </c>
      <c r="H43" s="54">
        <v>7255.02</v>
      </c>
      <c r="I43" s="54">
        <v>7171.36</v>
      </c>
      <c r="J43" s="54">
        <v>6960.32</v>
      </c>
      <c r="K43" s="54">
        <v>6967.08</v>
      </c>
      <c r="L43" s="54">
        <v>7246.18</v>
      </c>
      <c r="M43" s="339">
        <f>IF((L44=""),"",MAX(D45:L45))</f>
        <v>1075.9971428571428</v>
      </c>
      <c r="N43" s="339">
        <f>IF(L44="","",MIN(D45:L45))</f>
        <v>886.16571428571399</v>
      </c>
      <c r="O43" s="339">
        <f>IF((L45=""),"",AVERAGE(D45:L45))</f>
        <v>991.9914285714284</v>
      </c>
      <c r="P43" s="342">
        <v>800</v>
      </c>
      <c r="Q43" s="342">
        <v>1000</v>
      </c>
      <c r="R43" s="339">
        <f>IF((L44=""),"",((M43-N43)/(M43+N43))*100)</f>
        <v>9.6746010597635088</v>
      </c>
      <c r="S43" s="342">
        <v>20</v>
      </c>
      <c r="T43" s="337" t="str">
        <f>IF(L44="","",IF(R44&lt;20,(IF(O43&gt;800,IF(O43&lt;1000,"Pass","Fail"),"Fail"))))</f>
        <v>Pass</v>
      </c>
      <c r="U43" s="339">
        <v>1428</v>
      </c>
      <c r="V43" s="340"/>
    </row>
    <row r="44" spans="1:22">
      <c r="A44" s="341"/>
      <c r="B44" s="332"/>
      <c r="C44" s="68" t="s">
        <v>88</v>
      </c>
      <c r="D44" s="54">
        <v>6158.25</v>
      </c>
      <c r="E44" s="54">
        <v>5771.82</v>
      </c>
      <c r="F44" s="54">
        <v>5674.79</v>
      </c>
      <c r="G44" s="54">
        <v>5719.21</v>
      </c>
      <c r="H44" s="54">
        <v>6122.93</v>
      </c>
      <c r="I44" s="54">
        <v>6112.54</v>
      </c>
      <c r="J44" s="54">
        <v>5765.09</v>
      </c>
      <c r="K44" s="54">
        <v>5724.26</v>
      </c>
      <c r="L44" s="54">
        <v>6141.14</v>
      </c>
      <c r="M44" s="339"/>
      <c r="N44" s="339"/>
      <c r="O44" s="339"/>
      <c r="P44" s="335"/>
      <c r="Q44" s="335"/>
      <c r="R44" s="339"/>
      <c r="S44" s="335"/>
      <c r="T44" s="337"/>
      <c r="U44" s="339"/>
      <c r="V44" s="340"/>
    </row>
    <row r="45" spans="1:22" ht="38.25">
      <c r="A45" s="341"/>
      <c r="B45" s="333"/>
      <c r="C45" s="68" t="s">
        <v>122</v>
      </c>
      <c r="D45" s="38">
        <f t="shared" ref="D45:L45" si="11">IF(((D43="")*AND(D44="")),"",(D43-D44)*60/70)</f>
        <v>886.16571428571399</v>
      </c>
      <c r="E45" s="38">
        <f t="shared" si="11"/>
        <v>1012.6285714285718</v>
      </c>
      <c r="F45" s="38">
        <f t="shared" si="11"/>
        <v>1038.2742857142855</v>
      </c>
      <c r="G45" s="38">
        <f t="shared" si="11"/>
        <v>1075.9971428571428</v>
      </c>
      <c r="H45" s="38">
        <f t="shared" si="11"/>
        <v>970.36285714285725</v>
      </c>
      <c r="I45" s="38">
        <f t="shared" si="11"/>
        <v>907.55999999999972</v>
      </c>
      <c r="J45" s="38">
        <f t="shared" si="11"/>
        <v>1024.4828571428568</v>
      </c>
      <c r="K45" s="38">
        <f t="shared" si="11"/>
        <v>1065.2742857142855</v>
      </c>
      <c r="L45" s="38">
        <f t="shared" si="11"/>
        <v>947.17714285714283</v>
      </c>
      <c r="M45" s="339"/>
      <c r="N45" s="339"/>
      <c r="O45" s="339"/>
      <c r="P45" s="336"/>
      <c r="Q45" s="336"/>
      <c r="R45" s="339"/>
      <c r="S45" s="336"/>
      <c r="T45" s="338"/>
      <c r="U45" s="339"/>
      <c r="V45" s="340"/>
    </row>
    <row r="46" spans="1:22">
      <c r="A46" s="341">
        <v>42625</v>
      </c>
      <c r="B46" s="331" t="s">
        <v>123</v>
      </c>
      <c r="C46" s="68" t="s">
        <v>87</v>
      </c>
      <c r="D46" s="54">
        <v>6177.5</v>
      </c>
      <c r="E46" s="54">
        <v>5796.88</v>
      </c>
      <c r="F46" s="54">
        <v>5699.11</v>
      </c>
      <c r="G46" s="54">
        <v>5742.25</v>
      </c>
      <c r="H46" s="54">
        <v>6140.54</v>
      </c>
      <c r="I46" s="54">
        <v>6132.66</v>
      </c>
      <c r="J46" s="54">
        <v>5790.86</v>
      </c>
      <c r="K46" s="54">
        <v>5750.11</v>
      </c>
      <c r="L46" s="54">
        <v>6157.39</v>
      </c>
      <c r="M46" s="339">
        <f>IF((L47=""),"",MAX(D48:L48))</f>
        <v>1067.9228571428571</v>
      </c>
      <c r="N46" s="339">
        <f>IF(L47="","",MIN(D48:L48))</f>
        <v>892.69714285714247</v>
      </c>
      <c r="O46" s="339">
        <f>IF((L48=""),"",AVERAGE(D48:L48))</f>
        <v>987.64190476190458</v>
      </c>
      <c r="P46" s="342">
        <v>800</v>
      </c>
      <c r="Q46" s="342">
        <v>1000</v>
      </c>
      <c r="R46" s="339">
        <f>IF((L47=""),"",((M46-N46)/(M46+N46))*100)</f>
        <v>8.9372603709905363</v>
      </c>
      <c r="S46" s="342">
        <v>20</v>
      </c>
      <c r="T46" s="337" t="str">
        <f>IF(L47="","",IF(R47&lt;20,(IF(O46&gt;800,IF(O46&lt;1000,"Pass","Fail"),"Fail"))))</f>
        <v>Pass</v>
      </c>
      <c r="U46" s="339">
        <v>1400</v>
      </c>
      <c r="V46" s="340"/>
    </row>
    <row r="47" spans="1:22">
      <c r="A47" s="341"/>
      <c r="B47" s="332"/>
      <c r="C47" s="68" t="s">
        <v>88</v>
      </c>
      <c r="D47" s="54">
        <v>5136.0200000000004</v>
      </c>
      <c r="E47" s="54">
        <v>4625.49</v>
      </c>
      <c r="F47" s="54">
        <v>4499.45</v>
      </c>
      <c r="G47" s="54">
        <v>4496.34</v>
      </c>
      <c r="H47" s="54">
        <v>5005.1000000000004</v>
      </c>
      <c r="I47" s="54">
        <v>5072.3900000000003</v>
      </c>
      <c r="J47" s="54">
        <v>4604.04</v>
      </c>
      <c r="K47" s="54">
        <v>4516.42</v>
      </c>
      <c r="L47" s="54">
        <v>5061.8100000000004</v>
      </c>
      <c r="M47" s="339"/>
      <c r="N47" s="339"/>
      <c r="O47" s="339"/>
      <c r="P47" s="335"/>
      <c r="Q47" s="335"/>
      <c r="R47" s="339"/>
      <c r="S47" s="335"/>
      <c r="T47" s="337"/>
      <c r="U47" s="339"/>
      <c r="V47" s="340"/>
    </row>
    <row r="48" spans="1:22" ht="38.25">
      <c r="A48" s="341"/>
      <c r="B48" s="333"/>
      <c r="C48" s="68" t="s">
        <v>122</v>
      </c>
      <c r="D48" s="38">
        <f t="shared" ref="D48:L48" si="12">IF(((D46="")*AND(D47="")),"",(D46-D47)*60/70)</f>
        <v>892.69714285714247</v>
      </c>
      <c r="E48" s="38">
        <f t="shared" si="12"/>
        <v>1004.0485714285718</v>
      </c>
      <c r="F48" s="38">
        <f t="shared" si="12"/>
        <v>1028.28</v>
      </c>
      <c r="G48" s="38">
        <f t="shared" si="12"/>
        <v>1067.9228571428571</v>
      </c>
      <c r="H48" s="38">
        <f t="shared" si="12"/>
        <v>973.23428571428542</v>
      </c>
      <c r="I48" s="38">
        <f t="shared" si="12"/>
        <v>908.80285714285674</v>
      </c>
      <c r="J48" s="38">
        <f t="shared" si="12"/>
        <v>1017.2742857142855</v>
      </c>
      <c r="K48" s="38">
        <f t="shared" si="12"/>
        <v>1057.4485714285711</v>
      </c>
      <c r="L48" s="38">
        <f t="shared" si="12"/>
        <v>939.06857142857132</v>
      </c>
      <c r="M48" s="339"/>
      <c r="N48" s="339"/>
      <c r="O48" s="339"/>
      <c r="P48" s="336"/>
      <c r="Q48" s="336"/>
      <c r="R48" s="339"/>
      <c r="S48" s="336"/>
      <c r="T48" s="338"/>
      <c r="U48" s="339"/>
      <c r="V48" s="340"/>
    </row>
    <row r="49" spans="1:22">
      <c r="A49" s="341">
        <v>42628</v>
      </c>
      <c r="B49" s="331" t="s">
        <v>123</v>
      </c>
      <c r="C49" s="68" t="s">
        <v>87</v>
      </c>
      <c r="D49" s="54">
        <v>5159.24</v>
      </c>
      <c r="E49" s="54">
        <v>4644.6899999999996</v>
      </c>
      <c r="F49" s="54">
        <v>4517.33</v>
      </c>
      <c r="G49" s="54">
        <v>4512.8500000000004</v>
      </c>
      <c r="H49" s="54">
        <v>5025.59</v>
      </c>
      <c r="I49" s="54">
        <v>5091.67</v>
      </c>
      <c r="J49" s="54">
        <v>4621.42</v>
      </c>
      <c r="K49" s="54">
        <v>4535.2</v>
      </c>
      <c r="L49" s="54">
        <v>5085.34</v>
      </c>
      <c r="M49" s="339">
        <f>IF((L50=""),"",MAX(D51:L51))</f>
        <v>1064.2028571428573</v>
      </c>
      <c r="N49" s="339">
        <f>IF(L50="","",MIN(D51:L51))</f>
        <v>868.2085714285713</v>
      </c>
      <c r="O49" s="339">
        <f>IF((L51=""),"",AVERAGE(D51:L51))</f>
        <v>974.61619047619047</v>
      </c>
      <c r="P49" s="342">
        <v>800</v>
      </c>
      <c r="Q49" s="342">
        <v>1000</v>
      </c>
      <c r="R49" s="339">
        <f>IF((L50=""),"",((M49-N49)/(M49+N49))*100)</f>
        <v>10.142471878215833</v>
      </c>
      <c r="S49" s="342">
        <v>20</v>
      </c>
      <c r="T49" s="337" t="str">
        <f>IF(L50="","",IF(R50&lt;20,(IF(O49&gt;800,IF(O49&lt;1000,"Pass","Fail"),"Fail"))))</f>
        <v>Pass</v>
      </c>
      <c r="U49" s="339">
        <v>1428</v>
      </c>
      <c r="V49" s="340"/>
    </row>
    <row r="50" spans="1:22">
      <c r="A50" s="341"/>
      <c r="B50" s="332"/>
      <c r="C50" s="68" t="s">
        <v>88</v>
      </c>
      <c r="D50" s="54">
        <v>4146.33</v>
      </c>
      <c r="E50" s="54">
        <v>3472.82</v>
      </c>
      <c r="F50" s="54">
        <v>3319.65</v>
      </c>
      <c r="G50" s="54">
        <v>3271.28</v>
      </c>
      <c r="H50" s="54">
        <v>3921.71</v>
      </c>
      <c r="I50" s="54">
        <v>4062.05</v>
      </c>
      <c r="J50" s="54">
        <v>3439.79</v>
      </c>
      <c r="K50" s="54">
        <v>3306.13</v>
      </c>
      <c r="L50" s="54">
        <v>4020.1</v>
      </c>
      <c r="M50" s="339"/>
      <c r="N50" s="339"/>
      <c r="O50" s="339"/>
      <c r="P50" s="335"/>
      <c r="Q50" s="335"/>
      <c r="R50" s="339"/>
      <c r="S50" s="335"/>
      <c r="T50" s="337"/>
      <c r="U50" s="339"/>
      <c r="V50" s="340"/>
    </row>
    <row r="51" spans="1:22" ht="38.25">
      <c r="A51" s="341"/>
      <c r="B51" s="333"/>
      <c r="C51" s="68" t="s">
        <v>122</v>
      </c>
      <c r="D51" s="38">
        <f t="shared" ref="D51:L51" si="13">IF(((D49="")*AND(D50="")),"",(D49-D50)*60/70)</f>
        <v>868.2085714285713</v>
      </c>
      <c r="E51" s="38">
        <f t="shared" si="13"/>
        <v>1004.4599999999996</v>
      </c>
      <c r="F51" s="38">
        <f t="shared" si="13"/>
        <v>1026.5828571428569</v>
      </c>
      <c r="G51" s="38">
        <f t="shared" si="13"/>
        <v>1064.2028571428573</v>
      </c>
      <c r="H51" s="38">
        <f t="shared" si="13"/>
        <v>946.18285714285719</v>
      </c>
      <c r="I51" s="38">
        <f t="shared" si="13"/>
        <v>882.53142857142848</v>
      </c>
      <c r="J51" s="38">
        <f t="shared" si="13"/>
        <v>1012.8257142857143</v>
      </c>
      <c r="K51" s="38">
        <f t="shared" si="13"/>
        <v>1053.4885714285713</v>
      </c>
      <c r="L51" s="38">
        <f t="shared" si="13"/>
        <v>913.06285714285741</v>
      </c>
      <c r="M51" s="339"/>
      <c r="N51" s="339"/>
      <c r="O51" s="339"/>
      <c r="P51" s="336"/>
      <c r="Q51" s="336"/>
      <c r="R51" s="339"/>
      <c r="S51" s="336"/>
      <c r="T51" s="338"/>
      <c r="U51" s="339"/>
      <c r="V51" s="340"/>
    </row>
    <row r="52" spans="1:22">
      <c r="A52" s="341">
        <v>42631</v>
      </c>
      <c r="B52" s="331" t="s">
        <v>123</v>
      </c>
      <c r="C52" s="68" t="s">
        <v>87</v>
      </c>
      <c r="D52" s="54">
        <v>4160.04</v>
      </c>
      <c r="E52" s="54">
        <v>3497.46</v>
      </c>
      <c r="F52" s="54">
        <v>3342.18</v>
      </c>
      <c r="G52" s="54">
        <v>3291.86</v>
      </c>
      <c r="H52" s="54">
        <v>3936.73</v>
      </c>
      <c r="I52" s="54">
        <v>4077.83</v>
      </c>
      <c r="J52" s="54">
        <v>3462.27</v>
      </c>
      <c r="K52" s="54">
        <v>3326.86</v>
      </c>
      <c r="L52" s="54">
        <v>4032.67</v>
      </c>
      <c r="M52" s="339">
        <f>IF((L53=""),"",MAX(D54:L54))</f>
        <v>1052.22</v>
      </c>
      <c r="N52" s="339">
        <f>IF(L53="","",MIN(D54:L54))</f>
        <v>880.44857142857143</v>
      </c>
      <c r="O52" s="339">
        <f>IF((L54=""),"",AVERAGE(D54:L54))</f>
        <v>971.8228571428574</v>
      </c>
      <c r="P52" s="342">
        <v>800</v>
      </c>
      <c r="Q52" s="342">
        <v>1000</v>
      </c>
      <c r="R52" s="339">
        <f>IF((L53=""),"",((M52-N52)/(M52+N52))*100)</f>
        <v>8.8877850610702627</v>
      </c>
      <c r="S52" s="342">
        <v>20</v>
      </c>
      <c r="T52" s="337" t="str">
        <f>IF(L53="","",IF(R53&lt;20,(IF(O52&gt;800,IF(O52&lt;1000,"Pass","Fail"),"Fail"))))</f>
        <v>Pass</v>
      </c>
      <c r="U52" s="339">
        <v>64</v>
      </c>
      <c r="V52" s="340"/>
    </row>
    <row r="53" spans="1:22">
      <c r="A53" s="341"/>
      <c r="B53" s="332"/>
      <c r="C53" s="68" t="s">
        <v>88</v>
      </c>
      <c r="D53" s="54">
        <v>3132.85</v>
      </c>
      <c r="E53" s="54">
        <v>2345.06</v>
      </c>
      <c r="F53" s="54">
        <v>2162.6</v>
      </c>
      <c r="G53" s="54">
        <v>2064.27</v>
      </c>
      <c r="H53" s="54">
        <v>2811.69</v>
      </c>
      <c r="I53" s="54">
        <v>3013.91</v>
      </c>
      <c r="J53" s="54">
        <v>2295.17</v>
      </c>
      <c r="K53" s="54">
        <v>2115.7399999999998</v>
      </c>
      <c r="L53" s="54">
        <v>2982.47</v>
      </c>
      <c r="M53" s="339"/>
      <c r="N53" s="339"/>
      <c r="O53" s="339"/>
      <c r="P53" s="335"/>
      <c r="Q53" s="335"/>
      <c r="R53" s="339"/>
      <c r="S53" s="335"/>
      <c r="T53" s="337"/>
      <c r="U53" s="339"/>
      <c r="V53" s="340"/>
    </row>
    <row r="54" spans="1:22" ht="38.25">
      <c r="A54" s="341"/>
      <c r="B54" s="333"/>
      <c r="C54" s="68" t="s">
        <v>122</v>
      </c>
      <c r="D54" s="38">
        <f t="shared" ref="D54:L54" si="14">IF(((D52="")*AND(D53="")),"",(D52-D53)*60/70)</f>
        <v>880.44857142857143</v>
      </c>
      <c r="E54" s="38">
        <f t="shared" si="14"/>
        <v>987.7714285714286</v>
      </c>
      <c r="F54" s="38">
        <f t="shared" si="14"/>
        <v>1011.0685714285713</v>
      </c>
      <c r="G54" s="38">
        <f t="shared" si="14"/>
        <v>1052.22</v>
      </c>
      <c r="H54" s="38">
        <f t="shared" si="14"/>
        <v>964.31999999999994</v>
      </c>
      <c r="I54" s="38">
        <f t="shared" si="14"/>
        <v>911.93142857142868</v>
      </c>
      <c r="J54" s="38">
        <f t="shared" si="14"/>
        <v>1000.3714285714286</v>
      </c>
      <c r="K54" s="38">
        <f t="shared" si="14"/>
        <v>1038.1028571428576</v>
      </c>
      <c r="L54" s="38">
        <f t="shared" si="14"/>
        <v>900.17142857142881</v>
      </c>
      <c r="M54" s="339"/>
      <c r="N54" s="339"/>
      <c r="O54" s="339"/>
      <c r="P54" s="336"/>
      <c r="Q54" s="336"/>
      <c r="R54" s="339"/>
      <c r="S54" s="336"/>
      <c r="T54" s="338"/>
      <c r="U54" s="339"/>
      <c r="V54" s="340"/>
    </row>
    <row r="55" spans="1:22">
      <c r="A55" s="341">
        <v>42634</v>
      </c>
      <c r="B55" s="331" t="s">
        <v>123</v>
      </c>
      <c r="C55" s="68" t="s">
        <v>87</v>
      </c>
      <c r="D55" s="54">
        <v>3152.51</v>
      </c>
      <c r="E55" s="54">
        <v>2358.46</v>
      </c>
      <c r="F55" s="54">
        <v>2171.37</v>
      </c>
      <c r="G55" s="54">
        <v>2073.63</v>
      </c>
      <c r="H55" s="54">
        <v>2829.07</v>
      </c>
      <c r="I55" s="54">
        <v>3046.93</v>
      </c>
      <c r="J55" s="54">
        <v>2309.1799999999998</v>
      </c>
      <c r="K55" s="54">
        <v>2122.7800000000002</v>
      </c>
      <c r="L55" s="54">
        <v>2967.44</v>
      </c>
      <c r="M55" s="339">
        <f>IF((L56=""),"",MAX(D57:L57))</f>
        <v>1056.0857142857144</v>
      </c>
      <c r="N55" s="339">
        <f>IF(L56="","",MIN(D57:L57))</f>
        <v>870.97714285714324</v>
      </c>
      <c r="O55" s="339">
        <f>IF((L57=""),"",AVERAGE(D57:L57))</f>
        <v>970.12190476190494</v>
      </c>
      <c r="P55" s="342">
        <v>800</v>
      </c>
      <c r="Q55" s="342">
        <v>1000</v>
      </c>
      <c r="R55" s="339">
        <f>IF((L56=""),"",((M55-N55)/(M55+N55))*100)</f>
        <v>9.6057360424153853</v>
      </c>
      <c r="S55" s="342">
        <v>20</v>
      </c>
      <c r="T55" s="337" t="str">
        <f>IF(L56="","",IF(R56&lt;20,(IF(O55&gt;800,IF(O55&lt;1000,"Pass","Fail"),"Fail"))))</f>
        <v>Pass</v>
      </c>
      <c r="U55" s="339">
        <v>1400</v>
      </c>
      <c r="V55" s="340"/>
    </row>
    <row r="56" spans="1:22">
      <c r="A56" s="341"/>
      <c r="B56" s="332"/>
      <c r="C56" s="68" t="s">
        <v>88</v>
      </c>
      <c r="D56" s="54">
        <v>2136.37</v>
      </c>
      <c r="E56" s="54">
        <v>1195.99</v>
      </c>
      <c r="F56" s="54">
        <v>981.75</v>
      </c>
      <c r="G56" s="54">
        <v>841.53</v>
      </c>
      <c r="H56" s="54">
        <v>1729.7</v>
      </c>
      <c r="I56" s="54">
        <v>2008.26</v>
      </c>
      <c r="J56" s="54">
        <v>1129.96</v>
      </c>
      <c r="K56" s="54">
        <v>902.29</v>
      </c>
      <c r="L56" s="54">
        <v>1919.24</v>
      </c>
      <c r="M56" s="339"/>
      <c r="N56" s="339"/>
      <c r="O56" s="339"/>
      <c r="P56" s="335"/>
      <c r="Q56" s="335"/>
      <c r="R56" s="339"/>
      <c r="S56" s="335"/>
      <c r="T56" s="337"/>
      <c r="U56" s="339"/>
      <c r="V56" s="340"/>
    </row>
    <row r="57" spans="1:22" ht="38.25">
      <c r="A57" s="341"/>
      <c r="B57" s="333"/>
      <c r="C57" s="68" t="s">
        <v>122</v>
      </c>
      <c r="D57" s="38">
        <f t="shared" ref="D57:L57" si="15">IF(((D55="")*AND(D56="")),"",(D55-D56)*60/70)</f>
        <v>870.97714285714324</v>
      </c>
      <c r="E57" s="38">
        <f t="shared" si="15"/>
        <v>996.4028571428571</v>
      </c>
      <c r="F57" s="38">
        <f t="shared" si="15"/>
        <v>1019.6742857142857</v>
      </c>
      <c r="G57" s="38">
        <f t="shared" si="15"/>
        <v>1056.0857142857144</v>
      </c>
      <c r="H57" s="38">
        <f t="shared" si="15"/>
        <v>942.31714285714304</v>
      </c>
      <c r="I57" s="38">
        <f t="shared" si="15"/>
        <v>890.28857142857123</v>
      </c>
      <c r="J57" s="38">
        <f t="shared" si="15"/>
        <v>1010.7599999999998</v>
      </c>
      <c r="K57" s="38">
        <f t="shared" si="15"/>
        <v>1046.1342857142859</v>
      </c>
      <c r="L57" s="38">
        <f t="shared" si="15"/>
        <v>898.45714285714291</v>
      </c>
      <c r="M57" s="339"/>
      <c r="N57" s="339"/>
      <c r="O57" s="339"/>
      <c r="P57" s="336"/>
      <c r="Q57" s="336"/>
      <c r="R57" s="339"/>
      <c r="S57" s="336"/>
      <c r="T57" s="338"/>
      <c r="U57" s="339"/>
      <c r="V57" s="340"/>
    </row>
    <row r="58" spans="1:22">
      <c r="A58" s="341">
        <v>42657</v>
      </c>
      <c r="B58" s="331" t="s">
        <v>123</v>
      </c>
      <c r="C58" s="68" t="s">
        <v>87</v>
      </c>
      <c r="D58" s="54">
        <v>11856.88</v>
      </c>
      <c r="E58" s="54">
        <v>11589.72</v>
      </c>
      <c r="F58" s="54">
        <v>11514.57</v>
      </c>
      <c r="G58" s="54">
        <v>11617.14</v>
      </c>
      <c r="H58" s="54">
        <v>11881.55</v>
      </c>
      <c r="I58" s="54">
        <v>11456.02</v>
      </c>
      <c r="J58" s="54">
        <v>11576.08</v>
      </c>
      <c r="K58" s="54">
        <v>11579.49</v>
      </c>
      <c r="L58" s="54">
        <v>11493.31</v>
      </c>
      <c r="M58" s="339">
        <f>IF((L59=""),"",MAX(D60:L60))</f>
        <v>1048.0800000000002</v>
      </c>
      <c r="N58" s="339">
        <f>IF(L59="","",MIN(D60:L60))</f>
        <v>852.74571428571346</v>
      </c>
      <c r="O58" s="339">
        <f>IF((L60=""),"",AVERAGE(D60:L60))</f>
        <v>962.03809523809525</v>
      </c>
      <c r="P58" s="342">
        <v>800</v>
      </c>
      <c r="Q58" s="342">
        <v>1000</v>
      </c>
      <c r="R58" s="339">
        <f>IF((L59=""),"",((M58-N58)/(M58+N58))*100)</f>
        <v>10.276285944905201</v>
      </c>
      <c r="S58" s="342">
        <v>20</v>
      </c>
      <c r="T58" s="337" t="str">
        <f>IF(L59="","",IF(R59&lt;20,(IF(O58&gt;800,IF(O58&lt;1000,"Pass","Fail"),"Fail"))))</f>
        <v>Pass</v>
      </c>
      <c r="U58" s="339">
        <v>1335</v>
      </c>
      <c r="V58" s="340"/>
    </row>
    <row r="59" spans="1:22">
      <c r="A59" s="341"/>
      <c r="B59" s="332"/>
      <c r="C59" s="68" t="s">
        <v>88</v>
      </c>
      <c r="D59" s="54">
        <v>10862.01</v>
      </c>
      <c r="E59" s="54">
        <v>10425.709999999999</v>
      </c>
      <c r="F59" s="54">
        <v>10333.719999999999</v>
      </c>
      <c r="G59" s="54">
        <v>10394.379999999999</v>
      </c>
      <c r="H59" s="54">
        <v>10812.43</v>
      </c>
      <c r="I59" s="54">
        <v>10429.17</v>
      </c>
      <c r="J59" s="54">
        <v>10408.33</v>
      </c>
      <c r="K59" s="54">
        <v>10362.549999999999</v>
      </c>
      <c r="L59" s="54">
        <v>10435.06</v>
      </c>
      <c r="M59" s="339"/>
      <c r="N59" s="339"/>
      <c r="O59" s="339"/>
      <c r="P59" s="335"/>
      <c r="Q59" s="335"/>
      <c r="R59" s="339"/>
      <c r="S59" s="335"/>
      <c r="T59" s="337"/>
      <c r="U59" s="339"/>
      <c r="V59" s="340"/>
    </row>
    <row r="60" spans="1:22" ht="38.25">
      <c r="A60" s="341"/>
      <c r="B60" s="333"/>
      <c r="C60" s="68" t="s">
        <v>122</v>
      </c>
      <c r="D60" s="38">
        <f t="shared" ref="D60:L60" si="16">IF(((D58="")*AND(D59="")),"",(D58-D59)*60/70)</f>
        <v>852.74571428571346</v>
      </c>
      <c r="E60" s="38">
        <f t="shared" si="16"/>
        <v>997.72285714285726</v>
      </c>
      <c r="F60" s="38">
        <f t="shared" si="16"/>
        <v>1012.1571428571433</v>
      </c>
      <c r="G60" s="38">
        <f t="shared" si="16"/>
        <v>1048.0800000000002</v>
      </c>
      <c r="H60" s="38">
        <f t="shared" si="16"/>
        <v>916.38857142857057</v>
      </c>
      <c r="I60" s="38">
        <f t="shared" si="16"/>
        <v>880.15714285714319</v>
      </c>
      <c r="J60" s="38">
        <f t="shared" si="16"/>
        <v>1000.9285714285714</v>
      </c>
      <c r="K60" s="38">
        <f t="shared" si="16"/>
        <v>1043.0914285714289</v>
      </c>
      <c r="L60" s="38">
        <f t="shared" si="16"/>
        <v>907.07142857142856</v>
      </c>
      <c r="M60" s="339"/>
      <c r="N60" s="339"/>
      <c r="O60" s="339"/>
      <c r="P60" s="336"/>
      <c r="Q60" s="336"/>
      <c r="R60" s="339"/>
      <c r="S60" s="336"/>
      <c r="T60" s="338"/>
      <c r="U60" s="339"/>
      <c r="V60" s="340"/>
    </row>
    <row r="61" spans="1:22">
      <c r="A61" s="341">
        <v>42660</v>
      </c>
      <c r="B61" s="331" t="s">
        <v>123</v>
      </c>
      <c r="C61" s="68" t="s">
        <v>87</v>
      </c>
      <c r="D61" s="54">
        <v>10877.57</v>
      </c>
      <c r="E61" s="54">
        <v>10444.280000000001</v>
      </c>
      <c r="F61" s="54">
        <v>10352.379999999999</v>
      </c>
      <c r="G61" s="54">
        <v>10416.35</v>
      </c>
      <c r="H61" s="54">
        <v>10829.94</v>
      </c>
      <c r="I61" s="54">
        <v>10444.370000000001</v>
      </c>
      <c r="J61" s="54">
        <v>10429.34</v>
      </c>
      <c r="K61" s="54">
        <v>10378.25</v>
      </c>
      <c r="L61" s="54">
        <v>10452.76</v>
      </c>
      <c r="M61" s="339">
        <f>IF((L62=""),"",MAX(D63:L63))</f>
        <v>1037.8628571428574</v>
      </c>
      <c r="N61" s="339">
        <f>IF(L62="","",MIN(D63:L63))</f>
        <v>863.50285714285724</v>
      </c>
      <c r="O61" s="339">
        <f>IF((L63=""),"",AVERAGE(D63:L63))</f>
        <v>951.49904761904793</v>
      </c>
      <c r="P61" s="342">
        <v>800</v>
      </c>
      <c r="Q61" s="342">
        <v>1000</v>
      </c>
      <c r="R61" s="339">
        <f>IF((L62=""),"",((M61-N61)/(M61+N61))*100)</f>
        <v>9.170250556742678</v>
      </c>
      <c r="S61" s="342">
        <v>20</v>
      </c>
      <c r="T61" s="337" t="str">
        <f>IF(L62="","",IF(R62&lt;20,(IF(O61&gt;800,IF(O61&lt;1000,"Pass","Fail"),"Fail"))))</f>
        <v>Pass</v>
      </c>
      <c r="U61" s="339">
        <v>1428</v>
      </c>
      <c r="V61" s="344" t="s">
        <v>74</v>
      </c>
    </row>
    <row r="62" spans="1:22">
      <c r="A62" s="341"/>
      <c r="B62" s="332"/>
      <c r="C62" s="68" t="s">
        <v>88</v>
      </c>
      <c r="D62" s="54">
        <v>9870.15</v>
      </c>
      <c r="E62" s="54">
        <v>9314.7099999999991</v>
      </c>
      <c r="F62" s="54">
        <v>9198.7800000000007</v>
      </c>
      <c r="G62" s="54">
        <v>9205.51</v>
      </c>
      <c r="H62" s="54">
        <v>9739.4599999999991</v>
      </c>
      <c r="I62" s="54">
        <v>9429.5499999999993</v>
      </c>
      <c r="J62" s="54">
        <v>9278.73</v>
      </c>
      <c r="K62" s="54">
        <v>9184.16</v>
      </c>
      <c r="L62" s="54">
        <v>9413.4500000000007</v>
      </c>
      <c r="M62" s="339"/>
      <c r="N62" s="339"/>
      <c r="O62" s="339"/>
      <c r="P62" s="335"/>
      <c r="Q62" s="335"/>
      <c r="R62" s="339"/>
      <c r="S62" s="335"/>
      <c r="T62" s="337"/>
      <c r="U62" s="339"/>
      <c r="V62" s="345"/>
    </row>
    <row r="63" spans="1:22" ht="38.25">
      <c r="A63" s="341"/>
      <c r="B63" s="333"/>
      <c r="C63" s="68" t="s">
        <v>122</v>
      </c>
      <c r="D63" s="38">
        <f t="shared" ref="D63:L63" si="17">IF(((D61="")*AND(D62="")),"",(D61-D62)*60/70)</f>
        <v>863.50285714285724</v>
      </c>
      <c r="E63" s="38">
        <f t="shared" si="17"/>
        <v>968.20285714285853</v>
      </c>
      <c r="F63" s="38">
        <f t="shared" si="17"/>
        <v>988.7999999999987</v>
      </c>
      <c r="G63" s="38">
        <f t="shared" si="17"/>
        <v>1037.8628571428574</v>
      </c>
      <c r="H63" s="38">
        <f t="shared" si="17"/>
        <v>934.69714285714406</v>
      </c>
      <c r="I63" s="38">
        <f t="shared" si="17"/>
        <v>869.84571428571564</v>
      </c>
      <c r="J63" s="38">
        <f t="shared" si="17"/>
        <v>986.23714285714334</v>
      </c>
      <c r="K63" s="38">
        <f t="shared" si="17"/>
        <v>1023.5057142857144</v>
      </c>
      <c r="L63" s="38">
        <f t="shared" si="17"/>
        <v>890.83714285714245</v>
      </c>
      <c r="M63" s="339"/>
      <c r="N63" s="339"/>
      <c r="O63" s="339"/>
      <c r="P63" s="336"/>
      <c r="Q63" s="336"/>
      <c r="R63" s="339"/>
      <c r="S63" s="336"/>
      <c r="T63" s="338"/>
      <c r="U63" s="339"/>
      <c r="V63" s="346"/>
    </row>
    <row r="64" spans="1:22">
      <c r="A64" s="341">
        <v>43265</v>
      </c>
      <c r="B64" s="331"/>
      <c r="C64" s="68" t="s">
        <v>87</v>
      </c>
      <c r="D64" s="54">
        <v>11723.71</v>
      </c>
      <c r="E64" s="54">
        <v>11423.98</v>
      </c>
      <c r="F64" s="54">
        <v>11333.2</v>
      </c>
      <c r="G64" s="54">
        <v>11449.44</v>
      </c>
      <c r="H64" s="54">
        <v>11752.57</v>
      </c>
      <c r="I64" s="54">
        <v>11358.79</v>
      </c>
      <c r="J64" s="54">
        <v>11407.66</v>
      </c>
      <c r="K64" s="54">
        <v>11407.62</v>
      </c>
      <c r="L64" s="54">
        <v>11296.23</v>
      </c>
      <c r="M64" s="339">
        <f>IF((L65=""),"",MAX(D66:L66))</f>
        <v>1037.9485714285718</v>
      </c>
      <c r="N64" s="339">
        <f>IF(L65="","",MIN(D66:L66))</f>
        <v>851.55428571428536</v>
      </c>
      <c r="O64" s="339">
        <f>IF((L66=""),"",AVERAGE(D66:L66))</f>
        <v>967.5971428571429</v>
      </c>
      <c r="P64" s="342">
        <v>800</v>
      </c>
      <c r="Q64" s="342">
        <v>1000</v>
      </c>
      <c r="R64" s="339">
        <f>IF((L65=""),"",((M64-N64)/(M64+N64))*100)</f>
        <v>9.8647263225701476</v>
      </c>
      <c r="S64" s="342">
        <v>20</v>
      </c>
      <c r="T64" s="337" t="str">
        <f>IF(L65="","",IF(R65&lt;20,(IF(O64&gt;800,IF(O64&lt;1000,"Pass","Fail"),"Fail"))))</f>
        <v>Pass</v>
      </c>
      <c r="U64" s="339" t="s">
        <v>63</v>
      </c>
      <c r="V64" s="340"/>
    </row>
    <row r="65" spans="1:22">
      <c r="A65" s="341"/>
      <c r="B65" s="332"/>
      <c r="C65" s="68" t="s">
        <v>88</v>
      </c>
      <c r="D65" s="54">
        <v>10626.75</v>
      </c>
      <c r="E65" s="54">
        <v>10226.719999999999</v>
      </c>
      <c r="F65" s="54">
        <v>10164.450000000001</v>
      </c>
      <c r="G65" s="54">
        <v>10263.93</v>
      </c>
      <c r="H65" s="54">
        <v>10759.09</v>
      </c>
      <c r="I65" s="54">
        <v>10294.49</v>
      </c>
      <c r="J65" s="54">
        <v>10228.99</v>
      </c>
      <c r="K65" s="54">
        <v>10196.68</v>
      </c>
      <c r="L65" s="54">
        <v>10232.33</v>
      </c>
      <c r="M65" s="339"/>
      <c r="N65" s="339"/>
      <c r="O65" s="339"/>
      <c r="P65" s="335"/>
      <c r="Q65" s="335"/>
      <c r="R65" s="339"/>
      <c r="S65" s="335"/>
      <c r="T65" s="337"/>
      <c r="U65" s="339"/>
      <c r="V65" s="340"/>
    </row>
    <row r="66" spans="1:22" ht="38.25">
      <c r="A66" s="341"/>
      <c r="B66" s="333"/>
      <c r="C66" s="68" t="s">
        <v>122</v>
      </c>
      <c r="D66" s="38">
        <f t="shared" ref="D66:L66" si="18">IF(((D64="")*AND(D65="")),"",(D64-D65)*60/70)</f>
        <v>940.25142857142782</v>
      </c>
      <c r="E66" s="38">
        <f t="shared" si="18"/>
        <v>1026.2228571428573</v>
      </c>
      <c r="F66" s="38">
        <f t="shared" si="18"/>
        <v>1001.7857142857143</v>
      </c>
      <c r="G66" s="38">
        <f t="shared" si="18"/>
        <v>1016.1514285714287</v>
      </c>
      <c r="H66" s="38">
        <f t="shared" si="18"/>
        <v>851.55428571428536</v>
      </c>
      <c r="I66" s="38">
        <f t="shared" si="18"/>
        <v>912.25714285714378</v>
      </c>
      <c r="J66" s="38">
        <f t="shared" si="18"/>
        <v>1010.2885714285716</v>
      </c>
      <c r="K66" s="38">
        <f t="shared" si="18"/>
        <v>1037.9485714285718</v>
      </c>
      <c r="L66" s="38">
        <f t="shared" si="18"/>
        <v>911.91428571428537</v>
      </c>
      <c r="M66" s="339"/>
      <c r="N66" s="339"/>
      <c r="O66" s="339"/>
      <c r="P66" s="336"/>
      <c r="Q66" s="336"/>
      <c r="R66" s="339"/>
      <c r="S66" s="336"/>
      <c r="T66" s="338"/>
      <c r="U66" s="339"/>
      <c r="V66" s="340"/>
    </row>
    <row r="67" spans="1:22">
      <c r="A67" s="341"/>
      <c r="B67" s="331"/>
      <c r="C67" s="68" t="s">
        <v>87</v>
      </c>
      <c r="M67" s="339" t="str">
        <f>IF((L68=""),"",MAX(D69:L69))</f>
        <v/>
      </c>
      <c r="N67" s="339" t="str">
        <f>IF(L68="","",MIN(D69:L69))</f>
        <v/>
      </c>
      <c r="O67" s="339" t="str">
        <f>IF((L69=""),"",AVERAGE(D69:L69))</f>
        <v/>
      </c>
      <c r="P67" s="342">
        <v>800</v>
      </c>
      <c r="Q67" s="342">
        <v>1000</v>
      </c>
      <c r="R67" s="339" t="str">
        <f>IF((L68=""),"",((M67-N67)/(M67+N67))*100)</f>
        <v/>
      </c>
      <c r="S67" s="342"/>
      <c r="T67" s="347" t="str">
        <f>IF(L68="","",IF(R164&lt;20,(IF(O67&gt;19000,IF(O67&lt;49000,"Pass","Fail"),"Fail"))))</f>
        <v/>
      </c>
      <c r="U67" s="339"/>
      <c r="V67" s="340"/>
    </row>
    <row r="68" spans="1:22">
      <c r="A68" s="341"/>
      <c r="B68" s="332"/>
      <c r="C68" s="68" t="s">
        <v>88</v>
      </c>
      <c r="M68" s="339"/>
      <c r="N68" s="339"/>
      <c r="O68" s="339"/>
      <c r="P68" s="335"/>
      <c r="Q68" s="335"/>
      <c r="R68" s="339"/>
      <c r="S68" s="335"/>
      <c r="T68" s="347"/>
      <c r="U68" s="339"/>
      <c r="V68" s="340"/>
    </row>
    <row r="69" spans="1:22" ht="38.25">
      <c r="A69" s="341"/>
      <c r="B69" s="333"/>
      <c r="C69" s="68" t="s">
        <v>122</v>
      </c>
      <c r="D69" s="38" t="str">
        <f t="shared" ref="D69:L69" si="19">IF(((D67="")*AND(D68="")),"",(D67-D68)*60/70)</f>
        <v/>
      </c>
      <c r="E69" s="38" t="str">
        <f t="shared" si="19"/>
        <v/>
      </c>
      <c r="F69" s="38" t="str">
        <f t="shared" si="19"/>
        <v/>
      </c>
      <c r="G69" s="38" t="str">
        <f t="shared" si="19"/>
        <v/>
      </c>
      <c r="H69" s="38" t="str">
        <f t="shared" si="19"/>
        <v/>
      </c>
      <c r="I69" s="38" t="str">
        <f t="shared" si="19"/>
        <v/>
      </c>
      <c r="J69" s="38" t="str">
        <f t="shared" si="19"/>
        <v/>
      </c>
      <c r="K69" s="38" t="str">
        <f t="shared" si="19"/>
        <v/>
      </c>
      <c r="L69" s="38" t="str">
        <f t="shared" si="19"/>
        <v/>
      </c>
      <c r="M69" s="339"/>
      <c r="N69" s="339"/>
      <c r="O69" s="339"/>
      <c r="P69" s="336"/>
      <c r="Q69" s="336"/>
      <c r="R69" s="339"/>
      <c r="S69" s="336"/>
      <c r="T69" s="347"/>
      <c r="U69" s="339"/>
      <c r="V69" s="340"/>
    </row>
    <row r="70" spans="1:22">
      <c r="A70" s="341"/>
      <c r="B70" s="331"/>
      <c r="C70" s="68" t="s">
        <v>87</v>
      </c>
      <c r="M70" s="339" t="str">
        <f>IF((L71=""),"",MAX(D72:L72))</f>
        <v/>
      </c>
      <c r="N70" s="339" t="str">
        <f>IF(L71="","",MIN(D72:L72))</f>
        <v/>
      </c>
      <c r="O70" s="339" t="str">
        <f>IF((L72=""),"",AVERAGE(D72:L72))</f>
        <v/>
      </c>
      <c r="P70" s="342">
        <v>800</v>
      </c>
      <c r="Q70" s="342">
        <v>1000</v>
      </c>
      <c r="R70" s="339" t="str">
        <f>IF((L71=""),"",((M70-N70)/(M70+N70))*100)</f>
        <v/>
      </c>
      <c r="S70" s="342">
        <v>20</v>
      </c>
      <c r="T70" s="347" t="str">
        <f>IF(L71="","",IF(R167&lt;20,(IF(O70&gt;19000,IF(O70&lt;49000,"Pass","Fail"),"Fail"))))</f>
        <v/>
      </c>
      <c r="U70" s="339"/>
      <c r="V70" s="340"/>
    </row>
    <row r="71" spans="1:22">
      <c r="A71" s="341"/>
      <c r="B71" s="332"/>
      <c r="C71" s="68" t="s">
        <v>88</v>
      </c>
      <c r="M71" s="339"/>
      <c r="N71" s="339"/>
      <c r="O71" s="339"/>
      <c r="P71" s="335"/>
      <c r="Q71" s="335"/>
      <c r="R71" s="339"/>
      <c r="S71" s="335"/>
      <c r="T71" s="347"/>
      <c r="U71" s="339"/>
      <c r="V71" s="340"/>
    </row>
    <row r="72" spans="1:22" ht="38.25">
      <c r="A72" s="341"/>
      <c r="B72" s="333"/>
      <c r="C72" s="68" t="s">
        <v>122</v>
      </c>
      <c r="D72" s="38" t="str">
        <f t="shared" ref="D72:L72" si="20">IF(((D70="")*AND(D71="")),"",(D70-D71)*60/70)</f>
        <v/>
      </c>
      <c r="E72" s="38" t="str">
        <f t="shared" si="20"/>
        <v/>
      </c>
      <c r="F72" s="38" t="str">
        <f t="shared" si="20"/>
        <v/>
      </c>
      <c r="G72" s="38" t="str">
        <f t="shared" si="20"/>
        <v/>
      </c>
      <c r="H72" s="38" t="str">
        <f t="shared" si="20"/>
        <v/>
      </c>
      <c r="I72" s="38" t="str">
        <f t="shared" si="20"/>
        <v/>
      </c>
      <c r="J72" s="38" t="str">
        <f t="shared" si="20"/>
        <v/>
      </c>
      <c r="K72" s="38" t="str">
        <f t="shared" si="20"/>
        <v/>
      </c>
      <c r="L72" s="38" t="str">
        <f t="shared" si="20"/>
        <v/>
      </c>
      <c r="M72" s="339"/>
      <c r="N72" s="339"/>
      <c r="O72" s="339"/>
      <c r="P72" s="336"/>
      <c r="Q72" s="336"/>
      <c r="R72" s="339"/>
      <c r="S72" s="336"/>
      <c r="T72" s="347"/>
      <c r="U72" s="339"/>
      <c r="V72" s="340"/>
    </row>
    <row r="73" spans="1:22">
      <c r="A73" s="341"/>
      <c r="B73" s="331"/>
      <c r="C73" s="68" t="s">
        <v>87</v>
      </c>
      <c r="M73" s="339" t="str">
        <f>IF((L74=""),"",MAX(D75:L75))</f>
        <v/>
      </c>
      <c r="N73" s="339" t="str">
        <f>IF(L74="","",MIN(D75:L75))</f>
        <v/>
      </c>
      <c r="O73" s="339" t="str">
        <f>IF((L75=""),"",AVERAGE(D75:L75))</f>
        <v/>
      </c>
      <c r="P73" s="342">
        <v>800</v>
      </c>
      <c r="Q73" s="342">
        <v>1000</v>
      </c>
      <c r="R73" s="339" t="str">
        <f>IF((L74=""),"",((M73-N73)/(M73+N73))*100)</f>
        <v/>
      </c>
      <c r="S73" s="342">
        <v>20</v>
      </c>
      <c r="T73" s="347" t="str">
        <f>IF(L74="","",IF(R170&lt;20,(IF(O73&gt;19000,IF(O73&lt;49000,"Pass","Fail"),"Fail"))))</f>
        <v/>
      </c>
      <c r="U73" s="339"/>
      <c r="V73" s="340"/>
    </row>
    <row r="74" spans="1:22">
      <c r="A74" s="341"/>
      <c r="B74" s="332"/>
      <c r="C74" s="68" t="s">
        <v>88</v>
      </c>
      <c r="M74" s="339"/>
      <c r="N74" s="339"/>
      <c r="O74" s="339"/>
      <c r="P74" s="335"/>
      <c r="Q74" s="335"/>
      <c r="R74" s="339"/>
      <c r="S74" s="335"/>
      <c r="T74" s="347"/>
      <c r="U74" s="339"/>
      <c r="V74" s="340"/>
    </row>
    <row r="75" spans="1:22" ht="38.25">
      <c r="A75" s="341"/>
      <c r="B75" s="333"/>
      <c r="C75" s="68" t="s">
        <v>122</v>
      </c>
      <c r="D75" s="38" t="str">
        <f t="shared" ref="D75:L75" si="21">IF(((D73="")*AND(D74="")),"",(D73-D74)*60/70)</f>
        <v/>
      </c>
      <c r="E75" s="38" t="str">
        <f t="shared" si="21"/>
        <v/>
      </c>
      <c r="F75" s="38" t="str">
        <f t="shared" si="21"/>
        <v/>
      </c>
      <c r="G75" s="38" t="str">
        <f t="shared" si="21"/>
        <v/>
      </c>
      <c r="H75" s="38" t="str">
        <f t="shared" si="21"/>
        <v/>
      </c>
      <c r="I75" s="38" t="str">
        <f t="shared" si="21"/>
        <v/>
      </c>
      <c r="J75" s="38" t="str">
        <f t="shared" si="21"/>
        <v/>
      </c>
      <c r="K75" s="38" t="str">
        <f t="shared" si="21"/>
        <v/>
      </c>
      <c r="L75" s="38" t="str">
        <f t="shared" si="21"/>
        <v/>
      </c>
      <c r="M75" s="339"/>
      <c r="N75" s="339"/>
      <c r="O75" s="339"/>
      <c r="P75" s="336"/>
      <c r="Q75" s="336"/>
      <c r="R75" s="339"/>
      <c r="S75" s="336"/>
      <c r="T75" s="347"/>
      <c r="U75" s="339"/>
      <c r="V75" s="340"/>
    </row>
    <row r="76" spans="1:22">
      <c r="A76" s="341"/>
      <c r="B76" s="331"/>
      <c r="C76" s="68" t="s">
        <v>87</v>
      </c>
      <c r="M76" s="339" t="str">
        <f>IF((L77=""),"",MAX(D78:L78))</f>
        <v/>
      </c>
      <c r="N76" s="339" t="str">
        <f>IF(L77="","",MIN(D78:L78))</f>
        <v/>
      </c>
      <c r="O76" s="339" t="str">
        <f>IF((L78=""),"",AVERAGE(D78:L78))</f>
        <v/>
      </c>
      <c r="P76" s="342">
        <v>800</v>
      </c>
      <c r="Q76" s="342">
        <v>1000</v>
      </c>
      <c r="R76" s="339" t="str">
        <f>IF((L77=""),"",((M76-N76)/(M76+N76))*100)</f>
        <v/>
      </c>
      <c r="S76" s="342">
        <v>20</v>
      </c>
      <c r="T76" s="347" t="str">
        <f>IF(L77="","",IF(R173&lt;20,(IF(O76&gt;19000,IF(O76&lt;49000,"Pass","Fail"),"Fail"))))</f>
        <v/>
      </c>
      <c r="U76" s="339"/>
      <c r="V76" s="340"/>
    </row>
    <row r="77" spans="1:22">
      <c r="A77" s="341"/>
      <c r="B77" s="332"/>
      <c r="C77" s="68" t="s">
        <v>88</v>
      </c>
      <c r="M77" s="339"/>
      <c r="N77" s="339"/>
      <c r="O77" s="339"/>
      <c r="P77" s="335"/>
      <c r="Q77" s="335"/>
      <c r="R77" s="339"/>
      <c r="S77" s="335"/>
      <c r="T77" s="347"/>
      <c r="U77" s="339"/>
      <c r="V77" s="340"/>
    </row>
    <row r="78" spans="1:22" ht="38.25">
      <c r="A78" s="341"/>
      <c r="B78" s="333"/>
      <c r="C78" s="68" t="s">
        <v>122</v>
      </c>
      <c r="D78" s="38" t="str">
        <f t="shared" ref="D78:L78" si="22">IF(((D76="")*AND(D77="")),"",(D76-D77)*60/70)</f>
        <v/>
      </c>
      <c r="E78" s="38" t="str">
        <f t="shared" si="22"/>
        <v/>
      </c>
      <c r="F78" s="38" t="str">
        <f t="shared" si="22"/>
        <v/>
      </c>
      <c r="G78" s="38" t="str">
        <f t="shared" si="22"/>
        <v/>
      </c>
      <c r="H78" s="38" t="str">
        <f t="shared" si="22"/>
        <v/>
      </c>
      <c r="I78" s="38" t="str">
        <f t="shared" si="22"/>
        <v/>
      </c>
      <c r="J78" s="38" t="str">
        <f t="shared" si="22"/>
        <v/>
      </c>
      <c r="K78" s="38" t="str">
        <f t="shared" si="22"/>
        <v/>
      </c>
      <c r="L78" s="38" t="str">
        <f t="shared" si="22"/>
        <v/>
      </c>
      <c r="M78" s="339"/>
      <c r="N78" s="339"/>
      <c r="O78" s="339"/>
      <c r="P78" s="336"/>
      <c r="Q78" s="336"/>
      <c r="R78" s="339"/>
      <c r="S78" s="336"/>
      <c r="T78" s="347"/>
      <c r="U78" s="339"/>
      <c r="V78" s="340"/>
    </row>
    <row r="79" spans="1:22">
      <c r="A79" s="341"/>
      <c r="B79" s="331"/>
      <c r="C79" s="68" t="s">
        <v>87</v>
      </c>
      <c r="M79" s="339" t="str">
        <f>IF((L80=""),"",MAX(D81:L81))</f>
        <v/>
      </c>
      <c r="N79" s="339" t="str">
        <f>IF(L80="","",MIN(D81:L81))</f>
        <v/>
      </c>
      <c r="O79" s="339" t="str">
        <f>IF((L81=""),"",AVERAGE(D81:L81))</f>
        <v/>
      </c>
      <c r="P79" s="342">
        <v>800</v>
      </c>
      <c r="Q79" s="342">
        <v>1000</v>
      </c>
      <c r="R79" s="339" t="str">
        <f>IF((L80=""),"",((M79-N79)/(M79+N79))*100)</f>
        <v/>
      </c>
      <c r="S79" s="342">
        <v>20</v>
      </c>
      <c r="T79" s="347" t="str">
        <f>IF(L80="","",IF(R176&lt;20,(IF(O79&gt;19000,IF(O79&lt;49000,"Pass","Fail"),"Fail"))))</f>
        <v/>
      </c>
      <c r="U79" s="339"/>
      <c r="V79" s="340"/>
    </row>
    <row r="80" spans="1:22">
      <c r="A80" s="341"/>
      <c r="B80" s="332"/>
      <c r="C80" s="68" t="s">
        <v>88</v>
      </c>
      <c r="M80" s="339"/>
      <c r="N80" s="339"/>
      <c r="O80" s="339"/>
      <c r="P80" s="335"/>
      <c r="Q80" s="335"/>
      <c r="R80" s="339"/>
      <c r="S80" s="335"/>
      <c r="T80" s="347"/>
      <c r="U80" s="339"/>
      <c r="V80" s="340"/>
    </row>
    <row r="81" spans="1:22" ht="38.25">
      <c r="A81" s="341"/>
      <c r="B81" s="333"/>
      <c r="C81" s="68" t="s">
        <v>122</v>
      </c>
      <c r="D81" s="38" t="str">
        <f t="shared" ref="D81:L81" si="23">IF(((D79="")*AND(D80="")),"",(D79-D80)*60/70)</f>
        <v/>
      </c>
      <c r="E81" s="38" t="str">
        <f t="shared" si="23"/>
        <v/>
      </c>
      <c r="F81" s="38" t="str">
        <f t="shared" si="23"/>
        <v/>
      </c>
      <c r="G81" s="38" t="str">
        <f t="shared" si="23"/>
        <v/>
      </c>
      <c r="H81" s="38" t="str">
        <f t="shared" si="23"/>
        <v/>
      </c>
      <c r="I81" s="38" t="str">
        <f t="shared" si="23"/>
        <v/>
      </c>
      <c r="J81" s="38" t="str">
        <f t="shared" si="23"/>
        <v/>
      </c>
      <c r="K81" s="38" t="str">
        <f t="shared" si="23"/>
        <v/>
      </c>
      <c r="L81" s="38" t="str">
        <f t="shared" si="23"/>
        <v/>
      </c>
      <c r="M81" s="339"/>
      <c r="N81" s="339"/>
      <c r="O81" s="339"/>
      <c r="P81" s="336"/>
      <c r="Q81" s="336"/>
      <c r="R81" s="339"/>
      <c r="S81" s="336"/>
      <c r="T81" s="347"/>
      <c r="U81" s="339"/>
      <c r="V81" s="340"/>
    </row>
    <row r="82" spans="1:22">
      <c r="A82" s="341"/>
      <c r="B82" s="331"/>
      <c r="C82" s="68" t="s">
        <v>87</v>
      </c>
      <c r="M82" s="339" t="str">
        <f>IF((L83=""),"",MAX(D84:L84))</f>
        <v/>
      </c>
      <c r="N82" s="339" t="str">
        <f>IF(L83="","",MIN(D84:L84))</f>
        <v/>
      </c>
      <c r="O82" s="339" t="str">
        <f>IF((L84=""),"",AVERAGE(D84:L84))</f>
        <v/>
      </c>
      <c r="P82" s="342">
        <v>800</v>
      </c>
      <c r="Q82" s="342">
        <v>1000</v>
      </c>
      <c r="R82" s="339" t="str">
        <f>IF((L83=""),"",((M82-N82)/(M82+N82))*100)</f>
        <v/>
      </c>
      <c r="S82" s="342">
        <v>20</v>
      </c>
      <c r="T82" s="347" t="str">
        <f>IF(L83="","",IF(R179&lt;20,(IF(O82&gt;19000,IF(O82&lt;49000,"Pass","Fail"),"Fail"))))</f>
        <v/>
      </c>
      <c r="U82" s="339"/>
      <c r="V82" s="340"/>
    </row>
    <row r="83" spans="1:22">
      <c r="A83" s="341"/>
      <c r="B83" s="332"/>
      <c r="C83" s="68" t="s">
        <v>88</v>
      </c>
      <c r="M83" s="339"/>
      <c r="N83" s="339"/>
      <c r="O83" s="339"/>
      <c r="P83" s="335"/>
      <c r="Q83" s="335"/>
      <c r="R83" s="339"/>
      <c r="S83" s="335"/>
      <c r="T83" s="347"/>
      <c r="U83" s="339"/>
      <c r="V83" s="340"/>
    </row>
    <row r="84" spans="1:22" ht="38.25">
      <c r="A84" s="341"/>
      <c r="B84" s="333"/>
      <c r="C84" s="68" t="s">
        <v>122</v>
      </c>
      <c r="D84" s="38" t="str">
        <f t="shared" ref="D84:L84" si="24">IF(((D82="")*AND(D83="")),"",(D82-D83)*60/70)</f>
        <v/>
      </c>
      <c r="E84" s="38" t="str">
        <f t="shared" si="24"/>
        <v/>
      </c>
      <c r="F84" s="38" t="str">
        <f t="shared" si="24"/>
        <v/>
      </c>
      <c r="G84" s="38" t="str">
        <f t="shared" si="24"/>
        <v/>
      </c>
      <c r="H84" s="38" t="str">
        <f t="shared" si="24"/>
        <v/>
      </c>
      <c r="I84" s="38" t="str">
        <f t="shared" si="24"/>
        <v/>
      </c>
      <c r="J84" s="38" t="str">
        <f t="shared" si="24"/>
        <v/>
      </c>
      <c r="K84" s="38" t="str">
        <f t="shared" si="24"/>
        <v/>
      </c>
      <c r="L84" s="38" t="str">
        <f t="shared" si="24"/>
        <v/>
      </c>
      <c r="M84" s="339"/>
      <c r="N84" s="339"/>
      <c r="O84" s="339"/>
      <c r="P84" s="336"/>
      <c r="Q84" s="336"/>
      <c r="R84" s="339"/>
      <c r="S84" s="336"/>
      <c r="T84" s="347"/>
      <c r="U84" s="339"/>
      <c r="V84" s="340"/>
    </row>
    <row r="85" spans="1:22">
      <c r="A85" s="341"/>
      <c r="B85" s="331"/>
      <c r="C85" s="68" t="s">
        <v>87</v>
      </c>
      <c r="M85" s="339" t="str">
        <f>IF((L86=""),"",MAX(D87:L87))</f>
        <v/>
      </c>
      <c r="N85" s="339" t="str">
        <f>IF(L86="","",MIN(D87:L87))</f>
        <v/>
      </c>
      <c r="O85" s="339" t="str">
        <f>IF((L87=""),"",AVERAGE(D87:L87))</f>
        <v/>
      </c>
      <c r="P85" s="342">
        <v>800</v>
      </c>
      <c r="Q85" s="342">
        <v>1000</v>
      </c>
      <c r="R85" s="339" t="str">
        <f>IF((L86=""),"",((M85-N85)/(M85+N85))*100)</f>
        <v/>
      </c>
      <c r="S85" s="342">
        <v>20</v>
      </c>
      <c r="T85" s="347" t="str">
        <f>IF(L86="","",IF(R182&lt;20,(IF(O85&gt;19000,IF(O85&lt;49000,"Pass","Fail"),"Fail"))))</f>
        <v/>
      </c>
      <c r="U85" s="339"/>
      <c r="V85" s="340"/>
    </row>
    <row r="86" spans="1:22">
      <c r="A86" s="341"/>
      <c r="B86" s="332"/>
      <c r="C86" s="68" t="s">
        <v>88</v>
      </c>
      <c r="M86" s="339"/>
      <c r="N86" s="339"/>
      <c r="O86" s="339"/>
      <c r="P86" s="335"/>
      <c r="Q86" s="335"/>
      <c r="R86" s="339"/>
      <c r="S86" s="335"/>
      <c r="T86" s="347"/>
      <c r="U86" s="339"/>
      <c r="V86" s="340"/>
    </row>
    <row r="87" spans="1:22" ht="38.25">
      <c r="A87" s="341"/>
      <c r="B87" s="333"/>
      <c r="C87" s="68" t="s">
        <v>122</v>
      </c>
      <c r="D87" s="38" t="str">
        <f t="shared" ref="D87:L87" si="25">IF(((D85="")*AND(D86="")),"",(D85-D86)*60/70)</f>
        <v/>
      </c>
      <c r="E87" s="38" t="str">
        <f t="shared" si="25"/>
        <v/>
      </c>
      <c r="F87" s="38" t="str">
        <f t="shared" si="25"/>
        <v/>
      </c>
      <c r="G87" s="38" t="str">
        <f t="shared" si="25"/>
        <v/>
      </c>
      <c r="H87" s="38" t="str">
        <f t="shared" si="25"/>
        <v/>
      </c>
      <c r="I87" s="38" t="str">
        <f t="shared" si="25"/>
        <v/>
      </c>
      <c r="J87" s="38" t="str">
        <f t="shared" si="25"/>
        <v/>
      </c>
      <c r="K87" s="38" t="str">
        <f t="shared" si="25"/>
        <v/>
      </c>
      <c r="L87" s="38" t="str">
        <f t="shared" si="25"/>
        <v/>
      </c>
      <c r="M87" s="339"/>
      <c r="N87" s="339"/>
      <c r="O87" s="339"/>
      <c r="P87" s="336"/>
      <c r="Q87" s="336"/>
      <c r="R87" s="339"/>
      <c r="S87" s="336"/>
      <c r="T87" s="347"/>
      <c r="U87" s="339"/>
      <c r="V87" s="340"/>
    </row>
    <row r="88" spans="1:22">
      <c r="A88" s="341"/>
      <c r="B88" s="331"/>
      <c r="C88" s="68" t="s">
        <v>87</v>
      </c>
      <c r="M88" s="339" t="str">
        <f>IF((L89=""),"",MAX(D90:L90))</f>
        <v/>
      </c>
      <c r="N88" s="339" t="str">
        <f>IF(L89="","",MIN(D90:L90))</f>
        <v/>
      </c>
      <c r="O88" s="339" t="str">
        <f>IF((L90=""),"",AVERAGE(D90:L90))</f>
        <v/>
      </c>
      <c r="P88" s="342">
        <v>800</v>
      </c>
      <c r="Q88" s="342">
        <v>1000</v>
      </c>
      <c r="R88" s="339" t="str">
        <f>IF((L89=""),"",((M88-N88)/(M88+N88))*100)</f>
        <v/>
      </c>
      <c r="S88" s="342">
        <v>20</v>
      </c>
      <c r="T88" s="347" t="str">
        <f>IF(L89="","",IF(R185&lt;20,(IF(O88&gt;19000,IF(O88&lt;49000,"Pass","Fail"),"Fail"))))</f>
        <v/>
      </c>
      <c r="U88" s="339"/>
      <c r="V88" s="340"/>
    </row>
    <row r="89" spans="1:22">
      <c r="A89" s="341"/>
      <c r="B89" s="332"/>
      <c r="C89" s="68" t="s">
        <v>88</v>
      </c>
      <c r="M89" s="339"/>
      <c r="N89" s="339"/>
      <c r="O89" s="339"/>
      <c r="P89" s="335"/>
      <c r="Q89" s="335"/>
      <c r="R89" s="339"/>
      <c r="S89" s="335"/>
      <c r="T89" s="347"/>
      <c r="U89" s="339"/>
      <c r="V89" s="340"/>
    </row>
    <row r="90" spans="1:22" ht="38.25">
      <c r="A90" s="341"/>
      <c r="B90" s="333"/>
      <c r="C90" s="68" t="s">
        <v>122</v>
      </c>
      <c r="D90" s="38" t="str">
        <f t="shared" ref="D90:L90" si="26">IF(((D88="")*AND(D89="")),"",(D88-D89)*60/70)</f>
        <v/>
      </c>
      <c r="E90" s="38" t="str">
        <f t="shared" si="26"/>
        <v/>
      </c>
      <c r="F90" s="38" t="str">
        <f t="shared" si="26"/>
        <v/>
      </c>
      <c r="G90" s="38" t="str">
        <f t="shared" si="26"/>
        <v/>
      </c>
      <c r="H90" s="38" t="str">
        <f t="shared" si="26"/>
        <v/>
      </c>
      <c r="I90" s="38" t="str">
        <f t="shared" si="26"/>
        <v/>
      </c>
      <c r="J90" s="38" t="str">
        <f t="shared" si="26"/>
        <v/>
      </c>
      <c r="K90" s="38" t="str">
        <f t="shared" si="26"/>
        <v/>
      </c>
      <c r="L90" s="38" t="str">
        <f t="shared" si="26"/>
        <v/>
      </c>
      <c r="M90" s="339"/>
      <c r="N90" s="339"/>
      <c r="O90" s="339"/>
      <c r="P90" s="336"/>
      <c r="Q90" s="336"/>
      <c r="R90" s="339"/>
      <c r="S90" s="336"/>
      <c r="T90" s="347"/>
      <c r="U90" s="339"/>
      <c r="V90" s="340"/>
    </row>
    <row r="91" spans="1:22">
      <c r="A91" s="341"/>
      <c r="B91" s="331"/>
      <c r="C91" s="68" t="s">
        <v>87</v>
      </c>
      <c r="M91" s="339" t="str">
        <f>IF((L92=""),"",MAX(D93:L93))</f>
        <v/>
      </c>
      <c r="N91" s="339" t="str">
        <f>IF(L92="","",MIN(D93:L93))</f>
        <v/>
      </c>
      <c r="O91" s="339" t="str">
        <f>IF((L93=""),"",AVERAGE(D93:L93))</f>
        <v/>
      </c>
      <c r="P91" s="342">
        <v>800</v>
      </c>
      <c r="Q91" s="342">
        <v>1000</v>
      </c>
      <c r="R91" s="339" t="str">
        <f>IF((L92=""),"",((M91-N91)/(M91+N91))*100)</f>
        <v/>
      </c>
      <c r="S91" s="342">
        <v>20</v>
      </c>
      <c r="T91" s="347" t="str">
        <f>IF(L92="","",IF(R188&lt;20,(IF(O91&gt;19000,IF(O91&lt;49000,"Pass","Fail"),"Fail"))))</f>
        <v/>
      </c>
      <c r="U91" s="339"/>
      <c r="V91" s="340"/>
    </row>
    <row r="92" spans="1:22">
      <c r="A92" s="341"/>
      <c r="B92" s="332"/>
      <c r="C92" s="68" t="s">
        <v>88</v>
      </c>
      <c r="M92" s="339"/>
      <c r="N92" s="339"/>
      <c r="O92" s="339"/>
      <c r="P92" s="335"/>
      <c r="Q92" s="335"/>
      <c r="R92" s="339"/>
      <c r="S92" s="335"/>
      <c r="T92" s="347"/>
      <c r="U92" s="339"/>
      <c r="V92" s="340"/>
    </row>
    <row r="93" spans="1:22" ht="38.25">
      <c r="A93" s="341"/>
      <c r="B93" s="333"/>
      <c r="C93" s="68" t="s">
        <v>122</v>
      </c>
      <c r="D93" s="38" t="str">
        <f t="shared" ref="D93:L93" si="27">IF(((D91="")*AND(D92="")),"",(D91-D92)*60/70)</f>
        <v/>
      </c>
      <c r="E93" s="38" t="str">
        <f t="shared" si="27"/>
        <v/>
      </c>
      <c r="F93" s="38" t="str">
        <f t="shared" si="27"/>
        <v/>
      </c>
      <c r="G93" s="38" t="str">
        <f t="shared" si="27"/>
        <v/>
      </c>
      <c r="H93" s="38" t="str">
        <f t="shared" si="27"/>
        <v/>
      </c>
      <c r="I93" s="38" t="str">
        <f t="shared" si="27"/>
        <v/>
      </c>
      <c r="J93" s="38" t="str">
        <f t="shared" si="27"/>
        <v/>
      </c>
      <c r="K93" s="38" t="str">
        <f t="shared" si="27"/>
        <v/>
      </c>
      <c r="L93" s="38" t="str">
        <f t="shared" si="27"/>
        <v/>
      </c>
      <c r="M93" s="339"/>
      <c r="N93" s="339"/>
      <c r="O93" s="339"/>
      <c r="P93" s="336"/>
      <c r="Q93" s="336"/>
      <c r="R93" s="339"/>
      <c r="S93" s="336"/>
      <c r="T93" s="347"/>
      <c r="U93" s="339"/>
      <c r="V93" s="340"/>
    </row>
    <row r="94" spans="1:22">
      <c r="A94" s="341"/>
      <c r="B94" s="331"/>
      <c r="C94" s="68" t="s">
        <v>87</v>
      </c>
      <c r="M94" s="339" t="str">
        <f>IF((L95=""),"",MAX(D96:L96))</f>
        <v/>
      </c>
      <c r="N94" s="339" t="str">
        <f>IF(L95="","",MIN(D96:L96))</f>
        <v/>
      </c>
      <c r="O94" s="339" t="str">
        <f>IF((L96=""),"",AVERAGE(D96:L96))</f>
        <v/>
      </c>
      <c r="P94" s="342">
        <v>800</v>
      </c>
      <c r="Q94" s="342">
        <v>1000</v>
      </c>
      <c r="R94" s="339" t="str">
        <f>IF((L95=""),"",((M94-N94)/(M94+N94))*100)</f>
        <v/>
      </c>
      <c r="S94" s="342">
        <v>20</v>
      </c>
      <c r="T94" s="347" t="str">
        <f>IF(L95="","",IF(R191&lt;20,(IF(O94&gt;19000,IF(O94&lt;49000,"Pass","Fail"),"Fail"))))</f>
        <v/>
      </c>
      <c r="U94" s="339"/>
      <c r="V94" s="340"/>
    </row>
    <row r="95" spans="1:22">
      <c r="A95" s="341"/>
      <c r="B95" s="332"/>
      <c r="C95" s="68" t="s">
        <v>88</v>
      </c>
      <c r="M95" s="339"/>
      <c r="N95" s="339"/>
      <c r="O95" s="339"/>
      <c r="P95" s="335"/>
      <c r="Q95" s="335"/>
      <c r="R95" s="339"/>
      <c r="S95" s="335"/>
      <c r="T95" s="347"/>
      <c r="U95" s="339"/>
      <c r="V95" s="340"/>
    </row>
    <row r="96" spans="1:22" ht="38.25">
      <c r="A96" s="341"/>
      <c r="B96" s="333"/>
      <c r="C96" s="68" t="s">
        <v>122</v>
      </c>
      <c r="D96" s="38" t="str">
        <f t="shared" ref="D96:L96" si="28">IF(((D94="")*AND(D95="")),"",(D94-D95)*60/70)</f>
        <v/>
      </c>
      <c r="E96" s="38" t="str">
        <f t="shared" si="28"/>
        <v/>
      </c>
      <c r="F96" s="38" t="str">
        <f t="shared" si="28"/>
        <v/>
      </c>
      <c r="G96" s="38" t="str">
        <f t="shared" si="28"/>
        <v/>
      </c>
      <c r="H96" s="38" t="str">
        <f t="shared" si="28"/>
        <v/>
      </c>
      <c r="I96" s="38" t="str">
        <f t="shared" si="28"/>
        <v/>
      </c>
      <c r="J96" s="38" t="str">
        <f t="shared" si="28"/>
        <v/>
      </c>
      <c r="K96" s="38" t="str">
        <f t="shared" si="28"/>
        <v/>
      </c>
      <c r="L96" s="38" t="str">
        <f t="shared" si="28"/>
        <v/>
      </c>
      <c r="M96" s="339"/>
      <c r="N96" s="339"/>
      <c r="O96" s="339"/>
      <c r="P96" s="336"/>
      <c r="Q96" s="336"/>
      <c r="R96" s="339"/>
      <c r="S96" s="336"/>
      <c r="T96" s="347"/>
      <c r="U96" s="339"/>
      <c r="V96" s="340"/>
    </row>
    <row r="97" spans="1:22">
      <c r="A97" s="341"/>
      <c r="B97" s="331"/>
      <c r="C97" s="68" t="s">
        <v>87</v>
      </c>
      <c r="M97" s="339" t="str">
        <f>IF((L98=""),"",MAX(D99:L99))</f>
        <v/>
      </c>
      <c r="N97" s="339" t="str">
        <f>IF(L98="","",MIN(D99:L99))</f>
        <v/>
      </c>
      <c r="O97" s="339" t="str">
        <f>IF((L99=""),"",AVERAGE(D99:L99))</f>
        <v/>
      </c>
      <c r="P97" s="342">
        <v>800</v>
      </c>
      <c r="Q97" s="342">
        <v>1000</v>
      </c>
      <c r="R97" s="339" t="str">
        <f>IF((L98=""),"",((M97-N97)/(M97+N97))*100)</f>
        <v/>
      </c>
      <c r="S97" s="342">
        <v>20</v>
      </c>
      <c r="T97" s="347" t="str">
        <f>IF(L98="","",IF(R194&lt;20,(IF(O97&gt;19000,IF(O97&lt;49000,"Pass","Fail"),"Fail"))))</f>
        <v/>
      </c>
      <c r="U97" s="339"/>
      <c r="V97" s="340"/>
    </row>
    <row r="98" spans="1:22">
      <c r="A98" s="341"/>
      <c r="B98" s="332"/>
      <c r="C98" s="68" t="s">
        <v>88</v>
      </c>
      <c r="M98" s="339"/>
      <c r="N98" s="339"/>
      <c r="O98" s="339"/>
      <c r="P98" s="335"/>
      <c r="Q98" s="335"/>
      <c r="R98" s="339"/>
      <c r="S98" s="335"/>
      <c r="T98" s="347"/>
      <c r="U98" s="339"/>
      <c r="V98" s="340"/>
    </row>
    <row r="99" spans="1:22" ht="38.25">
      <c r="A99" s="341"/>
      <c r="B99" s="333"/>
      <c r="C99" s="68" t="s">
        <v>122</v>
      </c>
      <c r="D99" s="38" t="str">
        <f t="shared" ref="D99:L99" si="29">IF(((D97="")*AND(D98="")),"",(D97-D98)*60/70)</f>
        <v/>
      </c>
      <c r="E99" s="38" t="str">
        <f t="shared" si="29"/>
        <v/>
      </c>
      <c r="F99" s="38" t="str">
        <f t="shared" si="29"/>
        <v/>
      </c>
      <c r="G99" s="38" t="str">
        <f t="shared" si="29"/>
        <v/>
      </c>
      <c r="H99" s="38" t="str">
        <f t="shared" si="29"/>
        <v/>
      </c>
      <c r="I99" s="38" t="str">
        <f t="shared" si="29"/>
        <v/>
      </c>
      <c r="J99" s="38" t="str">
        <f t="shared" si="29"/>
        <v/>
      </c>
      <c r="K99" s="38" t="str">
        <f t="shared" si="29"/>
        <v/>
      </c>
      <c r="L99" s="38" t="str">
        <f t="shared" si="29"/>
        <v/>
      </c>
      <c r="M99" s="339"/>
      <c r="N99" s="339"/>
      <c r="O99" s="339"/>
      <c r="P99" s="336"/>
      <c r="Q99" s="336"/>
      <c r="R99" s="339"/>
      <c r="S99" s="336"/>
      <c r="T99" s="347"/>
      <c r="U99" s="339"/>
      <c r="V99" s="340"/>
    </row>
    <row r="100" spans="1:22">
      <c r="A100" s="341"/>
      <c r="B100" s="331"/>
      <c r="C100" s="68" t="s">
        <v>87</v>
      </c>
      <c r="M100" s="339" t="str">
        <f>IF((L101=""),"",MAX(D102:L102))</f>
        <v/>
      </c>
      <c r="N100" s="339" t="str">
        <f>IF(L101="","",MIN(D102:L102))</f>
        <v/>
      </c>
      <c r="O100" s="339" t="str">
        <f>IF((L102=""),"",AVERAGE(D102:L102))</f>
        <v/>
      </c>
      <c r="P100" s="342">
        <v>800</v>
      </c>
      <c r="Q100" s="342">
        <v>1000</v>
      </c>
      <c r="R100" s="339" t="str">
        <f>IF((L101=""),"",((M100-N100)/(M100+N100))*100)</f>
        <v/>
      </c>
      <c r="S100" s="342">
        <v>20</v>
      </c>
      <c r="T100" s="347" t="str">
        <f>IF(L101="","",IF(R197&lt;20,(IF(O100&gt;19000,IF(O100&lt;49000,"Pass","Fail"),"Fail"))))</f>
        <v/>
      </c>
      <c r="U100" s="339"/>
      <c r="V100" s="340"/>
    </row>
    <row r="101" spans="1:22">
      <c r="A101" s="341"/>
      <c r="B101" s="332"/>
      <c r="C101" s="68" t="s">
        <v>88</v>
      </c>
      <c r="M101" s="339"/>
      <c r="N101" s="339"/>
      <c r="O101" s="339"/>
      <c r="P101" s="335"/>
      <c r="Q101" s="335"/>
      <c r="R101" s="339"/>
      <c r="S101" s="335"/>
      <c r="T101" s="347"/>
      <c r="U101" s="339"/>
      <c r="V101" s="340"/>
    </row>
    <row r="102" spans="1:22" ht="38.25">
      <c r="A102" s="341"/>
      <c r="B102" s="333"/>
      <c r="C102" s="68" t="s">
        <v>122</v>
      </c>
      <c r="D102" s="38" t="str">
        <f t="shared" ref="D102:L102" si="30">IF(((D100="")*AND(D101="")),"",(D100-D101)*60/70)</f>
        <v/>
      </c>
      <c r="E102" s="38" t="str">
        <f t="shared" si="30"/>
        <v/>
      </c>
      <c r="F102" s="38" t="str">
        <f t="shared" si="30"/>
        <v/>
      </c>
      <c r="G102" s="38" t="str">
        <f t="shared" si="30"/>
        <v/>
      </c>
      <c r="H102" s="38" t="str">
        <f t="shared" si="30"/>
        <v/>
      </c>
      <c r="I102" s="38" t="str">
        <f t="shared" si="30"/>
        <v/>
      </c>
      <c r="J102" s="38" t="str">
        <f t="shared" si="30"/>
        <v/>
      </c>
      <c r="K102" s="38" t="str">
        <f t="shared" si="30"/>
        <v/>
      </c>
      <c r="L102" s="38" t="str">
        <f t="shared" si="30"/>
        <v/>
      </c>
      <c r="M102" s="339"/>
      <c r="N102" s="339"/>
      <c r="O102" s="339"/>
      <c r="P102" s="336"/>
      <c r="Q102" s="336"/>
      <c r="R102" s="339"/>
      <c r="S102" s="336"/>
      <c r="T102" s="347"/>
      <c r="U102" s="339"/>
      <c r="V102" s="340"/>
    </row>
    <row r="103" spans="1:22">
      <c r="A103" s="341"/>
      <c r="B103" s="331"/>
      <c r="C103" s="68" t="s">
        <v>87</v>
      </c>
      <c r="M103" s="339" t="str">
        <f>IF((L104=""),"",MAX(D105:L105))</f>
        <v/>
      </c>
      <c r="N103" s="339" t="str">
        <f>IF(L104="","",MIN(D105:L105))</f>
        <v/>
      </c>
      <c r="O103" s="339" t="str">
        <f>IF((L105=""),"",AVERAGE(D105:L105))</f>
        <v/>
      </c>
      <c r="P103" s="342">
        <v>800</v>
      </c>
      <c r="Q103" s="342">
        <v>1000</v>
      </c>
      <c r="R103" s="339" t="str">
        <f>IF((L104=""),"",((M103-N103)/(M103+N103))*100)</f>
        <v/>
      </c>
      <c r="S103" s="342">
        <v>20</v>
      </c>
      <c r="T103" s="347" t="str">
        <f>IF(L104="","",IF(R200&lt;20,(IF(O103&gt;19000,IF(O103&lt;49000,"Pass","Fail"),"Fail"))))</f>
        <v/>
      </c>
      <c r="U103" s="339"/>
      <c r="V103" s="340"/>
    </row>
    <row r="104" spans="1:22">
      <c r="A104" s="341"/>
      <c r="B104" s="332"/>
      <c r="C104" s="68" t="s">
        <v>88</v>
      </c>
      <c r="M104" s="339"/>
      <c r="N104" s="339"/>
      <c r="O104" s="339"/>
      <c r="P104" s="335"/>
      <c r="Q104" s="335"/>
      <c r="R104" s="339"/>
      <c r="S104" s="335"/>
      <c r="T104" s="347"/>
      <c r="U104" s="339"/>
      <c r="V104" s="340"/>
    </row>
    <row r="105" spans="1:22" ht="38.25">
      <c r="A105" s="341"/>
      <c r="B105" s="333"/>
      <c r="C105" s="68" t="s">
        <v>122</v>
      </c>
      <c r="D105" s="38" t="str">
        <f t="shared" ref="D105:L105" si="31">IF(((D103="")*AND(D104="")),"",(D103-D104)*60/70)</f>
        <v/>
      </c>
      <c r="E105" s="38" t="str">
        <f t="shared" si="31"/>
        <v/>
      </c>
      <c r="F105" s="38" t="str">
        <f t="shared" si="31"/>
        <v/>
      </c>
      <c r="G105" s="38" t="str">
        <f t="shared" si="31"/>
        <v/>
      </c>
      <c r="H105" s="38" t="str">
        <f t="shared" si="31"/>
        <v/>
      </c>
      <c r="I105" s="38" t="str">
        <f t="shared" si="31"/>
        <v/>
      </c>
      <c r="J105" s="38" t="str">
        <f t="shared" si="31"/>
        <v/>
      </c>
      <c r="K105" s="38" t="str">
        <f t="shared" si="31"/>
        <v/>
      </c>
      <c r="L105" s="38" t="str">
        <f t="shared" si="31"/>
        <v/>
      </c>
      <c r="M105" s="339"/>
      <c r="N105" s="339"/>
      <c r="O105" s="339"/>
      <c r="P105" s="336"/>
      <c r="Q105" s="336"/>
      <c r="R105" s="339"/>
      <c r="S105" s="336"/>
      <c r="T105" s="347"/>
      <c r="U105" s="339"/>
      <c r="V105" s="340"/>
    </row>
    <row r="106" spans="1:22">
      <c r="A106" s="341"/>
      <c r="B106" s="331"/>
      <c r="C106" s="68" t="s">
        <v>87</v>
      </c>
      <c r="M106" s="339" t="str">
        <f>IF((L107=""),"",MAX(D108:L108))</f>
        <v/>
      </c>
      <c r="N106" s="339" t="str">
        <f>IF(L107="","",MIN(D108:L108))</f>
        <v/>
      </c>
      <c r="O106" s="339" t="str">
        <f>IF((L108=""),"",AVERAGE(D108:L108))</f>
        <v/>
      </c>
      <c r="P106" s="342">
        <v>800</v>
      </c>
      <c r="Q106" s="342">
        <v>1000</v>
      </c>
      <c r="R106" s="339" t="str">
        <f>IF((L107=""),"",((M106-N106)/(M106+N106))*100)</f>
        <v/>
      </c>
      <c r="S106" s="342">
        <v>20</v>
      </c>
      <c r="T106" s="347" t="str">
        <f>IF(L107="","",IF(R203&lt;20,(IF(O106&gt;19000,IF(O106&lt;49000,"Pass","Fail"),"Fail"))))</f>
        <v/>
      </c>
      <c r="U106" s="339"/>
      <c r="V106" s="340"/>
    </row>
    <row r="107" spans="1:22">
      <c r="A107" s="341"/>
      <c r="B107" s="332"/>
      <c r="C107" s="68" t="s">
        <v>88</v>
      </c>
      <c r="M107" s="339"/>
      <c r="N107" s="339"/>
      <c r="O107" s="339"/>
      <c r="P107" s="335"/>
      <c r="Q107" s="335"/>
      <c r="R107" s="339"/>
      <c r="S107" s="335"/>
      <c r="T107" s="347"/>
      <c r="U107" s="339"/>
      <c r="V107" s="340"/>
    </row>
    <row r="108" spans="1:22" ht="38.25">
      <c r="A108" s="341"/>
      <c r="B108" s="333"/>
      <c r="C108" s="68" t="s">
        <v>122</v>
      </c>
      <c r="D108" s="38" t="str">
        <f t="shared" ref="D108:L108" si="32">IF(((D106="")*AND(D107="")),"",(D106-D107)*60/70)</f>
        <v/>
      </c>
      <c r="E108" s="38" t="str">
        <f t="shared" si="32"/>
        <v/>
      </c>
      <c r="F108" s="38" t="str">
        <f t="shared" si="32"/>
        <v/>
      </c>
      <c r="G108" s="38" t="str">
        <f t="shared" si="32"/>
        <v/>
      </c>
      <c r="H108" s="38" t="str">
        <f t="shared" si="32"/>
        <v/>
      </c>
      <c r="I108" s="38" t="str">
        <f t="shared" si="32"/>
        <v/>
      </c>
      <c r="J108" s="38" t="str">
        <f t="shared" si="32"/>
        <v/>
      </c>
      <c r="K108" s="38" t="str">
        <f t="shared" si="32"/>
        <v/>
      </c>
      <c r="L108" s="38" t="str">
        <f t="shared" si="32"/>
        <v/>
      </c>
      <c r="M108" s="339"/>
      <c r="N108" s="339"/>
      <c r="O108" s="339"/>
      <c r="P108" s="336"/>
      <c r="Q108" s="336"/>
      <c r="R108" s="339"/>
      <c r="S108" s="336"/>
      <c r="T108" s="347"/>
      <c r="U108" s="339"/>
      <c r="V108" s="340"/>
    </row>
    <row r="109" spans="1:22">
      <c r="A109" s="341"/>
      <c r="B109" s="331"/>
      <c r="C109" s="68" t="s">
        <v>87</v>
      </c>
      <c r="M109" s="339" t="str">
        <f>IF((L110=""),"",MAX(D111:L111))</f>
        <v/>
      </c>
      <c r="N109" s="339" t="str">
        <f>IF(L110="","",MIN(D111:L111))</f>
        <v/>
      </c>
      <c r="O109" s="339" t="str">
        <f>IF((L111=""),"",AVERAGE(D111:L111))</f>
        <v/>
      </c>
      <c r="P109" s="342">
        <v>800</v>
      </c>
      <c r="Q109" s="342">
        <v>1000</v>
      </c>
      <c r="R109" s="339" t="str">
        <f>IF((L110=""),"",((M109-N109)/(M109+N109))*100)</f>
        <v/>
      </c>
      <c r="S109" s="342">
        <v>20</v>
      </c>
      <c r="T109" s="347" t="str">
        <f>IF(L110="","",IF(R206&lt;20,(IF(O109&gt;19000,IF(O109&lt;49000,"Pass","Fail"),"Fail"))))</f>
        <v/>
      </c>
      <c r="U109" s="339"/>
      <c r="V109" s="340"/>
    </row>
    <row r="110" spans="1:22">
      <c r="A110" s="341"/>
      <c r="B110" s="332"/>
      <c r="C110" s="68" t="s">
        <v>88</v>
      </c>
      <c r="M110" s="339"/>
      <c r="N110" s="339"/>
      <c r="O110" s="339"/>
      <c r="P110" s="335"/>
      <c r="Q110" s="335"/>
      <c r="R110" s="339"/>
      <c r="S110" s="335"/>
      <c r="T110" s="347"/>
      <c r="U110" s="339"/>
      <c r="V110" s="340"/>
    </row>
    <row r="111" spans="1:22" ht="38.25">
      <c r="A111" s="341"/>
      <c r="B111" s="333"/>
      <c r="C111" s="68" t="s">
        <v>122</v>
      </c>
      <c r="D111" s="38" t="str">
        <f t="shared" ref="D111:L111" si="33">IF(((D109="")*AND(D110="")),"",(D109-D110)*60/70)</f>
        <v/>
      </c>
      <c r="E111" s="38" t="str">
        <f t="shared" si="33"/>
        <v/>
      </c>
      <c r="F111" s="38" t="str">
        <f t="shared" si="33"/>
        <v/>
      </c>
      <c r="G111" s="38" t="str">
        <f t="shared" si="33"/>
        <v/>
      </c>
      <c r="H111" s="38" t="str">
        <f t="shared" si="33"/>
        <v/>
      </c>
      <c r="I111" s="38" t="str">
        <f t="shared" si="33"/>
        <v/>
      </c>
      <c r="J111" s="38" t="str">
        <f t="shared" si="33"/>
        <v/>
      </c>
      <c r="K111" s="38" t="str">
        <f t="shared" si="33"/>
        <v/>
      </c>
      <c r="L111" s="38" t="str">
        <f t="shared" si="33"/>
        <v/>
      </c>
      <c r="M111" s="339"/>
      <c r="N111" s="339"/>
      <c r="O111" s="339"/>
      <c r="P111" s="336"/>
      <c r="Q111" s="336"/>
      <c r="R111" s="339"/>
      <c r="S111" s="336"/>
      <c r="T111" s="347"/>
      <c r="U111" s="339"/>
      <c r="V111" s="340"/>
    </row>
    <row r="112" spans="1:22">
      <c r="A112" s="341"/>
      <c r="B112" s="331"/>
      <c r="C112" s="68" t="s">
        <v>87</v>
      </c>
      <c r="M112" s="339" t="str">
        <f>IF((L113=""),"",MAX(D114:L114))</f>
        <v/>
      </c>
      <c r="N112" s="339" t="str">
        <f>IF(L113="","",MIN(D114:L114))</f>
        <v/>
      </c>
      <c r="O112" s="339" t="str">
        <f>IF((L114=""),"",AVERAGE(D114:L114))</f>
        <v/>
      </c>
      <c r="P112" s="342">
        <v>800</v>
      </c>
      <c r="Q112" s="342">
        <v>1000</v>
      </c>
      <c r="R112" s="339" t="str">
        <f>IF((L113=""),"",((M112-N112)/(M112+N112))*100)</f>
        <v/>
      </c>
      <c r="S112" s="342">
        <v>20</v>
      </c>
      <c r="T112" s="347" t="str">
        <f>IF(L113="","",IF(R209&lt;20,(IF(O112&gt;19000,IF(O112&lt;49000,"Pass","Fail"),"Fail"))))</f>
        <v/>
      </c>
      <c r="U112" s="339"/>
      <c r="V112" s="340"/>
    </row>
    <row r="113" spans="1:22">
      <c r="A113" s="341"/>
      <c r="B113" s="332"/>
      <c r="C113" s="68" t="s">
        <v>88</v>
      </c>
      <c r="M113" s="339"/>
      <c r="N113" s="339"/>
      <c r="O113" s="339"/>
      <c r="P113" s="335"/>
      <c r="Q113" s="335"/>
      <c r="R113" s="339"/>
      <c r="S113" s="335"/>
      <c r="T113" s="347"/>
      <c r="U113" s="339"/>
      <c r="V113" s="340"/>
    </row>
    <row r="114" spans="1:22" ht="38.25">
      <c r="A114" s="341"/>
      <c r="B114" s="333"/>
      <c r="C114" s="68" t="s">
        <v>122</v>
      </c>
      <c r="D114" s="38" t="str">
        <f t="shared" ref="D114:L114" si="34">IF(((D112="")*AND(D113="")),"",(D112-D113)*60/70)</f>
        <v/>
      </c>
      <c r="E114" s="38" t="str">
        <f t="shared" si="34"/>
        <v/>
      </c>
      <c r="F114" s="38" t="str">
        <f t="shared" si="34"/>
        <v/>
      </c>
      <c r="G114" s="38" t="str">
        <f t="shared" si="34"/>
        <v/>
      </c>
      <c r="H114" s="38" t="str">
        <f t="shared" si="34"/>
        <v/>
      </c>
      <c r="I114" s="38" t="str">
        <f t="shared" si="34"/>
        <v/>
      </c>
      <c r="J114" s="38" t="str">
        <f t="shared" si="34"/>
        <v/>
      </c>
      <c r="K114" s="38" t="str">
        <f t="shared" si="34"/>
        <v/>
      </c>
      <c r="L114" s="38" t="str">
        <f t="shared" si="34"/>
        <v/>
      </c>
      <c r="M114" s="339"/>
      <c r="N114" s="339"/>
      <c r="O114" s="339"/>
      <c r="P114" s="336"/>
      <c r="Q114" s="336"/>
      <c r="R114" s="339"/>
      <c r="S114" s="336"/>
      <c r="T114" s="347"/>
      <c r="U114" s="339"/>
      <c r="V114" s="340"/>
    </row>
    <row r="115" spans="1:22">
      <c r="A115" s="341"/>
      <c r="B115" s="331"/>
      <c r="C115" s="68" t="s">
        <v>87</v>
      </c>
      <c r="M115" s="339" t="str">
        <f>IF((L116=""),"",MAX(D117:L117))</f>
        <v/>
      </c>
      <c r="N115" s="339" t="str">
        <f>IF(L116="","",MIN(D117:L117))</f>
        <v/>
      </c>
      <c r="O115" s="339" t="str">
        <f>IF((L117=""),"",AVERAGE(D117:L117))</f>
        <v/>
      </c>
      <c r="P115" s="342">
        <v>800</v>
      </c>
      <c r="Q115" s="342">
        <v>1000</v>
      </c>
      <c r="R115" s="339" t="str">
        <f>IF((L116=""),"",((M115-N115)/(M115+N115))*100)</f>
        <v/>
      </c>
      <c r="S115" s="342">
        <v>20</v>
      </c>
      <c r="T115" s="347" t="str">
        <f>IF(L116="","",IF(R212&lt;20,(IF(O115&gt;19000,IF(O115&lt;49000,"Pass","Fail"),"Fail"))))</f>
        <v/>
      </c>
      <c r="U115" s="339"/>
      <c r="V115" s="340"/>
    </row>
    <row r="116" spans="1:22">
      <c r="A116" s="341"/>
      <c r="B116" s="332"/>
      <c r="C116" s="68" t="s">
        <v>88</v>
      </c>
      <c r="M116" s="339"/>
      <c r="N116" s="339"/>
      <c r="O116" s="339"/>
      <c r="P116" s="335"/>
      <c r="Q116" s="335"/>
      <c r="R116" s="339"/>
      <c r="S116" s="335"/>
      <c r="T116" s="347"/>
      <c r="U116" s="339"/>
      <c r="V116" s="340"/>
    </row>
    <row r="117" spans="1:22" ht="38.25">
      <c r="A117" s="341"/>
      <c r="B117" s="333"/>
      <c r="C117" s="68" t="s">
        <v>122</v>
      </c>
      <c r="D117" s="38" t="str">
        <f t="shared" ref="D117:L117" si="35">IF(((D115="")*AND(D116="")),"",(D115-D116)*60/70)</f>
        <v/>
      </c>
      <c r="E117" s="38" t="str">
        <f t="shared" si="35"/>
        <v/>
      </c>
      <c r="F117" s="38" t="str">
        <f t="shared" si="35"/>
        <v/>
      </c>
      <c r="G117" s="38" t="str">
        <f t="shared" si="35"/>
        <v/>
      </c>
      <c r="H117" s="38" t="str">
        <f t="shared" si="35"/>
        <v/>
      </c>
      <c r="I117" s="38" t="str">
        <f t="shared" si="35"/>
        <v/>
      </c>
      <c r="J117" s="38" t="str">
        <f t="shared" si="35"/>
        <v/>
      </c>
      <c r="K117" s="38" t="str">
        <f t="shared" si="35"/>
        <v/>
      </c>
      <c r="L117" s="38" t="str">
        <f t="shared" si="35"/>
        <v/>
      </c>
      <c r="M117" s="339"/>
      <c r="N117" s="339"/>
      <c r="O117" s="339"/>
      <c r="P117" s="336"/>
      <c r="Q117" s="336"/>
      <c r="R117" s="339"/>
      <c r="S117" s="336"/>
      <c r="T117" s="347"/>
      <c r="U117" s="339"/>
      <c r="V117" s="340"/>
    </row>
    <row r="118" spans="1:22">
      <c r="A118" s="341"/>
      <c r="B118" s="331"/>
      <c r="C118" s="68" t="s">
        <v>87</v>
      </c>
      <c r="M118" s="339" t="str">
        <f>IF((L119=""),"",MAX(D120:L120))</f>
        <v/>
      </c>
      <c r="N118" s="339" t="str">
        <f>IF(L119="","",MIN(D120:L120))</f>
        <v/>
      </c>
      <c r="O118" s="339" t="str">
        <f>IF((L120=""),"",AVERAGE(D120:L120))</f>
        <v/>
      </c>
      <c r="P118" s="342">
        <v>800</v>
      </c>
      <c r="Q118" s="342">
        <v>1000</v>
      </c>
      <c r="R118" s="339" t="str">
        <f>IF((L119=""),"",((M118-N118)/(M118+N118))*100)</f>
        <v/>
      </c>
      <c r="S118" s="342">
        <v>20</v>
      </c>
      <c r="T118" s="347" t="str">
        <f>IF(L119="","",IF(R215&lt;20,(IF(O118&gt;19000,IF(O118&lt;49000,"Pass","Fail"),"Fail"))))</f>
        <v/>
      </c>
      <c r="U118" s="339"/>
      <c r="V118" s="340"/>
    </row>
    <row r="119" spans="1:22">
      <c r="A119" s="341"/>
      <c r="B119" s="332"/>
      <c r="C119" s="68" t="s">
        <v>88</v>
      </c>
      <c r="M119" s="339"/>
      <c r="N119" s="339"/>
      <c r="O119" s="339"/>
      <c r="P119" s="335"/>
      <c r="Q119" s="335"/>
      <c r="R119" s="339"/>
      <c r="S119" s="335"/>
      <c r="T119" s="347"/>
      <c r="U119" s="339"/>
      <c r="V119" s="340"/>
    </row>
    <row r="120" spans="1:22" ht="38.25">
      <c r="A120" s="341"/>
      <c r="B120" s="333"/>
      <c r="C120" s="68" t="s">
        <v>122</v>
      </c>
      <c r="D120" s="38" t="str">
        <f t="shared" ref="D120:L120" si="36">IF(((D118="")*AND(D119="")),"",(D118-D119)*60/70)</f>
        <v/>
      </c>
      <c r="E120" s="38" t="str">
        <f t="shared" si="36"/>
        <v/>
      </c>
      <c r="F120" s="38" t="str">
        <f t="shared" si="36"/>
        <v/>
      </c>
      <c r="G120" s="38" t="str">
        <f t="shared" si="36"/>
        <v/>
      </c>
      <c r="H120" s="38" t="str">
        <f t="shared" si="36"/>
        <v/>
      </c>
      <c r="I120" s="38" t="str">
        <f t="shared" si="36"/>
        <v/>
      </c>
      <c r="J120" s="38" t="str">
        <f t="shared" si="36"/>
        <v/>
      </c>
      <c r="K120" s="38" t="str">
        <f t="shared" si="36"/>
        <v/>
      </c>
      <c r="L120" s="38" t="str">
        <f t="shared" si="36"/>
        <v/>
      </c>
      <c r="M120" s="339"/>
      <c r="N120" s="339"/>
      <c r="O120" s="339"/>
      <c r="P120" s="336"/>
      <c r="Q120" s="336"/>
      <c r="R120" s="339"/>
      <c r="S120" s="336"/>
      <c r="T120" s="347"/>
      <c r="U120" s="339"/>
      <c r="V120" s="340"/>
    </row>
    <row r="121" spans="1:22">
      <c r="A121" s="341"/>
      <c r="B121" s="331"/>
      <c r="C121" s="68" t="s">
        <v>87</v>
      </c>
      <c r="M121" s="339" t="str">
        <f>IF((L122=""),"",MAX(D123:L123))</f>
        <v/>
      </c>
      <c r="N121" s="339" t="str">
        <f>IF(L122="","",MIN(D123:L123))</f>
        <v/>
      </c>
      <c r="O121" s="339" t="str">
        <f>IF((L123=""),"",AVERAGE(D123:L123))</f>
        <v/>
      </c>
      <c r="P121" s="342">
        <v>800</v>
      </c>
      <c r="Q121" s="342">
        <v>1000</v>
      </c>
      <c r="R121" s="339" t="str">
        <f>IF((L122=""),"",((M121-N121)/(M121+N121))*100)</f>
        <v/>
      </c>
      <c r="S121" s="342">
        <v>20</v>
      </c>
      <c r="T121" s="347" t="str">
        <f>IF(L122="","",IF(R218&lt;20,(IF(O121&gt;19000,IF(O121&lt;49000,"Pass","Fail"),"Fail"))))</f>
        <v/>
      </c>
      <c r="U121" s="339"/>
      <c r="V121" s="340"/>
    </row>
    <row r="122" spans="1:22">
      <c r="A122" s="341"/>
      <c r="B122" s="332"/>
      <c r="C122" s="68" t="s">
        <v>88</v>
      </c>
      <c r="M122" s="339"/>
      <c r="N122" s="339"/>
      <c r="O122" s="339"/>
      <c r="P122" s="335"/>
      <c r="Q122" s="335"/>
      <c r="R122" s="339"/>
      <c r="S122" s="335"/>
      <c r="T122" s="347"/>
      <c r="U122" s="339"/>
      <c r="V122" s="340"/>
    </row>
    <row r="123" spans="1:22" ht="38.25">
      <c r="A123" s="341"/>
      <c r="B123" s="333"/>
      <c r="C123" s="68" t="s">
        <v>122</v>
      </c>
      <c r="D123" s="38" t="str">
        <f t="shared" ref="D123:L123" si="37">IF(((D121="")*AND(D122="")),"",(D121-D122)*60/70)</f>
        <v/>
      </c>
      <c r="E123" s="38" t="str">
        <f t="shared" si="37"/>
        <v/>
      </c>
      <c r="F123" s="38" t="str">
        <f t="shared" si="37"/>
        <v/>
      </c>
      <c r="G123" s="38" t="str">
        <f t="shared" si="37"/>
        <v/>
      </c>
      <c r="H123" s="38" t="str">
        <f t="shared" si="37"/>
        <v/>
      </c>
      <c r="I123" s="38" t="str">
        <f t="shared" si="37"/>
        <v/>
      </c>
      <c r="J123" s="38" t="str">
        <f t="shared" si="37"/>
        <v/>
      </c>
      <c r="K123" s="38" t="str">
        <f t="shared" si="37"/>
        <v/>
      </c>
      <c r="L123" s="38" t="str">
        <f t="shared" si="37"/>
        <v/>
      </c>
      <c r="M123" s="339"/>
      <c r="N123" s="339"/>
      <c r="O123" s="339"/>
      <c r="P123" s="336"/>
      <c r="Q123" s="336"/>
      <c r="R123" s="339"/>
      <c r="S123" s="336"/>
      <c r="T123" s="347"/>
      <c r="U123" s="339"/>
      <c r="V123" s="340"/>
    </row>
    <row r="124" spans="1:22">
      <c r="A124" s="341"/>
      <c r="B124" s="331"/>
      <c r="C124" s="68" t="s">
        <v>87</v>
      </c>
      <c r="M124" s="339" t="str">
        <f>IF((L125=""),"",MAX(D126:L126))</f>
        <v/>
      </c>
      <c r="N124" s="339" t="str">
        <f>IF(L125="","",MIN(D126:L126))</f>
        <v/>
      </c>
      <c r="O124" s="339" t="str">
        <f>IF((L126=""),"",AVERAGE(D126:L126))</f>
        <v/>
      </c>
      <c r="P124" s="342">
        <v>800</v>
      </c>
      <c r="Q124" s="342">
        <v>1000</v>
      </c>
      <c r="R124" s="339" t="str">
        <f>IF((L125=""),"",((M124-N124)/(M124+N124))*100)</f>
        <v/>
      </c>
      <c r="S124" s="342">
        <v>20</v>
      </c>
      <c r="T124" s="347" t="str">
        <f>IF(L125="","",IF(R221&lt;20,(IF(O124&gt;19000,IF(O124&lt;49000,"Pass","Fail"),"Fail"))))</f>
        <v/>
      </c>
      <c r="U124" s="339"/>
      <c r="V124" s="340"/>
    </row>
    <row r="125" spans="1:22">
      <c r="A125" s="341"/>
      <c r="B125" s="332"/>
      <c r="C125" s="68" t="s">
        <v>88</v>
      </c>
      <c r="M125" s="339"/>
      <c r="N125" s="339"/>
      <c r="O125" s="339"/>
      <c r="P125" s="335"/>
      <c r="Q125" s="335"/>
      <c r="R125" s="339"/>
      <c r="S125" s="335"/>
      <c r="T125" s="347"/>
      <c r="U125" s="339"/>
      <c r="V125" s="340"/>
    </row>
    <row r="126" spans="1:22" ht="38.25">
      <c r="A126" s="341"/>
      <c r="B126" s="333"/>
      <c r="C126" s="68" t="s">
        <v>122</v>
      </c>
      <c r="D126" s="38" t="str">
        <f t="shared" ref="D126:L126" si="38">IF(((D124="")*AND(D125="")),"",(D124-D125)*60/70)</f>
        <v/>
      </c>
      <c r="E126" s="38" t="str">
        <f t="shared" si="38"/>
        <v/>
      </c>
      <c r="F126" s="38" t="str">
        <f t="shared" si="38"/>
        <v/>
      </c>
      <c r="G126" s="38" t="str">
        <f t="shared" si="38"/>
        <v/>
      </c>
      <c r="H126" s="38" t="str">
        <f t="shared" si="38"/>
        <v/>
      </c>
      <c r="I126" s="38" t="str">
        <f t="shared" si="38"/>
        <v/>
      </c>
      <c r="J126" s="38" t="str">
        <f t="shared" si="38"/>
        <v/>
      </c>
      <c r="K126" s="38" t="str">
        <f t="shared" si="38"/>
        <v/>
      </c>
      <c r="L126" s="38" t="str">
        <f t="shared" si="38"/>
        <v/>
      </c>
      <c r="M126" s="339"/>
      <c r="N126" s="339"/>
      <c r="O126" s="339"/>
      <c r="P126" s="336"/>
      <c r="Q126" s="336"/>
      <c r="R126" s="339"/>
      <c r="S126" s="336"/>
      <c r="T126" s="347"/>
      <c r="U126" s="339"/>
      <c r="V126" s="340"/>
    </row>
    <row r="127" spans="1:22">
      <c r="A127" s="341"/>
      <c r="B127" s="331"/>
      <c r="C127" s="68" t="s">
        <v>87</v>
      </c>
      <c r="M127" s="339" t="str">
        <f>IF((L128=""),"",MAX(D129:L129))</f>
        <v/>
      </c>
      <c r="N127" s="339" t="str">
        <f>IF(L128="","",MIN(D129:L129))</f>
        <v/>
      </c>
      <c r="O127" s="339" t="str">
        <f>IF((L129=""),"",AVERAGE(D129:L129))</f>
        <v/>
      </c>
      <c r="P127" s="342">
        <v>800</v>
      </c>
      <c r="Q127" s="342">
        <v>1000</v>
      </c>
      <c r="R127" s="339" t="str">
        <f>IF((L128=""),"",((M127-N127)/(M127+N127))*100)</f>
        <v/>
      </c>
      <c r="S127" s="342">
        <v>20</v>
      </c>
      <c r="T127" s="347" t="str">
        <f>IF(L128="","",IF(R224&lt;20,(IF(O127&gt;19000,IF(O127&lt;49000,"Pass","Fail"),"Fail"))))</f>
        <v/>
      </c>
      <c r="U127" s="339"/>
      <c r="V127" s="340"/>
    </row>
    <row r="128" spans="1:22">
      <c r="A128" s="341"/>
      <c r="B128" s="332"/>
      <c r="C128" s="68" t="s">
        <v>88</v>
      </c>
      <c r="M128" s="339"/>
      <c r="N128" s="339"/>
      <c r="O128" s="339"/>
      <c r="P128" s="335"/>
      <c r="Q128" s="335"/>
      <c r="R128" s="339"/>
      <c r="S128" s="335"/>
      <c r="T128" s="347"/>
      <c r="U128" s="339"/>
      <c r="V128" s="340"/>
    </row>
    <row r="129" spans="1:22" ht="38.25">
      <c r="A129" s="341"/>
      <c r="B129" s="333"/>
      <c r="C129" s="68" t="s">
        <v>122</v>
      </c>
      <c r="D129" s="38" t="str">
        <f t="shared" ref="D129:L129" si="39">IF(((D127="")*AND(D128="")),"",(D127-D128)*60/70)</f>
        <v/>
      </c>
      <c r="E129" s="38" t="str">
        <f t="shared" si="39"/>
        <v/>
      </c>
      <c r="F129" s="38" t="str">
        <f t="shared" si="39"/>
        <v/>
      </c>
      <c r="G129" s="38" t="str">
        <f t="shared" si="39"/>
        <v/>
      </c>
      <c r="H129" s="38" t="str">
        <f t="shared" si="39"/>
        <v/>
      </c>
      <c r="I129" s="38" t="str">
        <f t="shared" si="39"/>
        <v/>
      </c>
      <c r="J129" s="38" t="str">
        <f t="shared" si="39"/>
        <v/>
      </c>
      <c r="K129" s="38" t="str">
        <f t="shared" si="39"/>
        <v/>
      </c>
      <c r="L129" s="38" t="str">
        <f t="shared" si="39"/>
        <v/>
      </c>
      <c r="M129" s="339"/>
      <c r="N129" s="339"/>
      <c r="O129" s="339"/>
      <c r="P129" s="336"/>
      <c r="Q129" s="336"/>
      <c r="R129" s="339"/>
      <c r="S129" s="336"/>
      <c r="T129" s="347"/>
      <c r="U129" s="339"/>
      <c r="V129" s="340"/>
    </row>
    <row r="130" spans="1:22">
      <c r="A130" s="341"/>
      <c r="B130" s="331"/>
      <c r="C130" s="68" t="s">
        <v>87</v>
      </c>
      <c r="M130" s="339" t="str">
        <f>IF((L131=""),"",MAX(D132:L132))</f>
        <v/>
      </c>
      <c r="N130" s="339" t="str">
        <f>IF(L131="","",MIN(D132:L132))</f>
        <v/>
      </c>
      <c r="O130" s="339" t="str">
        <f>IF((L132=""),"",AVERAGE(D132:L132))</f>
        <v/>
      </c>
      <c r="P130" s="342">
        <v>800</v>
      </c>
      <c r="Q130" s="342">
        <v>1000</v>
      </c>
      <c r="R130" s="339" t="str">
        <f>IF((L131=""),"",((M130-N130)/(M130+N130))*100)</f>
        <v/>
      </c>
      <c r="S130" s="342">
        <v>20</v>
      </c>
      <c r="T130" s="347" t="str">
        <f>IF(L131="","",IF(R227&lt;20,(IF(O130&gt;19000,IF(O130&lt;49000,"Pass","Fail"),"Fail"))))</f>
        <v/>
      </c>
      <c r="U130" s="339"/>
      <c r="V130" s="340"/>
    </row>
    <row r="131" spans="1:22">
      <c r="A131" s="341"/>
      <c r="B131" s="332"/>
      <c r="C131" s="68" t="s">
        <v>88</v>
      </c>
      <c r="M131" s="339"/>
      <c r="N131" s="339"/>
      <c r="O131" s="339"/>
      <c r="P131" s="335"/>
      <c r="Q131" s="335"/>
      <c r="R131" s="339"/>
      <c r="S131" s="335"/>
      <c r="T131" s="347"/>
      <c r="U131" s="339"/>
      <c r="V131" s="340"/>
    </row>
    <row r="132" spans="1:22" ht="38.25">
      <c r="A132" s="341"/>
      <c r="B132" s="333"/>
      <c r="C132" s="68" t="s">
        <v>122</v>
      </c>
      <c r="D132" s="38" t="str">
        <f t="shared" ref="D132:L132" si="40">IF(((D130="")*AND(D131="")),"",(D130-D131)*60/70)</f>
        <v/>
      </c>
      <c r="E132" s="38" t="str">
        <f t="shared" si="40"/>
        <v/>
      </c>
      <c r="F132" s="38" t="str">
        <f t="shared" si="40"/>
        <v/>
      </c>
      <c r="G132" s="38" t="str">
        <f t="shared" si="40"/>
        <v/>
      </c>
      <c r="H132" s="38" t="str">
        <f t="shared" si="40"/>
        <v/>
      </c>
      <c r="I132" s="38" t="str">
        <f t="shared" si="40"/>
        <v/>
      </c>
      <c r="J132" s="38" t="str">
        <f t="shared" si="40"/>
        <v/>
      </c>
      <c r="K132" s="38" t="str">
        <f t="shared" si="40"/>
        <v/>
      </c>
      <c r="L132" s="38" t="str">
        <f t="shared" si="40"/>
        <v/>
      </c>
      <c r="M132" s="339"/>
      <c r="N132" s="339"/>
      <c r="O132" s="339"/>
      <c r="P132" s="336"/>
      <c r="Q132" s="336"/>
      <c r="R132" s="339"/>
      <c r="S132" s="336"/>
      <c r="T132" s="347"/>
      <c r="U132" s="339"/>
      <c r="V132" s="340"/>
    </row>
    <row r="133" spans="1:22">
      <c r="A133" s="341"/>
      <c r="B133" s="331"/>
      <c r="C133" s="68" t="s">
        <v>87</v>
      </c>
      <c r="M133" s="339" t="str">
        <f>IF((L134=""),"",MAX(D135:L135))</f>
        <v/>
      </c>
      <c r="N133" s="339" t="str">
        <f>IF(L134="","",MIN(D135:L135))</f>
        <v/>
      </c>
      <c r="O133" s="339" t="str">
        <f>IF((L135=""),"",AVERAGE(D135:L135))</f>
        <v/>
      </c>
      <c r="P133" s="342">
        <v>800</v>
      </c>
      <c r="Q133" s="342">
        <v>1000</v>
      </c>
      <c r="R133" s="339" t="str">
        <f>IF((L134=""),"",((M133-N133)/(M133+N133))*100)</f>
        <v/>
      </c>
      <c r="S133" s="342">
        <v>20</v>
      </c>
      <c r="T133" s="347" t="str">
        <f>IF(L134="","",IF(R230&lt;20,(IF(O133&gt;19000,IF(O133&lt;49000,"Pass","Fail"),"Fail"))))</f>
        <v/>
      </c>
      <c r="U133" s="339"/>
      <c r="V133" s="340"/>
    </row>
    <row r="134" spans="1:22">
      <c r="A134" s="341"/>
      <c r="B134" s="332"/>
      <c r="C134" s="68" t="s">
        <v>88</v>
      </c>
      <c r="M134" s="339"/>
      <c r="N134" s="339"/>
      <c r="O134" s="339"/>
      <c r="P134" s="335"/>
      <c r="Q134" s="335"/>
      <c r="R134" s="339"/>
      <c r="S134" s="335"/>
      <c r="T134" s="347"/>
      <c r="U134" s="339"/>
      <c r="V134" s="340"/>
    </row>
    <row r="135" spans="1:22" ht="38.25">
      <c r="A135" s="341"/>
      <c r="B135" s="333"/>
      <c r="C135" s="68" t="s">
        <v>122</v>
      </c>
      <c r="D135" s="38" t="str">
        <f t="shared" ref="D135:L135" si="41">IF(((D133="")*AND(D134="")),"",(D133-D134)*60/70)</f>
        <v/>
      </c>
      <c r="E135" s="38" t="str">
        <f t="shared" si="41"/>
        <v/>
      </c>
      <c r="F135" s="38" t="str">
        <f t="shared" si="41"/>
        <v/>
      </c>
      <c r="G135" s="38" t="str">
        <f t="shared" si="41"/>
        <v/>
      </c>
      <c r="H135" s="38" t="str">
        <f t="shared" si="41"/>
        <v/>
      </c>
      <c r="I135" s="38" t="str">
        <f t="shared" si="41"/>
        <v/>
      </c>
      <c r="J135" s="38" t="str">
        <f t="shared" si="41"/>
        <v/>
      </c>
      <c r="K135" s="38" t="str">
        <f t="shared" si="41"/>
        <v/>
      </c>
      <c r="L135" s="38" t="str">
        <f t="shared" si="41"/>
        <v/>
      </c>
      <c r="M135" s="339"/>
      <c r="N135" s="339"/>
      <c r="O135" s="339"/>
      <c r="P135" s="336"/>
      <c r="Q135" s="336"/>
      <c r="R135" s="339"/>
      <c r="S135" s="336"/>
      <c r="T135" s="347"/>
      <c r="U135" s="339"/>
      <c r="V135" s="340"/>
    </row>
    <row r="136" spans="1:22">
      <c r="A136" s="341"/>
      <c r="B136" s="331"/>
      <c r="C136" s="68" t="s">
        <v>87</v>
      </c>
      <c r="M136" s="339" t="str">
        <f>IF((L137=""),"",MAX(D138:L138))</f>
        <v/>
      </c>
      <c r="N136" s="339" t="str">
        <f>IF(L137="","",MIN(D138:L138))</f>
        <v/>
      </c>
      <c r="O136" s="339" t="str">
        <f>IF((L138=""),"",AVERAGE(D138:L138))</f>
        <v/>
      </c>
      <c r="P136" s="342">
        <v>800</v>
      </c>
      <c r="Q136" s="342">
        <v>1000</v>
      </c>
      <c r="R136" s="339" t="str">
        <f>IF((L137=""),"",((M136-N136)/(M136+N136))*100)</f>
        <v/>
      </c>
      <c r="S136" s="342">
        <v>20</v>
      </c>
      <c r="T136" s="347" t="str">
        <f>IF(L137="","",IF(R233&lt;20,(IF(O136&gt;19000,IF(O136&lt;49000,"Pass","Fail"),"Fail"))))</f>
        <v/>
      </c>
      <c r="U136" s="339"/>
      <c r="V136" s="340"/>
    </row>
    <row r="137" spans="1:22">
      <c r="A137" s="341"/>
      <c r="B137" s="332"/>
      <c r="C137" s="68" t="s">
        <v>88</v>
      </c>
      <c r="M137" s="339"/>
      <c r="N137" s="339"/>
      <c r="O137" s="339"/>
      <c r="P137" s="335"/>
      <c r="Q137" s="335"/>
      <c r="R137" s="339"/>
      <c r="S137" s="335"/>
      <c r="T137" s="347"/>
      <c r="U137" s="339"/>
      <c r="V137" s="340"/>
    </row>
    <row r="138" spans="1:22" ht="38.25">
      <c r="A138" s="341"/>
      <c r="B138" s="333"/>
      <c r="C138" s="68" t="s">
        <v>122</v>
      </c>
      <c r="D138" s="38" t="str">
        <f t="shared" ref="D138:L138" si="42">IF(((D136="")*AND(D137="")),"",(D136-D137)*60/70)</f>
        <v/>
      </c>
      <c r="E138" s="38" t="str">
        <f t="shared" si="42"/>
        <v/>
      </c>
      <c r="F138" s="38" t="str">
        <f t="shared" si="42"/>
        <v/>
      </c>
      <c r="G138" s="38" t="str">
        <f t="shared" si="42"/>
        <v/>
      </c>
      <c r="H138" s="38" t="str">
        <f t="shared" si="42"/>
        <v/>
      </c>
      <c r="I138" s="38" t="str">
        <f t="shared" si="42"/>
        <v/>
      </c>
      <c r="J138" s="38" t="str">
        <f t="shared" si="42"/>
        <v/>
      </c>
      <c r="K138" s="38" t="str">
        <f t="shared" si="42"/>
        <v/>
      </c>
      <c r="L138" s="38" t="str">
        <f t="shared" si="42"/>
        <v/>
      </c>
      <c r="M138" s="339"/>
      <c r="N138" s="339"/>
      <c r="O138" s="339"/>
      <c r="P138" s="336"/>
      <c r="Q138" s="336"/>
      <c r="R138" s="339"/>
      <c r="S138" s="336"/>
      <c r="T138" s="347"/>
      <c r="U138" s="339"/>
      <c r="V138" s="340"/>
    </row>
    <row r="139" spans="1:22">
      <c r="A139" s="341"/>
      <c r="B139" s="331"/>
      <c r="C139" s="68" t="s">
        <v>87</v>
      </c>
      <c r="M139" s="339" t="str">
        <f>IF((L140=""),"",MAX(D141:L141))</f>
        <v/>
      </c>
      <c r="N139" s="339" t="str">
        <f>IF(L140="","",MIN(D141:L141))</f>
        <v/>
      </c>
      <c r="O139" s="339" t="str">
        <f>IF((L141=""),"",AVERAGE(D141:L141))</f>
        <v/>
      </c>
      <c r="P139" s="342">
        <v>800</v>
      </c>
      <c r="Q139" s="342">
        <v>1000</v>
      </c>
      <c r="R139" s="339" t="str">
        <f>IF((L140=""),"",((M139-N139)/(M139+N139))*100)</f>
        <v/>
      </c>
      <c r="S139" s="342">
        <v>20</v>
      </c>
      <c r="T139" s="347" t="str">
        <f>IF(L140="","",IF(R236&lt;20,(IF(O139&gt;19000,IF(O139&lt;49000,"Pass","Fail"),"Fail"))))</f>
        <v/>
      </c>
      <c r="U139" s="339"/>
      <c r="V139" s="340"/>
    </row>
    <row r="140" spans="1:22">
      <c r="A140" s="341"/>
      <c r="B140" s="332"/>
      <c r="C140" s="68" t="s">
        <v>88</v>
      </c>
      <c r="M140" s="339"/>
      <c r="N140" s="339"/>
      <c r="O140" s="339"/>
      <c r="P140" s="335"/>
      <c r="Q140" s="335"/>
      <c r="R140" s="339"/>
      <c r="S140" s="335"/>
      <c r="T140" s="347"/>
      <c r="U140" s="339"/>
      <c r="V140" s="340"/>
    </row>
    <row r="141" spans="1:22" ht="38.25">
      <c r="A141" s="341"/>
      <c r="B141" s="333"/>
      <c r="C141" s="68" t="s">
        <v>122</v>
      </c>
      <c r="D141" s="38" t="str">
        <f t="shared" ref="D141:L141" si="43">IF(((D139="")*AND(D140="")),"",(D139-D140)*60/70)</f>
        <v/>
      </c>
      <c r="E141" s="38" t="str">
        <f t="shared" si="43"/>
        <v/>
      </c>
      <c r="F141" s="38" t="str">
        <f t="shared" si="43"/>
        <v/>
      </c>
      <c r="G141" s="38" t="str">
        <f t="shared" si="43"/>
        <v/>
      </c>
      <c r="H141" s="38" t="str">
        <f t="shared" si="43"/>
        <v/>
      </c>
      <c r="I141" s="38" t="str">
        <f t="shared" si="43"/>
        <v/>
      </c>
      <c r="J141" s="38" t="str">
        <f t="shared" si="43"/>
        <v/>
      </c>
      <c r="K141" s="38" t="str">
        <f t="shared" si="43"/>
        <v/>
      </c>
      <c r="L141" s="38" t="str">
        <f t="shared" si="43"/>
        <v/>
      </c>
      <c r="M141" s="339"/>
      <c r="N141" s="339"/>
      <c r="O141" s="339"/>
      <c r="P141" s="336"/>
      <c r="Q141" s="336"/>
      <c r="R141" s="339"/>
      <c r="S141" s="336"/>
      <c r="T141" s="347"/>
      <c r="U141" s="339"/>
      <c r="V141" s="340"/>
    </row>
    <row r="142" spans="1:22">
      <c r="A142" s="341"/>
      <c r="B142" s="331"/>
      <c r="C142" s="68" t="s">
        <v>87</v>
      </c>
      <c r="M142" s="339" t="str">
        <f>IF((L143=""),"",MAX(D144:L144))</f>
        <v/>
      </c>
      <c r="N142" s="339" t="str">
        <f>IF(L143="","",MIN(D144:L144))</f>
        <v/>
      </c>
      <c r="O142" s="339" t="str">
        <f>IF((L144=""),"",AVERAGE(D144:L144))</f>
        <v/>
      </c>
      <c r="P142" s="342">
        <v>800</v>
      </c>
      <c r="Q142" s="342">
        <v>1000</v>
      </c>
      <c r="R142" s="339" t="str">
        <f>IF((L143=""),"",((M142-N142)/(M142+N142))*100)</f>
        <v/>
      </c>
      <c r="S142" s="342">
        <v>20</v>
      </c>
      <c r="T142" s="347" t="str">
        <f>IF(L143="","",IF(R239&lt;20,(IF(O142&gt;19000,IF(O142&lt;49000,"Pass","Fail"),"Fail"))))</f>
        <v/>
      </c>
      <c r="U142" s="339"/>
      <c r="V142" s="340"/>
    </row>
    <row r="143" spans="1:22">
      <c r="A143" s="341"/>
      <c r="B143" s="332"/>
      <c r="C143" s="68" t="s">
        <v>88</v>
      </c>
      <c r="M143" s="339"/>
      <c r="N143" s="339"/>
      <c r="O143" s="339"/>
      <c r="P143" s="335"/>
      <c r="Q143" s="335"/>
      <c r="R143" s="339"/>
      <c r="S143" s="335"/>
      <c r="T143" s="347"/>
      <c r="U143" s="339"/>
      <c r="V143" s="340"/>
    </row>
    <row r="144" spans="1:22" ht="38.25">
      <c r="A144" s="341"/>
      <c r="B144" s="333"/>
      <c r="C144" s="68" t="s">
        <v>122</v>
      </c>
      <c r="D144" s="38" t="str">
        <f t="shared" ref="D144:L144" si="44">IF(((D142="")*AND(D143="")),"",(D142-D143)*60/70)</f>
        <v/>
      </c>
      <c r="E144" s="38" t="str">
        <f t="shared" si="44"/>
        <v/>
      </c>
      <c r="F144" s="38" t="str">
        <f t="shared" si="44"/>
        <v/>
      </c>
      <c r="G144" s="38" t="str">
        <f t="shared" si="44"/>
        <v/>
      </c>
      <c r="H144" s="38" t="str">
        <f t="shared" si="44"/>
        <v/>
      </c>
      <c r="I144" s="38" t="str">
        <f t="shared" si="44"/>
        <v/>
      </c>
      <c r="J144" s="38" t="str">
        <f t="shared" si="44"/>
        <v/>
      </c>
      <c r="K144" s="38" t="str">
        <f t="shared" si="44"/>
        <v/>
      </c>
      <c r="L144" s="38" t="str">
        <f t="shared" si="44"/>
        <v/>
      </c>
      <c r="M144" s="339"/>
      <c r="N144" s="339"/>
      <c r="O144" s="339"/>
      <c r="P144" s="336"/>
      <c r="Q144" s="336"/>
      <c r="R144" s="339"/>
      <c r="S144" s="336"/>
      <c r="T144" s="347"/>
      <c r="U144" s="339"/>
      <c r="V144" s="340"/>
    </row>
    <row r="145" spans="1:22">
      <c r="A145" s="341"/>
      <c r="B145" s="331"/>
      <c r="C145" s="68" t="s">
        <v>87</v>
      </c>
      <c r="M145" s="339" t="str">
        <f>IF((L146=""),"",MAX(D147:L147))</f>
        <v/>
      </c>
      <c r="N145" s="339" t="str">
        <f>IF(L146="","",MIN(D147:L147))</f>
        <v/>
      </c>
      <c r="O145" s="339" t="str">
        <f>IF((L147=""),"",AVERAGE(D147:L147))</f>
        <v/>
      </c>
      <c r="P145" s="342">
        <v>800</v>
      </c>
      <c r="Q145" s="342">
        <v>1000</v>
      </c>
      <c r="R145" s="339" t="str">
        <f>IF((L146=""),"",((M145-N145)/(M145+N145))*100)</f>
        <v/>
      </c>
      <c r="S145" s="342">
        <v>20</v>
      </c>
      <c r="T145" s="347" t="str">
        <f>IF(L146="","",IF(R242&lt;20,(IF(O145&gt;19000,IF(O145&lt;49000,"Pass","Fail"),"Fail"))))</f>
        <v/>
      </c>
      <c r="U145" s="339"/>
      <c r="V145" s="340"/>
    </row>
    <row r="146" spans="1:22">
      <c r="A146" s="341"/>
      <c r="B146" s="332"/>
      <c r="C146" s="68" t="s">
        <v>88</v>
      </c>
      <c r="M146" s="339"/>
      <c r="N146" s="339"/>
      <c r="O146" s="339"/>
      <c r="P146" s="335"/>
      <c r="Q146" s="335"/>
      <c r="R146" s="339"/>
      <c r="S146" s="335"/>
      <c r="T146" s="347"/>
      <c r="U146" s="339"/>
      <c r="V146" s="340"/>
    </row>
    <row r="147" spans="1:22" ht="38.25">
      <c r="A147" s="341"/>
      <c r="B147" s="333"/>
      <c r="C147" s="68" t="s">
        <v>122</v>
      </c>
      <c r="D147" s="38" t="str">
        <f t="shared" ref="D147:L147" si="45">IF(((D145="")*AND(D146="")),"",(D145-D146)*60/70)</f>
        <v/>
      </c>
      <c r="E147" s="38" t="str">
        <f t="shared" si="45"/>
        <v/>
      </c>
      <c r="F147" s="38" t="str">
        <f t="shared" si="45"/>
        <v/>
      </c>
      <c r="G147" s="38" t="str">
        <f t="shared" si="45"/>
        <v/>
      </c>
      <c r="H147" s="38" t="str">
        <f t="shared" si="45"/>
        <v/>
      </c>
      <c r="I147" s="38" t="str">
        <f t="shared" si="45"/>
        <v/>
      </c>
      <c r="J147" s="38" t="str">
        <f t="shared" si="45"/>
        <v/>
      </c>
      <c r="K147" s="38" t="str">
        <f t="shared" si="45"/>
        <v/>
      </c>
      <c r="L147" s="38" t="str">
        <f t="shared" si="45"/>
        <v/>
      </c>
      <c r="M147" s="339"/>
      <c r="N147" s="339"/>
      <c r="O147" s="339"/>
      <c r="P147" s="336"/>
      <c r="Q147" s="336"/>
      <c r="R147" s="339"/>
      <c r="S147" s="336"/>
      <c r="T147" s="347"/>
      <c r="U147" s="339"/>
      <c r="V147" s="340"/>
    </row>
    <row r="148" spans="1:22">
      <c r="A148" s="341"/>
      <c r="B148" s="331"/>
      <c r="C148" s="68" t="s">
        <v>87</v>
      </c>
      <c r="M148" s="339" t="str">
        <f>IF((L149=""),"",MAX(D150:L150))</f>
        <v/>
      </c>
      <c r="N148" s="339" t="str">
        <f>IF(L149="","",MIN(D150:L150))</f>
        <v/>
      </c>
      <c r="O148" s="339" t="str">
        <f>IF((L150=""),"",AVERAGE(D150:L150))</f>
        <v/>
      </c>
      <c r="P148" s="342">
        <v>800</v>
      </c>
      <c r="Q148" s="342">
        <v>1000</v>
      </c>
      <c r="R148" s="339" t="str">
        <f>IF((L149=""),"",((M148-N148)/(M148+N148))*100)</f>
        <v/>
      </c>
      <c r="S148" s="342">
        <v>20</v>
      </c>
      <c r="T148" s="347" t="str">
        <f>IF(L149="","",IF(R245&lt;20,(IF(O148&gt;19000,IF(O148&lt;49000,"Pass","Fail"),"Fail"))))</f>
        <v/>
      </c>
      <c r="U148" s="339"/>
      <c r="V148" s="340"/>
    </row>
    <row r="149" spans="1:22">
      <c r="A149" s="341"/>
      <c r="B149" s="332"/>
      <c r="C149" s="68" t="s">
        <v>88</v>
      </c>
      <c r="M149" s="339"/>
      <c r="N149" s="339"/>
      <c r="O149" s="339"/>
      <c r="P149" s="335"/>
      <c r="Q149" s="335"/>
      <c r="R149" s="339"/>
      <c r="S149" s="335"/>
      <c r="T149" s="347"/>
      <c r="U149" s="339"/>
      <c r="V149" s="340"/>
    </row>
    <row r="150" spans="1:22" ht="38.25">
      <c r="A150" s="341"/>
      <c r="B150" s="333"/>
      <c r="C150" s="68" t="s">
        <v>122</v>
      </c>
      <c r="D150" s="38" t="str">
        <f t="shared" ref="D150:L150" si="46">IF(((D148="")*AND(D149="")),"",(D148-D149)*60/70)</f>
        <v/>
      </c>
      <c r="E150" s="38" t="str">
        <f t="shared" si="46"/>
        <v/>
      </c>
      <c r="F150" s="38" t="str">
        <f t="shared" si="46"/>
        <v/>
      </c>
      <c r="G150" s="38" t="str">
        <f t="shared" si="46"/>
        <v/>
      </c>
      <c r="H150" s="38" t="str">
        <f t="shared" si="46"/>
        <v/>
      </c>
      <c r="I150" s="38" t="str">
        <f t="shared" si="46"/>
        <v/>
      </c>
      <c r="J150" s="38" t="str">
        <f t="shared" si="46"/>
        <v/>
      </c>
      <c r="K150" s="38" t="str">
        <f t="shared" si="46"/>
        <v/>
      </c>
      <c r="L150" s="38" t="str">
        <f t="shared" si="46"/>
        <v/>
      </c>
      <c r="M150" s="339"/>
      <c r="N150" s="339"/>
      <c r="O150" s="339"/>
      <c r="P150" s="336"/>
      <c r="Q150" s="336"/>
      <c r="R150" s="339"/>
      <c r="S150" s="336"/>
      <c r="T150" s="347"/>
      <c r="U150" s="339"/>
      <c r="V150" s="340"/>
    </row>
    <row r="151" spans="1:22">
      <c r="A151" s="341"/>
      <c r="B151" s="331"/>
      <c r="C151" s="68" t="s">
        <v>87</v>
      </c>
      <c r="M151" s="339" t="str">
        <f>IF((L152=""),"",MAX(D153:L153))</f>
        <v/>
      </c>
      <c r="N151" s="339" t="str">
        <f>IF(L152="","",MIN(D153:L153))</f>
        <v/>
      </c>
      <c r="O151" s="339" t="str">
        <f>IF((L153=""),"",AVERAGE(D153:L153))</f>
        <v/>
      </c>
      <c r="P151" s="342">
        <v>800</v>
      </c>
      <c r="Q151" s="342">
        <v>1000</v>
      </c>
      <c r="R151" s="339" t="str">
        <f>IF((L152=""),"",((M151-N151)/(M151+N151))*100)</f>
        <v/>
      </c>
      <c r="S151" s="342">
        <v>20</v>
      </c>
      <c r="T151" s="347" t="str">
        <f>IF(L152="","",IF(R248&lt;20,(IF(O151&gt;19000,IF(O151&lt;49000,"Pass","Fail"),"Fail"))))</f>
        <v/>
      </c>
      <c r="U151" s="339"/>
      <c r="V151" s="340"/>
    </row>
    <row r="152" spans="1:22">
      <c r="A152" s="341"/>
      <c r="B152" s="332"/>
      <c r="C152" s="68" t="s">
        <v>88</v>
      </c>
      <c r="M152" s="339"/>
      <c r="N152" s="339"/>
      <c r="O152" s="339"/>
      <c r="P152" s="335"/>
      <c r="Q152" s="335"/>
      <c r="R152" s="339"/>
      <c r="S152" s="335"/>
      <c r="T152" s="347"/>
      <c r="U152" s="339"/>
      <c r="V152" s="340"/>
    </row>
    <row r="153" spans="1:22" ht="38.25">
      <c r="A153" s="341"/>
      <c r="B153" s="333"/>
      <c r="C153" s="68" t="s">
        <v>122</v>
      </c>
      <c r="D153" s="38" t="str">
        <f t="shared" ref="D153:L153" si="47">IF(((D151="")*AND(D152="")),"",(D151-D152)*60/70)</f>
        <v/>
      </c>
      <c r="E153" s="38" t="str">
        <f t="shared" si="47"/>
        <v/>
      </c>
      <c r="F153" s="38" t="str">
        <f t="shared" si="47"/>
        <v/>
      </c>
      <c r="G153" s="38" t="str">
        <f t="shared" si="47"/>
        <v/>
      </c>
      <c r="H153" s="38" t="str">
        <f t="shared" si="47"/>
        <v/>
      </c>
      <c r="I153" s="38" t="str">
        <f t="shared" si="47"/>
        <v/>
      </c>
      <c r="J153" s="38" t="str">
        <f t="shared" si="47"/>
        <v/>
      </c>
      <c r="K153" s="38" t="str">
        <f t="shared" si="47"/>
        <v/>
      </c>
      <c r="L153" s="38" t="str">
        <f t="shared" si="47"/>
        <v/>
      </c>
      <c r="M153" s="339"/>
      <c r="N153" s="339"/>
      <c r="O153" s="339"/>
      <c r="P153" s="336"/>
      <c r="Q153" s="336"/>
      <c r="R153" s="339"/>
      <c r="S153" s="336"/>
      <c r="T153" s="347"/>
      <c r="U153" s="339"/>
      <c r="V153" s="340"/>
    </row>
    <row r="154" spans="1:22">
      <c r="A154" s="341"/>
      <c r="B154" s="331"/>
      <c r="C154" s="68" t="s">
        <v>87</v>
      </c>
      <c r="M154" s="339" t="str">
        <f>IF((L155=""),"",MAX(D156:L156))</f>
        <v/>
      </c>
      <c r="N154" s="339" t="str">
        <f>IF(L155="","",MIN(D156:L156))</f>
        <v/>
      </c>
      <c r="O154" s="339" t="str">
        <f>IF((L156=""),"",AVERAGE(D156:L156))</f>
        <v/>
      </c>
      <c r="P154" s="342">
        <v>800</v>
      </c>
      <c r="Q154" s="342">
        <v>1000</v>
      </c>
      <c r="R154" s="339" t="str">
        <f>IF((L155=""),"",((M154-N154)/(M154+N154))*100)</f>
        <v/>
      </c>
      <c r="S154" s="342">
        <v>20</v>
      </c>
      <c r="T154" s="347" t="str">
        <f>IF(L155="","",IF(R251&lt;20,(IF(O154&gt;19000,IF(O154&lt;49000,"Pass","Fail"),"Fail"))))</f>
        <v/>
      </c>
      <c r="U154" s="339"/>
      <c r="V154" s="340"/>
    </row>
    <row r="155" spans="1:22">
      <c r="A155" s="341"/>
      <c r="B155" s="332"/>
      <c r="C155" s="68" t="s">
        <v>88</v>
      </c>
      <c r="M155" s="339"/>
      <c r="N155" s="339"/>
      <c r="O155" s="339"/>
      <c r="P155" s="335"/>
      <c r="Q155" s="335"/>
      <c r="R155" s="339"/>
      <c r="S155" s="335"/>
      <c r="T155" s="347"/>
      <c r="U155" s="339"/>
      <c r="V155" s="340"/>
    </row>
    <row r="156" spans="1:22" ht="38.25">
      <c r="A156" s="341"/>
      <c r="B156" s="333"/>
      <c r="C156" s="68" t="s">
        <v>122</v>
      </c>
      <c r="D156" s="38" t="str">
        <f t="shared" ref="D156:L156" si="48">IF(((D154="")*AND(D155="")),"",(D154-D155)*60/70)</f>
        <v/>
      </c>
      <c r="E156" s="38" t="str">
        <f t="shared" si="48"/>
        <v/>
      </c>
      <c r="F156" s="38" t="str">
        <f t="shared" si="48"/>
        <v/>
      </c>
      <c r="G156" s="38" t="str">
        <f t="shared" si="48"/>
        <v/>
      </c>
      <c r="H156" s="38" t="str">
        <f t="shared" si="48"/>
        <v/>
      </c>
      <c r="I156" s="38" t="str">
        <f t="shared" si="48"/>
        <v/>
      </c>
      <c r="J156" s="38" t="str">
        <f t="shared" si="48"/>
        <v/>
      </c>
      <c r="K156" s="38" t="str">
        <f t="shared" si="48"/>
        <v/>
      </c>
      <c r="L156" s="38" t="str">
        <f t="shared" si="48"/>
        <v/>
      </c>
      <c r="M156" s="339"/>
      <c r="N156" s="339"/>
      <c r="O156" s="339"/>
      <c r="P156" s="336"/>
      <c r="Q156" s="336"/>
      <c r="R156" s="339"/>
      <c r="S156" s="336"/>
      <c r="T156" s="347"/>
      <c r="U156" s="339"/>
      <c r="V156" s="340"/>
    </row>
    <row r="157" spans="1:22">
      <c r="A157" s="341"/>
      <c r="B157" s="331"/>
      <c r="C157" s="68" t="s">
        <v>87</v>
      </c>
      <c r="M157" s="339" t="str">
        <f>IF((L158=""),"",MAX(D159:L159))</f>
        <v/>
      </c>
      <c r="N157" s="339" t="str">
        <f>IF(L158="","",MIN(D159:L159))</f>
        <v/>
      </c>
      <c r="O157" s="339" t="str">
        <f>IF((L159=""),"",AVERAGE(D159:L159))</f>
        <v/>
      </c>
      <c r="P157" s="342">
        <v>800</v>
      </c>
      <c r="Q157" s="342">
        <v>1000</v>
      </c>
      <c r="R157" s="339" t="str">
        <f>IF((L158=""),"",((M157-N157)/(M157+N157))*100)</f>
        <v/>
      </c>
      <c r="S157" s="342">
        <v>20</v>
      </c>
      <c r="T157" s="347" t="str">
        <f>IF(L158="","",IF(R254&lt;20,(IF(O157&gt;19000,IF(O157&lt;49000,"Pass","Fail"),"Fail"))))</f>
        <v/>
      </c>
      <c r="U157" s="339"/>
      <c r="V157" s="340"/>
    </row>
    <row r="158" spans="1:22">
      <c r="A158" s="341"/>
      <c r="B158" s="332"/>
      <c r="C158" s="68" t="s">
        <v>88</v>
      </c>
      <c r="M158" s="339"/>
      <c r="N158" s="339"/>
      <c r="O158" s="339"/>
      <c r="P158" s="335"/>
      <c r="Q158" s="335"/>
      <c r="R158" s="339"/>
      <c r="S158" s="335"/>
      <c r="T158" s="347"/>
      <c r="U158" s="339"/>
      <c r="V158" s="340"/>
    </row>
    <row r="159" spans="1:22" ht="38.25">
      <c r="A159" s="341"/>
      <c r="B159" s="333"/>
      <c r="C159" s="68" t="s">
        <v>122</v>
      </c>
      <c r="D159" s="38" t="str">
        <f t="shared" ref="D159:L159" si="49">IF(((D157="")*AND(D158="")),"",(D157-D158)*60/70)</f>
        <v/>
      </c>
      <c r="E159" s="38" t="str">
        <f t="shared" si="49"/>
        <v/>
      </c>
      <c r="F159" s="38" t="str">
        <f t="shared" si="49"/>
        <v/>
      </c>
      <c r="G159" s="38" t="str">
        <f t="shared" si="49"/>
        <v/>
      </c>
      <c r="H159" s="38" t="str">
        <f t="shared" si="49"/>
        <v/>
      </c>
      <c r="I159" s="38" t="str">
        <f t="shared" si="49"/>
        <v/>
      </c>
      <c r="J159" s="38" t="str">
        <f t="shared" si="49"/>
        <v/>
      </c>
      <c r="K159" s="38" t="str">
        <f t="shared" si="49"/>
        <v/>
      </c>
      <c r="L159" s="38" t="str">
        <f t="shared" si="49"/>
        <v/>
      </c>
      <c r="M159" s="339"/>
      <c r="N159" s="339"/>
      <c r="O159" s="339"/>
      <c r="P159" s="336"/>
      <c r="Q159" s="336"/>
      <c r="R159" s="339"/>
      <c r="S159" s="336"/>
      <c r="T159" s="347"/>
      <c r="U159" s="339"/>
      <c r="V159" s="340"/>
    </row>
    <row r="160" spans="1:22">
      <c r="A160" s="341"/>
      <c r="B160" s="331"/>
      <c r="C160" s="68" t="s">
        <v>87</v>
      </c>
      <c r="M160" s="339" t="str">
        <f>IF((L161=""),"",MAX(D162:L162))</f>
        <v/>
      </c>
      <c r="N160" s="339" t="str">
        <f>IF(L161="","",MIN(D162:L162))</f>
        <v/>
      </c>
      <c r="O160" s="339" t="str">
        <f>IF((L162=""),"",AVERAGE(D162:L162))</f>
        <v/>
      </c>
      <c r="P160" s="342">
        <v>800</v>
      </c>
      <c r="Q160" s="342">
        <v>1000</v>
      </c>
      <c r="R160" s="339" t="str">
        <f>IF((L161=""),"",((M160-N160)/(M160+N160))*100)</f>
        <v/>
      </c>
      <c r="S160" s="342">
        <v>20</v>
      </c>
      <c r="T160" s="347" t="str">
        <f>IF(L161="","",IF(R257&lt;20,(IF(O160&gt;19000,IF(O160&lt;49000,"Pass","Fail"),"Fail"))))</f>
        <v/>
      </c>
      <c r="U160" s="339"/>
      <c r="V160" s="340"/>
    </row>
    <row r="161" spans="1:22">
      <c r="A161" s="341"/>
      <c r="B161" s="332"/>
      <c r="C161" s="68" t="s">
        <v>88</v>
      </c>
      <c r="M161" s="339"/>
      <c r="N161" s="339"/>
      <c r="O161" s="339"/>
      <c r="P161" s="335"/>
      <c r="Q161" s="335"/>
      <c r="R161" s="339"/>
      <c r="S161" s="335"/>
      <c r="T161" s="347"/>
      <c r="U161" s="339"/>
      <c r="V161" s="340"/>
    </row>
    <row r="162" spans="1:22" ht="38.25">
      <c r="A162" s="341"/>
      <c r="B162" s="333"/>
      <c r="C162" s="68" t="s">
        <v>122</v>
      </c>
      <c r="D162" s="38" t="str">
        <f t="shared" ref="D162:L162" si="50">IF(((D160="")*AND(D161="")),"",(D160-D161)*60/70)</f>
        <v/>
      </c>
      <c r="E162" s="38" t="str">
        <f t="shared" si="50"/>
        <v/>
      </c>
      <c r="F162" s="38" t="str">
        <f t="shared" si="50"/>
        <v/>
      </c>
      <c r="G162" s="38" t="str">
        <f t="shared" si="50"/>
        <v/>
      </c>
      <c r="H162" s="38" t="str">
        <f t="shared" si="50"/>
        <v/>
      </c>
      <c r="I162" s="38" t="str">
        <f t="shared" si="50"/>
        <v/>
      </c>
      <c r="J162" s="38" t="str">
        <f t="shared" si="50"/>
        <v/>
      </c>
      <c r="K162" s="38" t="str">
        <f t="shared" si="50"/>
        <v/>
      </c>
      <c r="L162" s="38" t="str">
        <f t="shared" si="50"/>
        <v/>
      </c>
      <c r="M162" s="339"/>
      <c r="N162" s="339"/>
      <c r="O162" s="339"/>
      <c r="P162" s="336"/>
      <c r="Q162" s="336"/>
      <c r="R162" s="339"/>
      <c r="S162" s="336"/>
      <c r="T162" s="347"/>
      <c r="U162" s="339"/>
      <c r="V162" s="340"/>
    </row>
    <row r="163" spans="1:22">
      <c r="A163" s="341"/>
      <c r="B163" s="331"/>
      <c r="C163" s="68" t="s">
        <v>87</v>
      </c>
      <c r="M163" s="339" t="str">
        <f>IF((L164=""),"",MAX(D165:L165))</f>
        <v/>
      </c>
      <c r="N163" s="339" t="str">
        <f>IF(L164="","",MIN(D165:L165))</f>
        <v/>
      </c>
      <c r="O163" s="339" t="str">
        <f>IF((L165=""),"",AVERAGE(D165:L165))</f>
        <v/>
      </c>
      <c r="P163" s="342">
        <v>800</v>
      </c>
      <c r="Q163" s="342">
        <v>1000</v>
      </c>
      <c r="R163" s="339" t="str">
        <f>IF((L164=""),"",((M163-N163)/(M163+N163))*100)</f>
        <v/>
      </c>
      <c r="S163" s="342">
        <v>20</v>
      </c>
      <c r="T163" s="347" t="str">
        <f>IF(L164="","",IF(R260&lt;20,(IF(O163&gt;19000,IF(O163&lt;49000,"Pass","Fail"),"Fail"))))</f>
        <v/>
      </c>
      <c r="U163" s="339"/>
      <c r="V163" s="340"/>
    </row>
    <row r="164" spans="1:22">
      <c r="A164" s="341"/>
      <c r="B164" s="332"/>
      <c r="C164" s="68" t="s">
        <v>88</v>
      </c>
      <c r="M164" s="339"/>
      <c r="N164" s="339"/>
      <c r="O164" s="339"/>
      <c r="P164" s="335"/>
      <c r="Q164" s="335"/>
      <c r="R164" s="339"/>
      <c r="S164" s="335"/>
      <c r="T164" s="347"/>
      <c r="U164" s="339"/>
      <c r="V164" s="340"/>
    </row>
    <row r="165" spans="1:22" ht="38.25">
      <c r="A165" s="341"/>
      <c r="B165" s="333"/>
      <c r="C165" s="68" t="s">
        <v>122</v>
      </c>
      <c r="D165" s="38" t="str">
        <f t="shared" ref="D165:L165" si="51">IF(((D163="")*AND(D164="")),"",(D163-D164)*60/70)</f>
        <v/>
      </c>
      <c r="E165" s="38" t="str">
        <f t="shared" si="51"/>
        <v/>
      </c>
      <c r="F165" s="38" t="str">
        <f t="shared" si="51"/>
        <v/>
      </c>
      <c r="G165" s="38" t="str">
        <f t="shared" si="51"/>
        <v/>
      </c>
      <c r="H165" s="38" t="str">
        <f t="shared" si="51"/>
        <v/>
      </c>
      <c r="I165" s="38" t="str">
        <f t="shared" si="51"/>
        <v/>
      </c>
      <c r="J165" s="38" t="str">
        <f t="shared" si="51"/>
        <v/>
      </c>
      <c r="K165" s="38" t="str">
        <f t="shared" si="51"/>
        <v/>
      </c>
      <c r="L165" s="38" t="str">
        <f t="shared" si="51"/>
        <v/>
      </c>
      <c r="M165" s="339"/>
      <c r="N165" s="339"/>
      <c r="O165" s="339"/>
      <c r="P165" s="336"/>
      <c r="Q165" s="336"/>
      <c r="R165" s="339"/>
      <c r="S165" s="336"/>
      <c r="T165" s="347"/>
      <c r="U165" s="339"/>
      <c r="V165" s="340"/>
    </row>
    <row r="166" spans="1:22">
      <c r="A166" s="341"/>
      <c r="B166" s="331"/>
      <c r="C166" s="68" t="s">
        <v>87</v>
      </c>
      <c r="M166" s="339" t="str">
        <f>IF((L167=""),"",MAX(D168:L168))</f>
        <v/>
      </c>
      <c r="N166" s="339" t="str">
        <f>IF(L167="","",MIN(D168:L168))</f>
        <v/>
      </c>
      <c r="O166" s="339" t="str">
        <f>IF((L168=""),"",AVERAGE(D168:L168))</f>
        <v/>
      </c>
      <c r="P166" s="342">
        <v>800</v>
      </c>
      <c r="Q166" s="342">
        <v>1000</v>
      </c>
      <c r="R166" s="339" t="str">
        <f>IF((L167=""),"",((M166-N166)/(M166+N166))*100)</f>
        <v/>
      </c>
      <c r="S166" s="342">
        <v>20</v>
      </c>
      <c r="T166" s="347" t="str">
        <f>IF(L167="","",IF(R263&lt;20,(IF(O166&gt;19000,IF(O166&lt;49000,"Pass","Fail"),"Fail"))))</f>
        <v/>
      </c>
      <c r="U166" s="339"/>
      <c r="V166" s="340"/>
    </row>
    <row r="167" spans="1:22">
      <c r="A167" s="341"/>
      <c r="B167" s="332"/>
      <c r="C167" s="68" t="s">
        <v>88</v>
      </c>
      <c r="M167" s="339"/>
      <c r="N167" s="339"/>
      <c r="O167" s="339"/>
      <c r="P167" s="335"/>
      <c r="Q167" s="335"/>
      <c r="R167" s="339"/>
      <c r="S167" s="335"/>
      <c r="T167" s="347"/>
      <c r="U167" s="339"/>
      <c r="V167" s="340"/>
    </row>
    <row r="168" spans="1:22" ht="38.25">
      <c r="A168" s="341"/>
      <c r="B168" s="333"/>
      <c r="C168" s="68" t="s">
        <v>122</v>
      </c>
      <c r="D168" s="38" t="str">
        <f t="shared" ref="D168:L168" si="52">IF(((D166="")*AND(D167="")),"",(D166-D167)*60/70)</f>
        <v/>
      </c>
      <c r="E168" s="38" t="str">
        <f t="shared" si="52"/>
        <v/>
      </c>
      <c r="F168" s="38" t="str">
        <f t="shared" si="52"/>
        <v/>
      </c>
      <c r="G168" s="38" t="str">
        <f t="shared" si="52"/>
        <v/>
      </c>
      <c r="H168" s="38" t="str">
        <f t="shared" si="52"/>
        <v/>
      </c>
      <c r="I168" s="38" t="str">
        <f t="shared" si="52"/>
        <v/>
      </c>
      <c r="J168" s="38" t="str">
        <f t="shared" si="52"/>
        <v/>
      </c>
      <c r="K168" s="38" t="str">
        <f t="shared" si="52"/>
        <v/>
      </c>
      <c r="L168" s="38" t="str">
        <f t="shared" si="52"/>
        <v/>
      </c>
      <c r="M168" s="339"/>
      <c r="N168" s="339"/>
      <c r="O168" s="339"/>
      <c r="P168" s="336"/>
      <c r="Q168" s="336"/>
      <c r="R168" s="339"/>
      <c r="S168" s="336"/>
      <c r="T168" s="347"/>
      <c r="U168" s="339"/>
      <c r="V168" s="340"/>
    </row>
    <row r="169" spans="1:22">
      <c r="A169" s="341"/>
      <c r="B169" s="331"/>
      <c r="C169" s="68" t="s">
        <v>87</v>
      </c>
      <c r="M169" s="339" t="str">
        <f>IF((L170=""),"",MAX(D171:L171))</f>
        <v/>
      </c>
      <c r="N169" s="339" t="str">
        <f>IF(L170="","",MIN(D171:L171))</f>
        <v/>
      </c>
      <c r="O169" s="339" t="str">
        <f>IF((L171=""),"",AVERAGE(D171:L171))</f>
        <v/>
      </c>
      <c r="P169" s="342">
        <v>800</v>
      </c>
      <c r="Q169" s="342">
        <v>1000</v>
      </c>
      <c r="R169" s="339" t="str">
        <f>IF((L170=""),"",((M169-N169)/(M169+N169))*100)</f>
        <v/>
      </c>
      <c r="S169" s="342">
        <v>20</v>
      </c>
      <c r="T169" s="347" t="str">
        <f>IF(L170="","",IF(R266&lt;20,(IF(O169&gt;19000,IF(O169&lt;49000,"Pass","Fail"),"Fail"))))</f>
        <v/>
      </c>
      <c r="U169" s="339"/>
      <c r="V169" s="340"/>
    </row>
    <row r="170" spans="1:22">
      <c r="A170" s="341"/>
      <c r="B170" s="332"/>
      <c r="C170" s="68" t="s">
        <v>88</v>
      </c>
      <c r="M170" s="339"/>
      <c r="N170" s="339"/>
      <c r="O170" s="339"/>
      <c r="P170" s="335"/>
      <c r="Q170" s="335"/>
      <c r="R170" s="339"/>
      <c r="S170" s="335"/>
      <c r="T170" s="347"/>
      <c r="U170" s="339"/>
      <c r="V170" s="340"/>
    </row>
    <row r="171" spans="1:22" ht="38.25">
      <c r="A171" s="341"/>
      <c r="B171" s="333"/>
      <c r="C171" s="68" t="s">
        <v>122</v>
      </c>
      <c r="D171" s="38" t="str">
        <f t="shared" ref="D171:L171" si="53">IF(((D169="")*AND(D170="")),"",(D169-D170)*60/70)</f>
        <v/>
      </c>
      <c r="E171" s="38" t="str">
        <f t="shared" si="53"/>
        <v/>
      </c>
      <c r="F171" s="38" t="str">
        <f t="shared" si="53"/>
        <v/>
      </c>
      <c r="G171" s="38" t="str">
        <f t="shared" si="53"/>
        <v/>
      </c>
      <c r="H171" s="38" t="str">
        <f t="shared" si="53"/>
        <v/>
      </c>
      <c r="I171" s="38" t="str">
        <f t="shared" si="53"/>
        <v/>
      </c>
      <c r="J171" s="38" t="str">
        <f t="shared" si="53"/>
        <v/>
      </c>
      <c r="K171" s="38" t="str">
        <f t="shared" si="53"/>
        <v/>
      </c>
      <c r="L171" s="38" t="str">
        <f t="shared" si="53"/>
        <v/>
      </c>
      <c r="M171" s="339"/>
      <c r="N171" s="339"/>
      <c r="O171" s="339"/>
      <c r="P171" s="336"/>
      <c r="Q171" s="336"/>
      <c r="R171" s="339"/>
      <c r="S171" s="336"/>
      <c r="T171" s="347"/>
      <c r="U171" s="339"/>
      <c r="V171" s="340"/>
    </row>
    <row r="172" spans="1:22">
      <c r="A172" s="341"/>
      <c r="B172" s="331"/>
      <c r="C172" s="68" t="s">
        <v>87</v>
      </c>
      <c r="M172" s="339" t="str">
        <f>IF((L173=""),"",MAX(D174:L174))</f>
        <v/>
      </c>
      <c r="N172" s="339" t="str">
        <f>IF(L173="","",MIN(D174:L174))</f>
        <v/>
      </c>
      <c r="O172" s="339" t="str">
        <f>IF((L174=""),"",AVERAGE(D174:L174))</f>
        <v/>
      </c>
      <c r="P172" s="342">
        <v>800</v>
      </c>
      <c r="Q172" s="342">
        <v>1000</v>
      </c>
      <c r="R172" s="339" t="str">
        <f>IF((L173=""),"",((M172-N172)/(M172+N172))*100)</f>
        <v/>
      </c>
      <c r="S172" s="342">
        <v>20</v>
      </c>
      <c r="T172" s="347" t="str">
        <f>IF(L173="","",IF(R269&lt;20,(IF(O172&gt;19000,IF(O172&lt;49000,"Pass","Fail"),"Fail"))))</f>
        <v/>
      </c>
      <c r="U172" s="339"/>
      <c r="V172" s="340"/>
    </row>
    <row r="173" spans="1:22">
      <c r="A173" s="341"/>
      <c r="B173" s="332"/>
      <c r="C173" s="68" t="s">
        <v>88</v>
      </c>
      <c r="M173" s="339"/>
      <c r="N173" s="339"/>
      <c r="O173" s="339"/>
      <c r="P173" s="335"/>
      <c r="Q173" s="335"/>
      <c r="R173" s="339"/>
      <c r="S173" s="335"/>
      <c r="T173" s="347"/>
      <c r="U173" s="339"/>
      <c r="V173" s="340"/>
    </row>
    <row r="174" spans="1:22" ht="38.25">
      <c r="A174" s="341"/>
      <c r="B174" s="333"/>
      <c r="C174" s="68" t="s">
        <v>122</v>
      </c>
      <c r="D174" s="38" t="str">
        <f t="shared" ref="D174:L174" si="54">IF(((D172="")*AND(D173="")),"",(D172-D173)*60/70)</f>
        <v/>
      </c>
      <c r="E174" s="38" t="str">
        <f t="shared" si="54"/>
        <v/>
      </c>
      <c r="F174" s="38" t="str">
        <f t="shared" si="54"/>
        <v/>
      </c>
      <c r="G174" s="38" t="str">
        <f t="shared" si="54"/>
        <v/>
      </c>
      <c r="H174" s="38" t="str">
        <f t="shared" si="54"/>
        <v/>
      </c>
      <c r="I174" s="38" t="str">
        <f t="shared" si="54"/>
        <v/>
      </c>
      <c r="J174" s="38" t="str">
        <f t="shared" si="54"/>
        <v/>
      </c>
      <c r="K174" s="38" t="str">
        <f t="shared" si="54"/>
        <v/>
      </c>
      <c r="L174" s="38" t="str">
        <f t="shared" si="54"/>
        <v/>
      </c>
      <c r="M174" s="339"/>
      <c r="N174" s="339"/>
      <c r="O174" s="339"/>
      <c r="P174" s="336"/>
      <c r="Q174" s="336"/>
      <c r="R174" s="339"/>
      <c r="S174" s="336"/>
      <c r="T174" s="347"/>
      <c r="U174" s="339"/>
      <c r="V174" s="340"/>
    </row>
    <row r="175" spans="1:22">
      <c r="A175" s="341"/>
      <c r="B175" s="331"/>
      <c r="C175" s="68" t="s">
        <v>87</v>
      </c>
      <c r="M175" s="339" t="str">
        <f>IF((L176=""),"",MAX(D177:L177))</f>
        <v/>
      </c>
      <c r="N175" s="339" t="str">
        <f>IF(L176="","",MIN(D177:L177))</f>
        <v/>
      </c>
      <c r="O175" s="339" t="str">
        <f>IF((L177=""),"",AVERAGE(D177:L177))</f>
        <v/>
      </c>
      <c r="P175" s="342">
        <v>800</v>
      </c>
      <c r="Q175" s="342">
        <v>1000</v>
      </c>
      <c r="R175" s="339" t="str">
        <f>IF((L176=""),"",((M175-N175)/(M175+N175))*100)</f>
        <v/>
      </c>
      <c r="S175" s="342">
        <v>20</v>
      </c>
      <c r="T175" s="347" t="str">
        <f>IF(L176="","",IF(R272&lt;20,(IF(O175&gt;19000,IF(O175&lt;49000,"Pass","Fail"),"Fail"))))</f>
        <v/>
      </c>
      <c r="U175" s="339"/>
      <c r="V175" s="340"/>
    </row>
    <row r="176" spans="1:22">
      <c r="A176" s="341"/>
      <c r="B176" s="332"/>
      <c r="C176" s="68" t="s">
        <v>88</v>
      </c>
      <c r="M176" s="339"/>
      <c r="N176" s="339"/>
      <c r="O176" s="339"/>
      <c r="P176" s="335"/>
      <c r="Q176" s="335"/>
      <c r="R176" s="339"/>
      <c r="S176" s="335"/>
      <c r="T176" s="347"/>
      <c r="U176" s="339"/>
      <c r="V176" s="340"/>
    </row>
    <row r="177" spans="1:22" ht="38.25">
      <c r="A177" s="341"/>
      <c r="B177" s="333"/>
      <c r="C177" s="68" t="s">
        <v>122</v>
      </c>
      <c r="D177" s="38" t="str">
        <f t="shared" ref="D177:L177" si="55">IF(((D175="")*AND(D176="")),"",(D175-D176)*60/70)</f>
        <v/>
      </c>
      <c r="E177" s="38" t="str">
        <f t="shared" si="55"/>
        <v/>
      </c>
      <c r="F177" s="38" t="str">
        <f t="shared" si="55"/>
        <v/>
      </c>
      <c r="G177" s="38" t="str">
        <f t="shared" si="55"/>
        <v/>
      </c>
      <c r="H177" s="38" t="str">
        <f t="shared" si="55"/>
        <v/>
      </c>
      <c r="I177" s="38" t="str">
        <f t="shared" si="55"/>
        <v/>
      </c>
      <c r="J177" s="38" t="str">
        <f t="shared" si="55"/>
        <v/>
      </c>
      <c r="K177" s="38" t="str">
        <f t="shared" si="55"/>
        <v/>
      </c>
      <c r="L177" s="38" t="str">
        <f t="shared" si="55"/>
        <v/>
      </c>
      <c r="M177" s="339"/>
      <c r="N177" s="339"/>
      <c r="O177" s="339"/>
      <c r="P177" s="336"/>
      <c r="Q177" s="336"/>
      <c r="R177" s="339"/>
      <c r="S177" s="336"/>
      <c r="T177" s="347"/>
      <c r="U177" s="339"/>
      <c r="V177" s="340"/>
    </row>
    <row r="178" spans="1:22">
      <c r="A178" s="341"/>
      <c r="B178" s="331"/>
      <c r="C178" s="68" t="s">
        <v>87</v>
      </c>
      <c r="M178" s="339" t="str">
        <f>IF((L179=""),"",MAX(D180:L180))</f>
        <v/>
      </c>
      <c r="N178" s="339" t="str">
        <f>IF(L179="","",MIN(D180:L180))</f>
        <v/>
      </c>
      <c r="O178" s="339" t="str">
        <f>IF((L180=""),"",AVERAGE(D180:L180))</f>
        <v/>
      </c>
      <c r="P178" s="342">
        <v>800</v>
      </c>
      <c r="Q178" s="342">
        <v>1000</v>
      </c>
      <c r="R178" s="339" t="str">
        <f>IF((L179=""),"",((M178-N178)/(M178+N178))*100)</f>
        <v/>
      </c>
      <c r="S178" s="342">
        <v>20</v>
      </c>
      <c r="T178" s="347" t="str">
        <f>IF(L179="","",IF(R275&lt;20,(IF(O178&gt;19000,IF(O178&lt;49000,"Pass","Fail"),"Fail"))))</f>
        <v/>
      </c>
      <c r="U178" s="339"/>
      <c r="V178" s="340"/>
    </row>
    <row r="179" spans="1:22">
      <c r="A179" s="341"/>
      <c r="B179" s="332"/>
      <c r="C179" s="68" t="s">
        <v>88</v>
      </c>
      <c r="M179" s="339"/>
      <c r="N179" s="339"/>
      <c r="O179" s="339"/>
      <c r="P179" s="335"/>
      <c r="Q179" s="335"/>
      <c r="R179" s="339"/>
      <c r="S179" s="335"/>
      <c r="T179" s="347"/>
      <c r="U179" s="339"/>
      <c r="V179" s="340"/>
    </row>
    <row r="180" spans="1:22" ht="38.25">
      <c r="A180" s="341"/>
      <c r="B180" s="333"/>
      <c r="C180" s="68" t="s">
        <v>122</v>
      </c>
      <c r="D180" s="38" t="str">
        <f t="shared" ref="D180:L180" si="56">IF(((D178="")*AND(D179="")),"",(D178-D179)*60/70)</f>
        <v/>
      </c>
      <c r="E180" s="38" t="str">
        <f t="shared" si="56"/>
        <v/>
      </c>
      <c r="F180" s="38" t="str">
        <f t="shared" si="56"/>
        <v/>
      </c>
      <c r="G180" s="38" t="str">
        <f t="shared" si="56"/>
        <v/>
      </c>
      <c r="H180" s="38" t="str">
        <f t="shared" si="56"/>
        <v/>
      </c>
      <c r="I180" s="38" t="str">
        <f t="shared" si="56"/>
        <v/>
      </c>
      <c r="J180" s="38" t="str">
        <f t="shared" si="56"/>
        <v/>
      </c>
      <c r="K180" s="38" t="str">
        <f t="shared" si="56"/>
        <v/>
      </c>
      <c r="L180" s="38" t="str">
        <f t="shared" si="56"/>
        <v/>
      </c>
      <c r="M180" s="339"/>
      <c r="N180" s="339"/>
      <c r="O180" s="339"/>
      <c r="P180" s="336"/>
      <c r="Q180" s="336"/>
      <c r="R180" s="339"/>
      <c r="S180" s="336"/>
      <c r="T180" s="347"/>
      <c r="U180" s="339"/>
      <c r="V180" s="340"/>
    </row>
    <row r="181" spans="1:22">
      <c r="A181" s="341"/>
      <c r="B181" s="331"/>
      <c r="C181" s="68" t="s">
        <v>87</v>
      </c>
      <c r="M181" s="339" t="str">
        <f>IF((L182=""),"",MAX(D183:L183))</f>
        <v/>
      </c>
      <c r="N181" s="339" t="str">
        <f>IF(L182="","",MIN(D183:L183))</f>
        <v/>
      </c>
      <c r="O181" s="339" t="str">
        <f>IF((L183=""),"",AVERAGE(D183:L183))</f>
        <v/>
      </c>
      <c r="P181" s="342">
        <v>800</v>
      </c>
      <c r="Q181" s="342">
        <v>1000</v>
      </c>
      <c r="R181" s="339" t="str">
        <f>IF((L182=""),"",((M181-N181)/(M181+N181))*100)</f>
        <v/>
      </c>
      <c r="S181" s="342">
        <v>20</v>
      </c>
      <c r="T181" s="347" t="str">
        <f>IF(L182="","",IF(R278&lt;20,(IF(O181&gt;19000,IF(O181&lt;49000,"Pass","Fail"),"Fail"))))</f>
        <v/>
      </c>
      <c r="U181" s="339"/>
      <c r="V181" s="340"/>
    </row>
    <row r="182" spans="1:22">
      <c r="A182" s="341"/>
      <c r="B182" s="332"/>
      <c r="C182" s="68" t="s">
        <v>88</v>
      </c>
      <c r="M182" s="339"/>
      <c r="N182" s="339"/>
      <c r="O182" s="339"/>
      <c r="P182" s="335"/>
      <c r="Q182" s="335"/>
      <c r="R182" s="339"/>
      <c r="S182" s="335"/>
      <c r="T182" s="347"/>
      <c r="U182" s="339"/>
      <c r="V182" s="340"/>
    </row>
    <row r="183" spans="1:22" ht="38.25">
      <c r="A183" s="341"/>
      <c r="B183" s="333"/>
      <c r="C183" s="68" t="s">
        <v>122</v>
      </c>
      <c r="D183" s="38" t="str">
        <f t="shared" ref="D183:L183" si="57">IF(((D181="")*AND(D182="")),"",(D181-D182)*60/70)</f>
        <v/>
      </c>
      <c r="E183" s="38" t="str">
        <f t="shared" si="57"/>
        <v/>
      </c>
      <c r="F183" s="38" t="str">
        <f t="shared" si="57"/>
        <v/>
      </c>
      <c r="G183" s="38" t="str">
        <f t="shared" si="57"/>
        <v/>
      </c>
      <c r="H183" s="38" t="str">
        <f t="shared" si="57"/>
        <v/>
      </c>
      <c r="I183" s="38" t="str">
        <f t="shared" si="57"/>
        <v/>
      </c>
      <c r="J183" s="38" t="str">
        <f t="shared" si="57"/>
        <v/>
      </c>
      <c r="K183" s="38" t="str">
        <f t="shared" si="57"/>
        <v/>
      </c>
      <c r="L183" s="38" t="str">
        <f t="shared" si="57"/>
        <v/>
      </c>
      <c r="M183" s="339"/>
      <c r="N183" s="339"/>
      <c r="O183" s="339"/>
      <c r="P183" s="336"/>
      <c r="Q183" s="336"/>
      <c r="R183" s="339"/>
      <c r="S183" s="336"/>
      <c r="T183" s="347"/>
      <c r="U183" s="339"/>
      <c r="V183" s="340"/>
    </row>
    <row r="184" spans="1:22">
      <c r="A184" s="341"/>
      <c r="B184" s="331"/>
      <c r="C184" s="68" t="s">
        <v>87</v>
      </c>
      <c r="M184" s="339" t="str">
        <f>IF((L185=""),"",MAX(D186:L186))</f>
        <v/>
      </c>
      <c r="N184" s="339" t="str">
        <f>IF(L185="","",MIN(D186:L186))</f>
        <v/>
      </c>
      <c r="O184" s="339" t="str">
        <f>IF((L186=""),"",AVERAGE(D186:L186))</f>
        <v/>
      </c>
      <c r="P184" s="342">
        <v>800</v>
      </c>
      <c r="Q184" s="342">
        <v>1000</v>
      </c>
      <c r="R184" s="339" t="str">
        <f>IF((L185=""),"",((M184-N184)/(M184+N184))*100)</f>
        <v/>
      </c>
      <c r="S184" s="342">
        <v>20</v>
      </c>
      <c r="T184" s="347" t="str">
        <f>IF(L185="","",IF(R281&lt;20,(IF(O184&gt;19000,IF(O184&lt;49000,"Pass","Fail"),"Fail"))))</f>
        <v/>
      </c>
      <c r="U184" s="339"/>
      <c r="V184" s="340"/>
    </row>
    <row r="185" spans="1:22">
      <c r="A185" s="341"/>
      <c r="B185" s="332"/>
      <c r="C185" s="68" t="s">
        <v>88</v>
      </c>
      <c r="M185" s="339"/>
      <c r="N185" s="339"/>
      <c r="O185" s="339"/>
      <c r="P185" s="335"/>
      <c r="Q185" s="335"/>
      <c r="R185" s="339"/>
      <c r="S185" s="335"/>
      <c r="T185" s="347"/>
      <c r="U185" s="339"/>
      <c r="V185" s="340"/>
    </row>
    <row r="186" spans="1:22" ht="38.25">
      <c r="A186" s="341"/>
      <c r="B186" s="333"/>
      <c r="C186" s="68" t="s">
        <v>122</v>
      </c>
      <c r="D186" s="38" t="str">
        <f t="shared" ref="D186:L186" si="58">IF(((D184="")*AND(D185="")),"",(D184-D185)*60/70)</f>
        <v/>
      </c>
      <c r="E186" s="38" t="str">
        <f t="shared" si="58"/>
        <v/>
      </c>
      <c r="F186" s="38" t="str">
        <f t="shared" si="58"/>
        <v/>
      </c>
      <c r="G186" s="38" t="str">
        <f t="shared" si="58"/>
        <v/>
      </c>
      <c r="H186" s="38" t="str">
        <f t="shared" si="58"/>
        <v/>
      </c>
      <c r="I186" s="38" t="str">
        <f t="shared" si="58"/>
        <v/>
      </c>
      <c r="J186" s="38" t="str">
        <f t="shared" si="58"/>
        <v/>
      </c>
      <c r="K186" s="38" t="str">
        <f t="shared" si="58"/>
        <v/>
      </c>
      <c r="L186" s="38" t="str">
        <f t="shared" si="58"/>
        <v/>
      </c>
      <c r="M186" s="339"/>
      <c r="N186" s="339"/>
      <c r="O186" s="339"/>
      <c r="P186" s="336"/>
      <c r="Q186" s="336"/>
      <c r="R186" s="339"/>
      <c r="S186" s="336"/>
      <c r="T186" s="347"/>
      <c r="U186" s="339"/>
      <c r="V186" s="340"/>
    </row>
    <row r="187" spans="1:22">
      <c r="A187" s="341"/>
      <c r="B187" s="331"/>
      <c r="C187" s="68" t="s">
        <v>87</v>
      </c>
      <c r="M187" s="339" t="str">
        <f>IF((L188=""),"",MAX(D189:L189))</f>
        <v/>
      </c>
      <c r="N187" s="339" t="str">
        <f>IF(L188="","",MIN(D189:L189))</f>
        <v/>
      </c>
      <c r="O187" s="339" t="str">
        <f>IF((L189=""),"",AVERAGE(D189:L189))</f>
        <v/>
      </c>
      <c r="P187" s="342">
        <v>800</v>
      </c>
      <c r="Q187" s="342">
        <v>1000</v>
      </c>
      <c r="R187" s="339" t="str">
        <f>IF((L188=""),"",((M187-N187)/(M187+N187))*100)</f>
        <v/>
      </c>
      <c r="S187" s="342">
        <v>20</v>
      </c>
      <c r="T187" s="347" t="str">
        <f>IF(L188="","",IF(R284&lt;20,(IF(O187&gt;19000,IF(O187&lt;49000,"Pass","Fail"),"Fail"))))</f>
        <v/>
      </c>
      <c r="U187" s="339"/>
      <c r="V187" s="340"/>
    </row>
    <row r="188" spans="1:22">
      <c r="A188" s="341"/>
      <c r="B188" s="332"/>
      <c r="C188" s="68" t="s">
        <v>88</v>
      </c>
      <c r="M188" s="339"/>
      <c r="N188" s="339"/>
      <c r="O188" s="339"/>
      <c r="P188" s="335"/>
      <c r="Q188" s="335"/>
      <c r="R188" s="339"/>
      <c r="S188" s="335"/>
      <c r="T188" s="347"/>
      <c r="U188" s="339"/>
      <c r="V188" s="340"/>
    </row>
    <row r="189" spans="1:22" ht="38.25">
      <c r="A189" s="341"/>
      <c r="B189" s="333"/>
      <c r="C189" s="68" t="s">
        <v>122</v>
      </c>
      <c r="D189" s="38" t="str">
        <f t="shared" ref="D189:L189" si="59">IF(((D187="")*AND(D188="")),"",(D187-D188)*60/70)</f>
        <v/>
      </c>
      <c r="E189" s="38" t="str">
        <f t="shared" si="59"/>
        <v/>
      </c>
      <c r="F189" s="38" t="str">
        <f t="shared" si="59"/>
        <v/>
      </c>
      <c r="G189" s="38" t="str">
        <f t="shared" si="59"/>
        <v/>
      </c>
      <c r="H189" s="38" t="str">
        <f t="shared" si="59"/>
        <v/>
      </c>
      <c r="I189" s="38" t="str">
        <f t="shared" si="59"/>
        <v/>
      </c>
      <c r="J189" s="38" t="str">
        <f t="shared" si="59"/>
        <v/>
      </c>
      <c r="K189" s="38" t="str">
        <f t="shared" si="59"/>
        <v/>
      </c>
      <c r="L189" s="38" t="str">
        <f t="shared" si="59"/>
        <v/>
      </c>
      <c r="M189" s="339"/>
      <c r="N189" s="339"/>
      <c r="O189" s="339"/>
      <c r="P189" s="336"/>
      <c r="Q189" s="336"/>
      <c r="R189" s="339"/>
      <c r="S189" s="336"/>
      <c r="T189" s="347"/>
      <c r="U189" s="339"/>
      <c r="V189" s="340"/>
    </row>
    <row r="190" spans="1:22">
      <c r="A190" s="341"/>
      <c r="B190" s="331"/>
      <c r="C190" s="68" t="s">
        <v>87</v>
      </c>
      <c r="M190" s="339" t="str">
        <f>IF((L191=""),"",MAX(D192:L192))</f>
        <v/>
      </c>
      <c r="N190" s="339" t="str">
        <f>IF(L191="","",MIN(D192:L192))</f>
        <v/>
      </c>
      <c r="O190" s="339" t="str">
        <f>IF((L192=""),"",AVERAGE(D192:L192))</f>
        <v/>
      </c>
      <c r="P190" s="342">
        <v>800</v>
      </c>
      <c r="Q190" s="342">
        <v>1000</v>
      </c>
      <c r="R190" s="339" t="str">
        <f>IF((L191=""),"",((M190-N190)/(M190+N190))*100)</f>
        <v/>
      </c>
      <c r="S190" s="342">
        <v>20</v>
      </c>
      <c r="T190" s="347" t="str">
        <f>IF(L191="","",IF(R287&lt;20,(IF(O190&gt;19000,IF(O190&lt;49000,"Pass","Fail"),"Fail"))))</f>
        <v/>
      </c>
      <c r="U190" s="339"/>
      <c r="V190" s="340"/>
    </row>
    <row r="191" spans="1:22">
      <c r="A191" s="341"/>
      <c r="B191" s="332"/>
      <c r="C191" s="68" t="s">
        <v>88</v>
      </c>
      <c r="M191" s="339"/>
      <c r="N191" s="339"/>
      <c r="O191" s="339"/>
      <c r="P191" s="335"/>
      <c r="Q191" s="335"/>
      <c r="R191" s="339"/>
      <c r="S191" s="335"/>
      <c r="T191" s="347"/>
      <c r="U191" s="339"/>
      <c r="V191" s="340"/>
    </row>
    <row r="192" spans="1:22" ht="38.25">
      <c r="A192" s="341"/>
      <c r="B192" s="333"/>
      <c r="C192" s="68" t="s">
        <v>122</v>
      </c>
      <c r="D192" s="38" t="str">
        <f t="shared" ref="D192:L192" si="60">IF(((D190="")*AND(D191="")),"",(D190-D191)*60/70)</f>
        <v/>
      </c>
      <c r="E192" s="38" t="str">
        <f t="shared" si="60"/>
        <v/>
      </c>
      <c r="F192" s="38" t="str">
        <f t="shared" si="60"/>
        <v/>
      </c>
      <c r="G192" s="38" t="str">
        <f t="shared" si="60"/>
        <v/>
      </c>
      <c r="H192" s="38" t="str">
        <f t="shared" si="60"/>
        <v/>
      </c>
      <c r="I192" s="38" t="str">
        <f t="shared" si="60"/>
        <v/>
      </c>
      <c r="J192" s="38" t="str">
        <f t="shared" si="60"/>
        <v/>
      </c>
      <c r="K192" s="38" t="str">
        <f t="shared" si="60"/>
        <v/>
      </c>
      <c r="L192" s="38" t="str">
        <f t="shared" si="60"/>
        <v/>
      </c>
      <c r="M192" s="339"/>
      <c r="N192" s="339"/>
      <c r="O192" s="339"/>
      <c r="P192" s="336"/>
      <c r="Q192" s="336"/>
      <c r="R192" s="339"/>
      <c r="S192" s="336"/>
      <c r="T192" s="347"/>
      <c r="U192" s="339"/>
      <c r="V192" s="340"/>
    </row>
    <row r="193" spans="1:22">
      <c r="A193" s="341"/>
      <c r="B193" s="331"/>
      <c r="C193" s="68" t="s">
        <v>87</v>
      </c>
      <c r="M193" s="339" t="str">
        <f>IF((L194=""),"",MAX(D195:L195))</f>
        <v/>
      </c>
      <c r="N193" s="339" t="str">
        <f>IF(L194="","",MIN(D195:L195))</f>
        <v/>
      </c>
      <c r="O193" s="339" t="str">
        <f>IF((L195=""),"",AVERAGE(D195:L195))</f>
        <v/>
      </c>
      <c r="P193" s="342">
        <v>800</v>
      </c>
      <c r="Q193" s="342">
        <v>1000</v>
      </c>
      <c r="R193" s="339" t="str">
        <f>IF((L194=""),"",((M193-N193)/(M193+N193))*100)</f>
        <v/>
      </c>
      <c r="S193" s="342">
        <v>20</v>
      </c>
      <c r="T193" s="347" t="str">
        <f>IF(L194="","",IF(R290&lt;20,(IF(O193&gt;19000,IF(O193&lt;49000,"Pass","Fail"),"Fail"))))</f>
        <v/>
      </c>
      <c r="U193" s="339"/>
      <c r="V193" s="340"/>
    </row>
    <row r="194" spans="1:22">
      <c r="A194" s="341"/>
      <c r="B194" s="332"/>
      <c r="C194" s="68" t="s">
        <v>88</v>
      </c>
      <c r="M194" s="339"/>
      <c r="N194" s="339"/>
      <c r="O194" s="339"/>
      <c r="P194" s="335"/>
      <c r="Q194" s="335"/>
      <c r="R194" s="339"/>
      <c r="S194" s="335"/>
      <c r="T194" s="347"/>
      <c r="U194" s="339"/>
      <c r="V194" s="340"/>
    </row>
    <row r="195" spans="1:22" ht="38.25">
      <c r="A195" s="341"/>
      <c r="B195" s="333"/>
      <c r="C195" s="68" t="s">
        <v>122</v>
      </c>
      <c r="D195" s="38" t="str">
        <f t="shared" ref="D195:L195" si="61">IF(((D193="")*AND(D194="")),"",(D193-D194)*60/70)</f>
        <v/>
      </c>
      <c r="E195" s="38" t="str">
        <f t="shared" si="61"/>
        <v/>
      </c>
      <c r="F195" s="38" t="str">
        <f t="shared" si="61"/>
        <v/>
      </c>
      <c r="G195" s="38" t="str">
        <f t="shared" si="61"/>
        <v/>
      </c>
      <c r="H195" s="38" t="str">
        <f t="shared" si="61"/>
        <v/>
      </c>
      <c r="I195" s="38" t="str">
        <f t="shared" si="61"/>
        <v/>
      </c>
      <c r="J195" s="38" t="str">
        <f t="shared" si="61"/>
        <v/>
      </c>
      <c r="K195" s="38" t="str">
        <f t="shared" si="61"/>
        <v/>
      </c>
      <c r="L195" s="38" t="str">
        <f t="shared" si="61"/>
        <v/>
      </c>
      <c r="M195" s="339"/>
      <c r="N195" s="339"/>
      <c r="O195" s="339"/>
      <c r="P195" s="336"/>
      <c r="Q195" s="336"/>
      <c r="R195" s="339"/>
      <c r="S195" s="336"/>
      <c r="T195" s="347"/>
      <c r="U195" s="339"/>
      <c r="V195" s="340"/>
    </row>
    <row r="196" spans="1:22">
      <c r="A196" s="341"/>
      <c r="B196" s="331"/>
      <c r="C196" s="68" t="s">
        <v>87</v>
      </c>
      <c r="M196" s="339" t="str">
        <f>IF((L197=""),"",MAX(D198:L198))</f>
        <v/>
      </c>
      <c r="N196" s="339" t="str">
        <f>IF(L197="","",MIN(D198:L198))</f>
        <v/>
      </c>
      <c r="O196" s="339" t="str">
        <f>IF((L198=""),"",AVERAGE(D198:L198))</f>
        <v/>
      </c>
      <c r="P196" s="342">
        <v>800</v>
      </c>
      <c r="Q196" s="342">
        <v>1000</v>
      </c>
      <c r="R196" s="339" t="str">
        <f>IF((L197=""),"",((M196-N196)/(M196+N196))*100)</f>
        <v/>
      </c>
      <c r="S196" s="342">
        <v>20</v>
      </c>
      <c r="T196" s="347" t="str">
        <f>IF(L197="","",IF(R293&lt;20,(IF(O196&gt;19000,IF(O196&lt;49000,"Pass","Fail"),"Fail"))))</f>
        <v/>
      </c>
      <c r="U196" s="339"/>
      <c r="V196" s="340"/>
    </row>
    <row r="197" spans="1:22">
      <c r="A197" s="341"/>
      <c r="B197" s="332"/>
      <c r="C197" s="68" t="s">
        <v>88</v>
      </c>
      <c r="M197" s="339"/>
      <c r="N197" s="339"/>
      <c r="O197" s="339"/>
      <c r="P197" s="335"/>
      <c r="Q197" s="335"/>
      <c r="R197" s="339"/>
      <c r="S197" s="335"/>
      <c r="T197" s="347"/>
      <c r="U197" s="339"/>
      <c r="V197" s="340"/>
    </row>
    <row r="198" spans="1:22" ht="38.25">
      <c r="A198" s="341"/>
      <c r="B198" s="333"/>
      <c r="C198" s="68" t="s">
        <v>122</v>
      </c>
      <c r="D198" s="38" t="str">
        <f t="shared" ref="D198:L198" si="62">IF(((D196="")*AND(D197="")),"",(D196-D197)*60/70)</f>
        <v/>
      </c>
      <c r="E198" s="38" t="str">
        <f t="shared" si="62"/>
        <v/>
      </c>
      <c r="F198" s="38" t="str">
        <f t="shared" si="62"/>
        <v/>
      </c>
      <c r="G198" s="38" t="str">
        <f t="shared" si="62"/>
        <v/>
      </c>
      <c r="H198" s="38" t="str">
        <f t="shared" si="62"/>
        <v/>
      </c>
      <c r="I198" s="38" t="str">
        <f t="shared" si="62"/>
        <v/>
      </c>
      <c r="J198" s="38" t="str">
        <f t="shared" si="62"/>
        <v/>
      </c>
      <c r="K198" s="38" t="str">
        <f t="shared" si="62"/>
        <v/>
      </c>
      <c r="L198" s="38" t="str">
        <f t="shared" si="62"/>
        <v/>
      </c>
      <c r="M198" s="339"/>
      <c r="N198" s="339"/>
      <c r="O198" s="339"/>
      <c r="P198" s="336"/>
      <c r="Q198" s="336"/>
      <c r="R198" s="339"/>
      <c r="S198" s="336"/>
      <c r="T198" s="347"/>
      <c r="U198" s="339"/>
      <c r="V198" s="340"/>
    </row>
    <row r="199" spans="1:22">
      <c r="A199" s="341"/>
      <c r="B199" s="331"/>
      <c r="C199" s="68" t="s">
        <v>87</v>
      </c>
      <c r="M199" s="339" t="str">
        <f>IF((L200=""),"",MAX(D201:L201))</f>
        <v/>
      </c>
      <c r="N199" s="339" t="str">
        <f>IF(L200="","",MIN(D201:L201))</f>
        <v/>
      </c>
      <c r="O199" s="339" t="str">
        <f>IF((L201=""),"",AVERAGE(D201:L201))</f>
        <v/>
      </c>
      <c r="P199" s="342">
        <v>800</v>
      </c>
      <c r="Q199" s="342">
        <v>1000</v>
      </c>
      <c r="R199" s="339" t="str">
        <f>IF((L200=""),"",((M199-N199)/(M199+N199))*100)</f>
        <v/>
      </c>
      <c r="S199" s="342">
        <v>20</v>
      </c>
      <c r="T199" s="347" t="str">
        <f>IF(L200="","",IF(R296&lt;20,(IF(O199&gt;19000,IF(O199&lt;49000,"Pass","Fail"),"Fail"))))</f>
        <v/>
      </c>
      <c r="U199" s="339"/>
      <c r="V199" s="340"/>
    </row>
    <row r="200" spans="1:22">
      <c r="A200" s="341"/>
      <c r="B200" s="332"/>
      <c r="C200" s="68" t="s">
        <v>88</v>
      </c>
      <c r="M200" s="339"/>
      <c r="N200" s="339"/>
      <c r="O200" s="339"/>
      <c r="P200" s="335"/>
      <c r="Q200" s="335"/>
      <c r="R200" s="339"/>
      <c r="S200" s="335"/>
      <c r="T200" s="347"/>
      <c r="U200" s="339"/>
      <c r="V200" s="340"/>
    </row>
    <row r="201" spans="1:22" ht="38.25">
      <c r="A201" s="341"/>
      <c r="B201" s="333"/>
      <c r="C201" s="68" t="s">
        <v>122</v>
      </c>
      <c r="D201" s="38" t="str">
        <f t="shared" ref="D201:L201" si="63">IF(((D199="")*AND(D200="")),"",(D199-D200)*60/70)</f>
        <v/>
      </c>
      <c r="E201" s="38" t="str">
        <f t="shared" si="63"/>
        <v/>
      </c>
      <c r="F201" s="38" t="str">
        <f t="shared" si="63"/>
        <v/>
      </c>
      <c r="G201" s="38" t="str">
        <f t="shared" si="63"/>
        <v/>
      </c>
      <c r="H201" s="38" t="str">
        <f t="shared" si="63"/>
        <v/>
      </c>
      <c r="I201" s="38" t="str">
        <f t="shared" si="63"/>
        <v/>
      </c>
      <c r="J201" s="38" t="str">
        <f t="shared" si="63"/>
        <v/>
      </c>
      <c r="K201" s="38" t="str">
        <f t="shared" si="63"/>
        <v/>
      </c>
      <c r="L201" s="38" t="str">
        <f t="shared" si="63"/>
        <v/>
      </c>
      <c r="M201" s="339"/>
      <c r="N201" s="339"/>
      <c r="O201" s="339"/>
      <c r="P201" s="336"/>
      <c r="Q201" s="336"/>
      <c r="R201" s="339"/>
      <c r="S201" s="336"/>
      <c r="T201" s="347"/>
      <c r="U201" s="339"/>
      <c r="V201" s="340"/>
    </row>
    <row r="202" spans="1:22">
      <c r="A202" s="341"/>
      <c r="B202" s="331"/>
      <c r="C202" s="68" t="s">
        <v>87</v>
      </c>
      <c r="M202" s="339" t="str">
        <f>IF((L203=""),"",MAX(D204:L204))</f>
        <v/>
      </c>
      <c r="N202" s="339" t="str">
        <f>IF(L203="","",MIN(D204:L204))</f>
        <v/>
      </c>
      <c r="O202" s="339" t="str">
        <f>IF((L204=""),"",AVERAGE(D204:L204))</f>
        <v/>
      </c>
      <c r="P202" s="342">
        <v>800</v>
      </c>
      <c r="Q202" s="342">
        <v>1000</v>
      </c>
      <c r="R202" s="339" t="str">
        <f>IF((L203=""),"",((M202-N202)/(M202+N202))*100)</f>
        <v/>
      </c>
      <c r="S202" s="342">
        <v>20</v>
      </c>
      <c r="T202" s="347" t="str">
        <f>IF(L203="","",IF(R299&lt;20,(IF(O202&gt;19000,IF(O202&lt;49000,"Pass","Fail"),"Fail"))))</f>
        <v/>
      </c>
      <c r="U202" s="339"/>
      <c r="V202" s="340"/>
    </row>
    <row r="203" spans="1:22">
      <c r="A203" s="341"/>
      <c r="B203" s="332"/>
      <c r="C203" s="68" t="s">
        <v>88</v>
      </c>
      <c r="M203" s="339"/>
      <c r="N203" s="339"/>
      <c r="O203" s="339"/>
      <c r="P203" s="335"/>
      <c r="Q203" s="335"/>
      <c r="R203" s="339"/>
      <c r="S203" s="335"/>
      <c r="T203" s="347"/>
      <c r="U203" s="339"/>
      <c r="V203" s="340"/>
    </row>
    <row r="204" spans="1:22" ht="38.25">
      <c r="A204" s="341"/>
      <c r="B204" s="333"/>
      <c r="C204" s="68" t="s">
        <v>122</v>
      </c>
      <c r="D204" s="38" t="str">
        <f t="shared" ref="D204:L204" si="64">IF(((D202="")*AND(D203="")),"",(D202-D203)*60/70)</f>
        <v/>
      </c>
      <c r="E204" s="38" t="str">
        <f t="shared" si="64"/>
        <v/>
      </c>
      <c r="F204" s="38" t="str">
        <f t="shared" si="64"/>
        <v/>
      </c>
      <c r="G204" s="38" t="str">
        <f t="shared" si="64"/>
        <v/>
      </c>
      <c r="H204" s="38" t="str">
        <f t="shared" si="64"/>
        <v/>
      </c>
      <c r="I204" s="38" t="str">
        <f t="shared" si="64"/>
        <v/>
      </c>
      <c r="J204" s="38" t="str">
        <f t="shared" si="64"/>
        <v/>
      </c>
      <c r="K204" s="38" t="str">
        <f t="shared" si="64"/>
        <v/>
      </c>
      <c r="L204" s="38" t="str">
        <f t="shared" si="64"/>
        <v/>
      </c>
      <c r="M204" s="339"/>
      <c r="N204" s="339"/>
      <c r="O204" s="339"/>
      <c r="P204" s="336"/>
      <c r="Q204" s="336"/>
      <c r="R204" s="339"/>
      <c r="S204" s="336"/>
      <c r="T204" s="347"/>
      <c r="U204" s="339"/>
      <c r="V204" s="340"/>
    </row>
    <row r="205" spans="1:22">
      <c r="A205" s="341"/>
      <c r="B205" s="331"/>
      <c r="C205" s="68" t="s">
        <v>87</v>
      </c>
      <c r="M205" s="339" t="str">
        <f>IF((L206=""),"",MAX(D207:L207))</f>
        <v/>
      </c>
      <c r="N205" s="339" t="str">
        <f>IF(L206="","",MIN(D207:L207))</f>
        <v/>
      </c>
      <c r="O205" s="339" t="str">
        <f>IF((L207=""),"",AVERAGE(D207:L207))</f>
        <v/>
      </c>
      <c r="P205" s="342">
        <v>800</v>
      </c>
      <c r="Q205" s="342">
        <v>1000</v>
      </c>
      <c r="R205" s="339" t="str">
        <f>IF((L206=""),"",((M205-N205)/(M205+N205))*100)</f>
        <v/>
      </c>
      <c r="S205" s="342">
        <v>20</v>
      </c>
      <c r="T205" s="347" t="str">
        <f>IF(L206="","",IF(R302&lt;20,(IF(O205&gt;19000,IF(O205&lt;49000,"Pass","Fail"),"Fail"))))</f>
        <v/>
      </c>
      <c r="U205" s="339"/>
      <c r="V205" s="340"/>
    </row>
    <row r="206" spans="1:22">
      <c r="A206" s="341"/>
      <c r="B206" s="332"/>
      <c r="C206" s="68" t="s">
        <v>88</v>
      </c>
      <c r="M206" s="339"/>
      <c r="N206" s="339"/>
      <c r="O206" s="339"/>
      <c r="P206" s="335"/>
      <c r="Q206" s="335"/>
      <c r="R206" s="339"/>
      <c r="S206" s="335"/>
      <c r="T206" s="347"/>
      <c r="U206" s="339"/>
      <c r="V206" s="340"/>
    </row>
    <row r="207" spans="1:22" ht="38.25">
      <c r="A207" s="341"/>
      <c r="B207" s="333"/>
      <c r="C207" s="68" t="s">
        <v>122</v>
      </c>
      <c r="D207" s="38" t="str">
        <f t="shared" ref="D207:L207" si="65">IF(((D205="")*AND(D206="")),"",(D205-D206)*60/70)</f>
        <v/>
      </c>
      <c r="E207" s="38" t="str">
        <f t="shared" si="65"/>
        <v/>
      </c>
      <c r="F207" s="38" t="str">
        <f t="shared" si="65"/>
        <v/>
      </c>
      <c r="G207" s="38" t="str">
        <f t="shared" si="65"/>
        <v/>
      </c>
      <c r="H207" s="38" t="str">
        <f t="shared" si="65"/>
        <v/>
      </c>
      <c r="I207" s="38" t="str">
        <f t="shared" si="65"/>
        <v/>
      </c>
      <c r="J207" s="38" t="str">
        <f t="shared" si="65"/>
        <v/>
      </c>
      <c r="K207" s="38" t="str">
        <f t="shared" si="65"/>
        <v/>
      </c>
      <c r="L207" s="38" t="str">
        <f t="shared" si="65"/>
        <v/>
      </c>
      <c r="M207" s="339"/>
      <c r="N207" s="339"/>
      <c r="O207" s="339"/>
      <c r="P207" s="336"/>
      <c r="Q207" s="336"/>
      <c r="R207" s="339"/>
      <c r="S207" s="336"/>
      <c r="T207" s="347"/>
      <c r="U207" s="339"/>
      <c r="V207" s="340"/>
    </row>
    <row r="208" spans="1:22">
      <c r="A208" s="341"/>
      <c r="B208" s="331"/>
      <c r="C208" s="68" t="s">
        <v>87</v>
      </c>
      <c r="M208" s="339" t="str">
        <f>IF((L209=""),"",MAX(D210:L210))</f>
        <v/>
      </c>
      <c r="N208" s="339" t="str">
        <f>IF(L209="","",MIN(D210:L210))</f>
        <v/>
      </c>
      <c r="O208" s="339" t="str">
        <f>IF((L210=""),"",AVERAGE(D210:L210))</f>
        <v/>
      </c>
      <c r="P208" s="342">
        <v>800</v>
      </c>
      <c r="Q208" s="342">
        <v>1000</v>
      </c>
      <c r="R208" s="339" t="str">
        <f>IF((L209=""),"",((M208-N208)/(M208+N208))*100)</f>
        <v/>
      </c>
      <c r="S208" s="342">
        <v>20</v>
      </c>
      <c r="T208" s="347" t="str">
        <f>IF(L209="","",IF(R305&lt;20,(IF(O208&gt;19000,IF(O208&lt;49000,"Pass","Fail"),"Fail"))))</f>
        <v/>
      </c>
      <c r="U208" s="339"/>
      <c r="V208" s="340"/>
    </row>
    <row r="209" spans="1:22">
      <c r="A209" s="341"/>
      <c r="B209" s="332"/>
      <c r="C209" s="68" t="s">
        <v>88</v>
      </c>
      <c r="M209" s="339"/>
      <c r="N209" s="339"/>
      <c r="O209" s="339"/>
      <c r="P209" s="335"/>
      <c r="Q209" s="335"/>
      <c r="R209" s="339"/>
      <c r="S209" s="335"/>
      <c r="T209" s="347"/>
      <c r="U209" s="339"/>
      <c r="V209" s="340"/>
    </row>
    <row r="210" spans="1:22" ht="38.25">
      <c r="A210" s="341"/>
      <c r="B210" s="333"/>
      <c r="C210" s="68" t="s">
        <v>122</v>
      </c>
      <c r="D210" s="38" t="str">
        <f t="shared" ref="D210:L210" si="66">IF(((D208="")*AND(D209="")),"",(D208-D209)*60/70)</f>
        <v/>
      </c>
      <c r="E210" s="38" t="str">
        <f t="shared" si="66"/>
        <v/>
      </c>
      <c r="F210" s="38" t="str">
        <f t="shared" si="66"/>
        <v/>
      </c>
      <c r="G210" s="38" t="str">
        <f t="shared" si="66"/>
        <v/>
      </c>
      <c r="H210" s="38" t="str">
        <f t="shared" si="66"/>
        <v/>
      </c>
      <c r="I210" s="38" t="str">
        <f t="shared" si="66"/>
        <v/>
      </c>
      <c r="J210" s="38" t="str">
        <f t="shared" si="66"/>
        <v/>
      </c>
      <c r="K210" s="38" t="str">
        <f t="shared" si="66"/>
        <v/>
      </c>
      <c r="L210" s="38" t="str">
        <f t="shared" si="66"/>
        <v/>
      </c>
      <c r="M210" s="339"/>
      <c r="N210" s="339"/>
      <c r="O210" s="339"/>
      <c r="P210" s="336"/>
      <c r="Q210" s="336"/>
      <c r="R210" s="339"/>
      <c r="S210" s="336"/>
      <c r="T210" s="347"/>
      <c r="U210" s="339"/>
      <c r="V210" s="340"/>
    </row>
    <row r="211" spans="1:22">
      <c r="A211" s="341"/>
      <c r="B211" s="331"/>
      <c r="C211" s="68" t="s">
        <v>87</v>
      </c>
      <c r="M211" s="339" t="str">
        <f>IF((L212=""),"",MAX(D213:L213))</f>
        <v/>
      </c>
      <c r="N211" s="339" t="str">
        <f>IF(L212="","",MIN(D213:L213))</f>
        <v/>
      </c>
      <c r="O211" s="339" t="str">
        <f>IF((L213=""),"",AVERAGE(D213:L213))</f>
        <v/>
      </c>
      <c r="P211" s="342">
        <v>800</v>
      </c>
      <c r="Q211" s="342">
        <v>1000</v>
      </c>
      <c r="R211" s="339" t="str">
        <f>IF((L212=""),"",((M211-N211)/(M211+N211))*100)</f>
        <v/>
      </c>
      <c r="S211" s="342">
        <v>20</v>
      </c>
      <c r="T211" s="347" t="str">
        <f>IF(L212="","",IF(R308&lt;20,(IF(O211&gt;19000,IF(O211&lt;49000,"Pass","Fail"),"Fail"))))</f>
        <v/>
      </c>
      <c r="U211" s="339"/>
      <c r="V211" s="340"/>
    </row>
    <row r="212" spans="1:22">
      <c r="A212" s="341"/>
      <c r="B212" s="332"/>
      <c r="C212" s="68" t="s">
        <v>88</v>
      </c>
      <c r="M212" s="339"/>
      <c r="N212" s="339"/>
      <c r="O212" s="339"/>
      <c r="P212" s="335"/>
      <c r="Q212" s="335"/>
      <c r="R212" s="339"/>
      <c r="S212" s="335"/>
      <c r="T212" s="347"/>
      <c r="U212" s="339"/>
      <c r="V212" s="340"/>
    </row>
    <row r="213" spans="1:22" ht="38.25">
      <c r="A213" s="341"/>
      <c r="B213" s="333"/>
      <c r="C213" s="68" t="s">
        <v>122</v>
      </c>
      <c r="D213" s="38" t="str">
        <f t="shared" ref="D213:L213" si="67">IF(((D211="")*AND(D212="")),"",(D211-D212)*60/70)</f>
        <v/>
      </c>
      <c r="E213" s="38" t="str">
        <f t="shared" si="67"/>
        <v/>
      </c>
      <c r="F213" s="38" t="str">
        <f t="shared" si="67"/>
        <v/>
      </c>
      <c r="G213" s="38" t="str">
        <f t="shared" si="67"/>
        <v/>
      </c>
      <c r="H213" s="38" t="str">
        <f t="shared" si="67"/>
        <v/>
      </c>
      <c r="I213" s="38" t="str">
        <f t="shared" si="67"/>
        <v/>
      </c>
      <c r="J213" s="38" t="str">
        <f t="shared" si="67"/>
        <v/>
      </c>
      <c r="K213" s="38" t="str">
        <f t="shared" si="67"/>
        <v/>
      </c>
      <c r="L213" s="38" t="str">
        <f t="shared" si="67"/>
        <v/>
      </c>
      <c r="M213" s="339"/>
      <c r="N213" s="339"/>
      <c r="O213" s="339"/>
      <c r="P213" s="336"/>
      <c r="Q213" s="336"/>
      <c r="R213" s="339"/>
      <c r="S213" s="336"/>
      <c r="T213" s="347"/>
      <c r="U213" s="339"/>
      <c r="V213" s="340"/>
    </row>
    <row r="214" spans="1:22">
      <c r="A214" s="341"/>
      <c r="B214" s="331"/>
      <c r="C214" s="68" t="s">
        <v>87</v>
      </c>
      <c r="M214" s="339" t="str">
        <f>IF((L215=""),"",MAX(D216:L216))</f>
        <v/>
      </c>
      <c r="N214" s="339" t="str">
        <f>IF(L215="","",MIN(D216:L216))</f>
        <v/>
      </c>
      <c r="O214" s="339" t="str">
        <f>IF((L216=""),"",AVERAGE(D216:L216))</f>
        <v/>
      </c>
      <c r="P214" s="342">
        <v>800</v>
      </c>
      <c r="Q214" s="342">
        <v>1000</v>
      </c>
      <c r="R214" s="339" t="str">
        <f>IF((L215=""),"",((M214-N214)/(M214+N214))*100)</f>
        <v/>
      </c>
      <c r="S214" s="342">
        <v>20</v>
      </c>
      <c r="T214" s="347" t="str">
        <f>IF(L215="","",IF(R311&lt;20,(IF(O214&gt;19000,IF(O214&lt;49000,"Pass","Fail"),"Fail"))))</f>
        <v/>
      </c>
      <c r="U214" s="339"/>
      <c r="V214" s="340"/>
    </row>
    <row r="215" spans="1:22">
      <c r="A215" s="341"/>
      <c r="B215" s="332"/>
      <c r="C215" s="68" t="s">
        <v>88</v>
      </c>
      <c r="M215" s="339"/>
      <c r="N215" s="339"/>
      <c r="O215" s="339"/>
      <c r="P215" s="335"/>
      <c r="Q215" s="335"/>
      <c r="R215" s="339"/>
      <c r="S215" s="335"/>
      <c r="T215" s="347"/>
      <c r="U215" s="339"/>
      <c r="V215" s="340"/>
    </row>
    <row r="216" spans="1:22" ht="38.25">
      <c r="A216" s="341"/>
      <c r="B216" s="333"/>
      <c r="C216" s="68" t="s">
        <v>122</v>
      </c>
      <c r="D216" s="38" t="str">
        <f t="shared" ref="D216:L216" si="68">IF(((D214="")*AND(D215="")),"",(D214-D215)*60/70)</f>
        <v/>
      </c>
      <c r="E216" s="38" t="str">
        <f t="shared" si="68"/>
        <v/>
      </c>
      <c r="F216" s="38" t="str">
        <f t="shared" si="68"/>
        <v/>
      </c>
      <c r="G216" s="38" t="str">
        <f t="shared" si="68"/>
        <v/>
      </c>
      <c r="H216" s="38" t="str">
        <f t="shared" si="68"/>
        <v/>
      </c>
      <c r="I216" s="38" t="str">
        <f t="shared" si="68"/>
        <v/>
      </c>
      <c r="J216" s="38" t="str">
        <f t="shared" si="68"/>
        <v/>
      </c>
      <c r="K216" s="38" t="str">
        <f t="shared" si="68"/>
        <v/>
      </c>
      <c r="L216" s="38" t="str">
        <f t="shared" si="68"/>
        <v/>
      </c>
      <c r="M216" s="339"/>
      <c r="N216" s="339"/>
      <c r="O216" s="339"/>
      <c r="P216" s="336"/>
      <c r="Q216" s="336"/>
      <c r="R216" s="339"/>
      <c r="S216" s="336"/>
      <c r="T216" s="347"/>
      <c r="U216" s="339"/>
      <c r="V216" s="340"/>
    </row>
    <row r="217" spans="1:22">
      <c r="A217" s="341"/>
      <c r="B217" s="331"/>
      <c r="C217" s="68" t="s">
        <v>87</v>
      </c>
      <c r="M217" s="339" t="str">
        <f>IF((L218=""),"",MAX(D219:L219))</f>
        <v/>
      </c>
      <c r="N217" s="339" t="str">
        <f>IF(L218="","",MIN(D219:L219))</f>
        <v/>
      </c>
      <c r="O217" s="339" t="str">
        <f>IF((L219=""),"",AVERAGE(D219:L219))</f>
        <v/>
      </c>
      <c r="P217" s="342">
        <v>800</v>
      </c>
      <c r="Q217" s="342">
        <v>1000</v>
      </c>
      <c r="R217" s="339" t="str">
        <f>IF((L218=""),"",((M217-N217)/(M217+N217))*100)</f>
        <v/>
      </c>
      <c r="S217" s="342">
        <v>20</v>
      </c>
      <c r="T217" s="347" t="str">
        <f>IF(L218="","",IF(R314&lt;20,(IF(O217&gt;19000,IF(O217&lt;49000,"Pass","Fail"),"Fail"))))</f>
        <v/>
      </c>
      <c r="U217" s="339"/>
      <c r="V217" s="340"/>
    </row>
    <row r="218" spans="1:22">
      <c r="A218" s="341"/>
      <c r="B218" s="332"/>
      <c r="C218" s="68" t="s">
        <v>88</v>
      </c>
      <c r="M218" s="339"/>
      <c r="N218" s="339"/>
      <c r="O218" s="339"/>
      <c r="P218" s="335"/>
      <c r="Q218" s="335"/>
      <c r="R218" s="339"/>
      <c r="S218" s="335"/>
      <c r="T218" s="347"/>
      <c r="U218" s="339"/>
      <c r="V218" s="340"/>
    </row>
    <row r="219" spans="1:22" ht="38.25">
      <c r="A219" s="341"/>
      <c r="B219" s="333"/>
      <c r="C219" s="68" t="s">
        <v>122</v>
      </c>
      <c r="D219" s="38" t="str">
        <f t="shared" ref="D219:L219" si="69">IF(((D217="")*AND(D218="")),"",(D217-D218)*60/70)</f>
        <v/>
      </c>
      <c r="E219" s="38" t="str">
        <f t="shared" si="69"/>
        <v/>
      </c>
      <c r="F219" s="38" t="str">
        <f t="shared" si="69"/>
        <v/>
      </c>
      <c r="G219" s="38" t="str">
        <f t="shared" si="69"/>
        <v/>
      </c>
      <c r="H219" s="38" t="str">
        <f t="shared" si="69"/>
        <v/>
      </c>
      <c r="I219" s="38" t="str">
        <f t="shared" si="69"/>
        <v/>
      </c>
      <c r="J219" s="38" t="str">
        <f t="shared" si="69"/>
        <v/>
      </c>
      <c r="K219" s="38" t="str">
        <f t="shared" si="69"/>
        <v/>
      </c>
      <c r="L219" s="38" t="str">
        <f t="shared" si="69"/>
        <v/>
      </c>
      <c r="M219" s="339"/>
      <c r="N219" s="339"/>
      <c r="O219" s="339"/>
      <c r="P219" s="336"/>
      <c r="Q219" s="336"/>
      <c r="R219" s="339"/>
      <c r="S219" s="336"/>
      <c r="T219" s="347"/>
      <c r="U219" s="339"/>
      <c r="V219" s="340"/>
    </row>
    <row r="220" spans="1:22">
      <c r="A220" s="341"/>
      <c r="B220" s="331"/>
      <c r="C220" s="68" t="s">
        <v>87</v>
      </c>
      <c r="M220" s="339" t="str">
        <f>IF((L221=""),"",MAX(D222:L222))</f>
        <v/>
      </c>
      <c r="N220" s="339" t="str">
        <f>IF(L221="","",MIN(D222:L222))</f>
        <v/>
      </c>
      <c r="O220" s="339" t="str">
        <f>IF((L222=""),"",AVERAGE(D222:L222))</f>
        <v/>
      </c>
      <c r="P220" s="342">
        <v>800</v>
      </c>
      <c r="Q220" s="342">
        <v>1000</v>
      </c>
      <c r="R220" s="339" t="str">
        <f>IF((L221=""),"",((M220-N220)/(M220+N220))*100)</f>
        <v/>
      </c>
      <c r="S220" s="342">
        <v>20</v>
      </c>
      <c r="T220" s="347" t="str">
        <f>IF(L221="","",IF(R317&lt;20,(IF(O220&gt;19000,IF(O220&lt;49000,"Pass","Fail"),"Fail"))))</f>
        <v/>
      </c>
      <c r="U220" s="339"/>
      <c r="V220" s="340"/>
    </row>
    <row r="221" spans="1:22">
      <c r="A221" s="341"/>
      <c r="B221" s="332"/>
      <c r="C221" s="68" t="s">
        <v>88</v>
      </c>
      <c r="M221" s="339"/>
      <c r="N221" s="339"/>
      <c r="O221" s="339"/>
      <c r="P221" s="335"/>
      <c r="Q221" s="335"/>
      <c r="R221" s="339"/>
      <c r="S221" s="335"/>
      <c r="T221" s="347"/>
      <c r="U221" s="339"/>
      <c r="V221" s="340"/>
    </row>
    <row r="222" spans="1:22" ht="38.25">
      <c r="A222" s="341"/>
      <c r="B222" s="333"/>
      <c r="C222" s="68" t="s">
        <v>122</v>
      </c>
      <c r="D222" s="38" t="str">
        <f t="shared" ref="D222:L222" si="70">IF(((D220="")*AND(D221="")),"",(D220-D221)*60/70)</f>
        <v/>
      </c>
      <c r="E222" s="38" t="str">
        <f t="shared" si="70"/>
        <v/>
      </c>
      <c r="F222" s="38" t="str">
        <f t="shared" si="70"/>
        <v/>
      </c>
      <c r="G222" s="38" t="str">
        <f t="shared" si="70"/>
        <v/>
      </c>
      <c r="H222" s="38" t="str">
        <f t="shared" si="70"/>
        <v/>
      </c>
      <c r="I222" s="38" t="str">
        <f t="shared" si="70"/>
        <v/>
      </c>
      <c r="J222" s="38" t="str">
        <f t="shared" si="70"/>
        <v/>
      </c>
      <c r="K222" s="38" t="str">
        <f t="shared" si="70"/>
        <v/>
      </c>
      <c r="L222" s="38" t="str">
        <f t="shared" si="70"/>
        <v/>
      </c>
      <c r="M222" s="339"/>
      <c r="N222" s="339"/>
      <c r="O222" s="339"/>
      <c r="P222" s="336"/>
      <c r="Q222" s="336"/>
      <c r="R222" s="339"/>
      <c r="S222" s="336"/>
      <c r="T222" s="347"/>
      <c r="U222" s="339"/>
      <c r="V222" s="340"/>
    </row>
    <row r="223" spans="1:22">
      <c r="A223" s="341"/>
      <c r="B223" s="331"/>
      <c r="C223" s="68" t="s">
        <v>87</v>
      </c>
      <c r="M223" s="339" t="str">
        <f>IF((L224=""),"",MAX(D225:L225))</f>
        <v/>
      </c>
      <c r="N223" s="339" t="str">
        <f>IF(L224="","",MIN(D225:L225))</f>
        <v/>
      </c>
      <c r="O223" s="339" t="str">
        <f>IF((L225=""),"",AVERAGE(D225:L225))</f>
        <v/>
      </c>
      <c r="P223" s="342">
        <v>800</v>
      </c>
      <c r="Q223" s="342">
        <v>1000</v>
      </c>
      <c r="R223" s="339" t="str">
        <f>IF((L224=""),"",((M223-N223)/(M223+N223))*100)</f>
        <v/>
      </c>
      <c r="S223" s="342">
        <v>20</v>
      </c>
      <c r="T223" s="347" t="str">
        <f>IF(L224="","",IF(R320&lt;20,(IF(O223&gt;19000,IF(O223&lt;49000,"Pass","Fail"),"Fail"))))</f>
        <v/>
      </c>
      <c r="U223" s="339"/>
      <c r="V223" s="340"/>
    </row>
    <row r="224" spans="1:22">
      <c r="A224" s="341"/>
      <c r="B224" s="332"/>
      <c r="C224" s="68" t="s">
        <v>88</v>
      </c>
      <c r="M224" s="339"/>
      <c r="N224" s="339"/>
      <c r="O224" s="339"/>
      <c r="P224" s="335"/>
      <c r="Q224" s="335"/>
      <c r="R224" s="339"/>
      <c r="S224" s="335"/>
      <c r="T224" s="347"/>
      <c r="U224" s="339"/>
      <c r="V224" s="340"/>
    </row>
    <row r="225" spans="1:22" ht="38.25">
      <c r="A225" s="341"/>
      <c r="B225" s="333"/>
      <c r="C225" s="68" t="s">
        <v>122</v>
      </c>
      <c r="D225" s="38" t="str">
        <f t="shared" ref="D225:L225" si="71">IF(((D223="")*AND(D224="")),"",(D223-D224)*60/70)</f>
        <v/>
      </c>
      <c r="E225" s="38" t="str">
        <f t="shared" si="71"/>
        <v/>
      </c>
      <c r="F225" s="38" t="str">
        <f t="shared" si="71"/>
        <v/>
      </c>
      <c r="G225" s="38" t="str">
        <f t="shared" si="71"/>
        <v/>
      </c>
      <c r="H225" s="38" t="str">
        <f t="shared" si="71"/>
        <v/>
      </c>
      <c r="I225" s="38" t="str">
        <f t="shared" si="71"/>
        <v/>
      </c>
      <c r="J225" s="38" t="str">
        <f t="shared" si="71"/>
        <v/>
      </c>
      <c r="K225" s="38" t="str">
        <f t="shared" si="71"/>
        <v/>
      </c>
      <c r="L225" s="38" t="str">
        <f t="shared" si="71"/>
        <v/>
      </c>
      <c r="M225" s="339"/>
      <c r="N225" s="339"/>
      <c r="O225" s="339"/>
      <c r="P225" s="336"/>
      <c r="Q225" s="336"/>
      <c r="R225" s="339"/>
      <c r="S225" s="336"/>
      <c r="T225" s="347"/>
      <c r="U225" s="339"/>
      <c r="V225" s="340"/>
    </row>
    <row r="226" spans="1:22">
      <c r="A226" s="341"/>
      <c r="B226" s="331"/>
      <c r="C226" s="68" t="s">
        <v>87</v>
      </c>
      <c r="M226" s="339" t="str">
        <f>IF((L227=""),"",MAX(D228:L228))</f>
        <v/>
      </c>
      <c r="N226" s="339" t="str">
        <f>IF(L227="","",MIN(D228:L228))</f>
        <v/>
      </c>
      <c r="O226" s="339" t="str">
        <f>IF((L228=""),"",AVERAGE(D228:L228))</f>
        <v/>
      </c>
      <c r="P226" s="342">
        <v>800</v>
      </c>
      <c r="Q226" s="342">
        <v>1000</v>
      </c>
      <c r="R226" s="339" t="str">
        <f>IF((L227=""),"",((M226-N226)/(M226+N226))*100)</f>
        <v/>
      </c>
      <c r="S226" s="342">
        <v>20</v>
      </c>
      <c r="T226" s="347" t="str">
        <f>IF(L227="","",IF(R323&lt;20,(IF(O226&gt;19000,IF(O226&lt;49000,"Pass","Fail"),"Fail"))))</f>
        <v/>
      </c>
      <c r="U226" s="339"/>
      <c r="V226" s="340"/>
    </row>
    <row r="227" spans="1:22">
      <c r="A227" s="341"/>
      <c r="B227" s="332"/>
      <c r="C227" s="68" t="s">
        <v>88</v>
      </c>
      <c r="M227" s="339"/>
      <c r="N227" s="339"/>
      <c r="O227" s="339"/>
      <c r="P227" s="335"/>
      <c r="Q227" s="335"/>
      <c r="R227" s="339"/>
      <c r="S227" s="335"/>
      <c r="T227" s="347"/>
      <c r="U227" s="339"/>
      <c r="V227" s="340"/>
    </row>
    <row r="228" spans="1:22" ht="38.25">
      <c r="A228" s="341"/>
      <c r="B228" s="333"/>
      <c r="C228" s="68" t="s">
        <v>122</v>
      </c>
      <c r="D228" s="38" t="str">
        <f t="shared" ref="D228:L228" si="72">IF(((D226="")*AND(D227="")),"",(D226-D227)*60/70)</f>
        <v/>
      </c>
      <c r="E228" s="38" t="str">
        <f t="shared" si="72"/>
        <v/>
      </c>
      <c r="F228" s="38" t="str">
        <f t="shared" si="72"/>
        <v/>
      </c>
      <c r="G228" s="38" t="str">
        <f t="shared" si="72"/>
        <v/>
      </c>
      <c r="H228" s="38" t="str">
        <f t="shared" si="72"/>
        <v/>
      </c>
      <c r="I228" s="38" t="str">
        <f t="shared" si="72"/>
        <v/>
      </c>
      <c r="J228" s="38" t="str">
        <f t="shared" si="72"/>
        <v/>
      </c>
      <c r="K228" s="38" t="str">
        <f t="shared" si="72"/>
        <v/>
      </c>
      <c r="L228" s="38" t="str">
        <f t="shared" si="72"/>
        <v/>
      </c>
      <c r="M228" s="339"/>
      <c r="N228" s="339"/>
      <c r="O228" s="339"/>
      <c r="P228" s="336"/>
      <c r="Q228" s="336"/>
      <c r="R228" s="339"/>
      <c r="S228" s="336"/>
      <c r="T228" s="347"/>
      <c r="U228" s="339"/>
      <c r="V228" s="340"/>
    </row>
    <row r="229" spans="1:22">
      <c r="A229" s="341"/>
      <c r="B229" s="331"/>
      <c r="C229" s="68" t="s">
        <v>87</v>
      </c>
      <c r="M229" s="339" t="str">
        <f>IF((L230=""),"",MAX(D231:L231))</f>
        <v/>
      </c>
      <c r="N229" s="339" t="str">
        <f>IF(L230="","",MIN(D231:L231))</f>
        <v/>
      </c>
      <c r="O229" s="339" t="str">
        <f>IF((L231=""),"",AVERAGE(D231:L231))</f>
        <v/>
      </c>
      <c r="P229" s="342">
        <v>800</v>
      </c>
      <c r="Q229" s="342">
        <v>1000</v>
      </c>
      <c r="R229" s="339" t="str">
        <f>IF((L230=""),"",((M229-N229)/(M229+N229))*100)</f>
        <v/>
      </c>
      <c r="S229" s="342">
        <v>20</v>
      </c>
      <c r="T229" s="347" t="str">
        <f>IF(L230="","",IF(R326&lt;20,(IF(O229&gt;19000,IF(O229&lt;49000,"Pass","Fail"),"Fail"))))</f>
        <v/>
      </c>
      <c r="U229" s="339"/>
      <c r="V229" s="340"/>
    </row>
    <row r="230" spans="1:22">
      <c r="A230" s="341"/>
      <c r="B230" s="332"/>
      <c r="C230" s="68" t="s">
        <v>88</v>
      </c>
      <c r="M230" s="339"/>
      <c r="N230" s="339"/>
      <c r="O230" s="339"/>
      <c r="P230" s="335"/>
      <c r="Q230" s="335"/>
      <c r="R230" s="339"/>
      <c r="S230" s="335"/>
      <c r="T230" s="347"/>
      <c r="U230" s="339"/>
      <c r="V230" s="340"/>
    </row>
    <row r="231" spans="1:22" ht="38.25">
      <c r="A231" s="341"/>
      <c r="B231" s="333"/>
      <c r="C231" s="68" t="s">
        <v>122</v>
      </c>
      <c r="D231" s="38" t="str">
        <f t="shared" ref="D231:L231" si="73">IF(((D229="")*AND(D230="")),"",(D229-D230)*60/70)</f>
        <v/>
      </c>
      <c r="E231" s="38" t="str">
        <f t="shared" si="73"/>
        <v/>
      </c>
      <c r="F231" s="38" t="str">
        <f t="shared" si="73"/>
        <v/>
      </c>
      <c r="G231" s="38" t="str">
        <f t="shared" si="73"/>
        <v/>
      </c>
      <c r="H231" s="38" t="str">
        <f t="shared" si="73"/>
        <v/>
      </c>
      <c r="I231" s="38" t="str">
        <f t="shared" si="73"/>
        <v/>
      </c>
      <c r="J231" s="38" t="str">
        <f t="shared" si="73"/>
        <v/>
      </c>
      <c r="K231" s="38" t="str">
        <f t="shared" si="73"/>
        <v/>
      </c>
      <c r="L231" s="38" t="str">
        <f t="shared" si="73"/>
        <v/>
      </c>
      <c r="M231" s="339"/>
      <c r="N231" s="339"/>
      <c r="O231" s="339"/>
      <c r="P231" s="336"/>
      <c r="Q231" s="336"/>
      <c r="R231" s="339"/>
      <c r="S231" s="336"/>
      <c r="T231" s="347"/>
      <c r="U231" s="339"/>
      <c r="V231" s="340"/>
    </row>
    <row r="232" spans="1:22">
      <c r="A232" s="341"/>
      <c r="B232" s="331"/>
      <c r="C232" s="68" t="s">
        <v>87</v>
      </c>
      <c r="M232" s="339" t="str">
        <f>IF((L233=""),"",MAX(D234:L234))</f>
        <v/>
      </c>
      <c r="N232" s="339" t="str">
        <f>IF(L233="","",MIN(D234:L234))</f>
        <v/>
      </c>
      <c r="O232" s="339" t="str">
        <f>IF((L234=""),"",AVERAGE(D234:L234))</f>
        <v/>
      </c>
      <c r="P232" s="342">
        <v>800</v>
      </c>
      <c r="Q232" s="342">
        <v>1000</v>
      </c>
      <c r="R232" s="339" t="str">
        <f>IF((L233=""),"",((M232-N232)/(M232+N232))*100)</f>
        <v/>
      </c>
      <c r="S232" s="342">
        <v>20</v>
      </c>
      <c r="T232" s="347" t="str">
        <f>IF(L233="","",IF(R329&lt;20,(IF(O232&gt;19000,IF(O232&lt;49000,"Pass","Fail"),"Fail"))))</f>
        <v/>
      </c>
      <c r="U232" s="339"/>
      <c r="V232" s="340"/>
    </row>
    <row r="233" spans="1:22">
      <c r="A233" s="341"/>
      <c r="B233" s="332"/>
      <c r="C233" s="68" t="s">
        <v>88</v>
      </c>
      <c r="M233" s="339"/>
      <c r="N233" s="339"/>
      <c r="O233" s="339"/>
      <c r="P233" s="335"/>
      <c r="Q233" s="335"/>
      <c r="R233" s="339"/>
      <c r="S233" s="335"/>
      <c r="T233" s="347"/>
      <c r="U233" s="339"/>
      <c r="V233" s="340"/>
    </row>
    <row r="234" spans="1:22" ht="38.25">
      <c r="A234" s="341"/>
      <c r="B234" s="333"/>
      <c r="C234" s="68" t="s">
        <v>122</v>
      </c>
      <c r="D234" s="38" t="str">
        <f t="shared" ref="D234:L234" si="74">IF(((D232="")*AND(D233="")),"",(D232-D233)*60/70)</f>
        <v/>
      </c>
      <c r="E234" s="38" t="str">
        <f t="shared" si="74"/>
        <v/>
      </c>
      <c r="F234" s="38" t="str">
        <f t="shared" si="74"/>
        <v/>
      </c>
      <c r="G234" s="38" t="str">
        <f t="shared" si="74"/>
        <v/>
      </c>
      <c r="H234" s="38" t="str">
        <f t="shared" si="74"/>
        <v/>
      </c>
      <c r="I234" s="38" t="str">
        <f t="shared" si="74"/>
        <v/>
      </c>
      <c r="J234" s="38" t="str">
        <f t="shared" si="74"/>
        <v/>
      </c>
      <c r="K234" s="38" t="str">
        <f t="shared" si="74"/>
        <v/>
      </c>
      <c r="L234" s="38" t="str">
        <f t="shared" si="74"/>
        <v/>
      </c>
      <c r="M234" s="339"/>
      <c r="N234" s="339"/>
      <c r="O234" s="339"/>
      <c r="P234" s="336"/>
      <c r="Q234" s="336"/>
      <c r="R234" s="339"/>
      <c r="S234" s="336"/>
      <c r="T234" s="347"/>
      <c r="U234" s="339"/>
      <c r="V234" s="340"/>
    </row>
    <row r="235" spans="1:22">
      <c r="A235" s="341"/>
      <c r="B235" s="331"/>
      <c r="C235" s="68" t="s">
        <v>87</v>
      </c>
      <c r="M235" s="339" t="str">
        <f>IF((L236=""),"",MAX(D237:L237))</f>
        <v/>
      </c>
      <c r="N235" s="339" t="str">
        <f>IF(L236="","",MIN(D237:L237))</f>
        <v/>
      </c>
      <c r="O235" s="339" t="str">
        <f>IF((L237=""),"",AVERAGE(D237:L237))</f>
        <v/>
      </c>
      <c r="P235" s="342">
        <v>800</v>
      </c>
      <c r="Q235" s="342">
        <v>1000</v>
      </c>
      <c r="R235" s="339" t="str">
        <f>IF((L236=""),"",((M235-N235)/(M235+N235))*100)</f>
        <v/>
      </c>
      <c r="S235" s="342">
        <v>20</v>
      </c>
      <c r="T235" s="347" t="str">
        <f>IF(L236="","",IF(R332&lt;20,(IF(O235&gt;19000,IF(O235&lt;49000,"Pass","Fail"),"Fail"))))</f>
        <v/>
      </c>
      <c r="U235" s="339"/>
      <c r="V235" s="340"/>
    </row>
    <row r="236" spans="1:22">
      <c r="A236" s="341"/>
      <c r="B236" s="332"/>
      <c r="C236" s="68" t="s">
        <v>88</v>
      </c>
      <c r="M236" s="339"/>
      <c r="N236" s="339"/>
      <c r="O236" s="339"/>
      <c r="P236" s="335"/>
      <c r="Q236" s="335"/>
      <c r="R236" s="339"/>
      <c r="S236" s="335"/>
      <c r="T236" s="347"/>
      <c r="U236" s="339"/>
      <c r="V236" s="340"/>
    </row>
    <row r="237" spans="1:22" ht="38.25">
      <c r="A237" s="341"/>
      <c r="B237" s="333"/>
      <c r="C237" s="68" t="s">
        <v>122</v>
      </c>
      <c r="D237" s="38" t="str">
        <f t="shared" ref="D237:L237" si="75">IF(((D235="")*AND(D236="")),"",(D235-D236)*60/70)</f>
        <v/>
      </c>
      <c r="E237" s="38" t="str">
        <f t="shared" si="75"/>
        <v/>
      </c>
      <c r="F237" s="38" t="str">
        <f t="shared" si="75"/>
        <v/>
      </c>
      <c r="G237" s="38" t="str">
        <f t="shared" si="75"/>
        <v/>
      </c>
      <c r="H237" s="38" t="str">
        <f t="shared" si="75"/>
        <v/>
      </c>
      <c r="I237" s="38" t="str">
        <f t="shared" si="75"/>
        <v/>
      </c>
      <c r="J237" s="38" t="str">
        <f t="shared" si="75"/>
        <v/>
      </c>
      <c r="K237" s="38" t="str">
        <f t="shared" si="75"/>
        <v/>
      </c>
      <c r="L237" s="38" t="str">
        <f t="shared" si="75"/>
        <v/>
      </c>
      <c r="M237" s="339"/>
      <c r="N237" s="339"/>
      <c r="O237" s="339"/>
      <c r="P237" s="336"/>
      <c r="Q237" s="336"/>
      <c r="R237" s="339"/>
      <c r="S237" s="336"/>
      <c r="T237" s="347"/>
      <c r="U237" s="339"/>
      <c r="V237" s="340"/>
    </row>
    <row r="238" spans="1:22">
      <c r="A238" s="341"/>
      <c r="B238" s="331"/>
      <c r="C238" s="68" t="s">
        <v>87</v>
      </c>
      <c r="M238" s="339" t="str">
        <f>IF((L239=""),"",MAX(D240:L240))</f>
        <v/>
      </c>
      <c r="N238" s="339" t="str">
        <f>IF(L239="","",MIN(D240:L240))</f>
        <v/>
      </c>
      <c r="O238" s="339" t="str">
        <f>IF((L240=""),"",AVERAGE(D240:L240))</f>
        <v/>
      </c>
      <c r="P238" s="342">
        <v>800</v>
      </c>
      <c r="Q238" s="342">
        <v>1000</v>
      </c>
      <c r="R238" s="339" t="str">
        <f>IF((L239=""),"",((M238-N238)/(M238+N238))*100)</f>
        <v/>
      </c>
      <c r="S238" s="342">
        <v>20</v>
      </c>
      <c r="T238" s="347" t="str">
        <f>IF(L239="","",IF(R335&lt;20,(IF(O238&gt;19000,IF(O238&lt;49000,"Pass","Fail"),"Fail"))))</f>
        <v/>
      </c>
      <c r="U238" s="339"/>
      <c r="V238" s="340"/>
    </row>
    <row r="239" spans="1:22">
      <c r="A239" s="341"/>
      <c r="B239" s="332"/>
      <c r="C239" s="68" t="s">
        <v>88</v>
      </c>
      <c r="M239" s="339"/>
      <c r="N239" s="339"/>
      <c r="O239" s="339"/>
      <c r="P239" s="335"/>
      <c r="Q239" s="335"/>
      <c r="R239" s="339"/>
      <c r="S239" s="335"/>
      <c r="T239" s="347"/>
      <c r="U239" s="339"/>
      <c r="V239" s="340"/>
    </row>
    <row r="240" spans="1:22" ht="38.25">
      <c r="A240" s="341"/>
      <c r="B240" s="333"/>
      <c r="C240" s="68" t="s">
        <v>122</v>
      </c>
      <c r="D240" s="38" t="str">
        <f t="shared" ref="D240:L240" si="76">IF(((D238="")*AND(D239="")),"",(D238-D239)*60/70)</f>
        <v/>
      </c>
      <c r="E240" s="38" t="str">
        <f t="shared" si="76"/>
        <v/>
      </c>
      <c r="F240" s="38" t="str">
        <f t="shared" si="76"/>
        <v/>
      </c>
      <c r="G240" s="38" t="str">
        <f t="shared" si="76"/>
        <v/>
      </c>
      <c r="H240" s="38" t="str">
        <f t="shared" si="76"/>
        <v/>
      </c>
      <c r="I240" s="38" t="str">
        <f t="shared" si="76"/>
        <v/>
      </c>
      <c r="J240" s="38" t="str">
        <f t="shared" si="76"/>
        <v/>
      </c>
      <c r="K240" s="38" t="str">
        <f t="shared" si="76"/>
        <v/>
      </c>
      <c r="L240" s="38" t="str">
        <f t="shared" si="76"/>
        <v/>
      </c>
      <c r="M240" s="339"/>
      <c r="N240" s="339"/>
      <c r="O240" s="339"/>
      <c r="P240" s="336"/>
      <c r="Q240" s="336"/>
      <c r="R240" s="339"/>
      <c r="S240" s="336"/>
      <c r="T240" s="347"/>
      <c r="U240" s="339"/>
      <c r="V240" s="340"/>
    </row>
    <row r="241" spans="1:22">
      <c r="A241" s="341"/>
      <c r="B241" s="331"/>
      <c r="C241" s="68" t="s">
        <v>87</v>
      </c>
      <c r="M241" s="339" t="str">
        <f>IF((L242=""),"",MAX(D243:L243))</f>
        <v/>
      </c>
      <c r="N241" s="339" t="str">
        <f>IF(L242="","",MIN(D243:L243))</f>
        <v/>
      </c>
      <c r="O241" s="339" t="str">
        <f>IF((L243=""),"",AVERAGE(D243:L243))</f>
        <v/>
      </c>
      <c r="P241" s="342">
        <v>800</v>
      </c>
      <c r="Q241" s="342">
        <v>1000</v>
      </c>
      <c r="R241" s="339" t="str">
        <f>IF((L242=""),"",((M241-N241)/(M241+N241))*100)</f>
        <v/>
      </c>
      <c r="S241" s="342">
        <v>20</v>
      </c>
      <c r="T241" s="347" t="str">
        <f>IF(L242="","",IF(R338&lt;20,(IF(O241&gt;19000,IF(O241&lt;49000,"Pass","Fail"),"Fail"))))</f>
        <v/>
      </c>
      <c r="U241" s="339"/>
      <c r="V241" s="340"/>
    </row>
    <row r="242" spans="1:22">
      <c r="A242" s="341"/>
      <c r="B242" s="332"/>
      <c r="C242" s="68" t="s">
        <v>88</v>
      </c>
      <c r="M242" s="339"/>
      <c r="N242" s="339"/>
      <c r="O242" s="339"/>
      <c r="P242" s="335"/>
      <c r="Q242" s="335"/>
      <c r="R242" s="339"/>
      <c r="S242" s="335"/>
      <c r="T242" s="347"/>
      <c r="U242" s="339"/>
      <c r="V242" s="340"/>
    </row>
    <row r="243" spans="1:22" ht="38.25">
      <c r="A243" s="341"/>
      <c r="B243" s="333"/>
      <c r="C243" s="68" t="s">
        <v>122</v>
      </c>
      <c r="D243" s="38" t="str">
        <f t="shared" ref="D243:L243" si="77">IF(((D241="")*AND(D242="")),"",(D241-D242)*60/70)</f>
        <v/>
      </c>
      <c r="E243" s="38" t="str">
        <f t="shared" si="77"/>
        <v/>
      </c>
      <c r="F243" s="38" t="str">
        <f t="shared" si="77"/>
        <v/>
      </c>
      <c r="G243" s="38" t="str">
        <f t="shared" si="77"/>
        <v/>
      </c>
      <c r="H243" s="38" t="str">
        <f t="shared" si="77"/>
        <v/>
      </c>
      <c r="I243" s="38" t="str">
        <f t="shared" si="77"/>
        <v/>
      </c>
      <c r="J243" s="38" t="str">
        <f t="shared" si="77"/>
        <v/>
      </c>
      <c r="K243" s="38" t="str">
        <f t="shared" si="77"/>
        <v/>
      </c>
      <c r="L243" s="38" t="str">
        <f t="shared" si="77"/>
        <v/>
      </c>
      <c r="M243" s="339"/>
      <c r="N243" s="339"/>
      <c r="O243" s="339"/>
      <c r="P243" s="336"/>
      <c r="Q243" s="336"/>
      <c r="R243" s="339"/>
      <c r="S243" s="336"/>
      <c r="T243" s="347"/>
      <c r="U243" s="339"/>
      <c r="V243" s="340"/>
    </row>
    <row r="244" spans="1:22">
      <c r="A244" s="341"/>
      <c r="B244" s="331"/>
      <c r="C244" s="68" t="s">
        <v>87</v>
      </c>
      <c r="M244" s="339" t="str">
        <f>IF((L245=""),"",MAX(D246:L246))</f>
        <v/>
      </c>
      <c r="N244" s="339" t="str">
        <f>IF(L245="","",MIN(D246:L246))</f>
        <v/>
      </c>
      <c r="O244" s="339" t="str">
        <f>IF((L246=""),"",AVERAGE(D246:L246))</f>
        <v/>
      </c>
      <c r="P244" s="342">
        <v>800</v>
      </c>
      <c r="Q244" s="342">
        <v>1000</v>
      </c>
      <c r="R244" s="339" t="str">
        <f>IF((L245=""),"",((M244-N244)/(M244+N244))*100)</f>
        <v/>
      </c>
      <c r="S244" s="342">
        <v>20</v>
      </c>
      <c r="T244" s="347" t="str">
        <f>IF(L245="","",IF(R341&lt;20,(IF(O244&gt;19000,IF(O244&lt;49000,"Pass","Fail"),"Fail"))))</f>
        <v/>
      </c>
      <c r="U244" s="339"/>
      <c r="V244" s="340"/>
    </row>
    <row r="245" spans="1:22">
      <c r="A245" s="341"/>
      <c r="B245" s="332"/>
      <c r="C245" s="68" t="s">
        <v>88</v>
      </c>
      <c r="M245" s="339"/>
      <c r="N245" s="339"/>
      <c r="O245" s="339"/>
      <c r="P245" s="335"/>
      <c r="Q245" s="335"/>
      <c r="R245" s="339"/>
      <c r="S245" s="335"/>
      <c r="T245" s="347"/>
      <c r="U245" s="339"/>
      <c r="V245" s="340"/>
    </row>
    <row r="246" spans="1:22" ht="38.25">
      <c r="A246" s="341"/>
      <c r="B246" s="333"/>
      <c r="C246" s="68" t="s">
        <v>122</v>
      </c>
      <c r="D246" s="38" t="str">
        <f t="shared" ref="D246:L246" si="78">IF(((D244="")*AND(D245="")),"",(D244-D245)*60/70)</f>
        <v/>
      </c>
      <c r="E246" s="38" t="str">
        <f t="shared" si="78"/>
        <v/>
      </c>
      <c r="F246" s="38" t="str">
        <f t="shared" si="78"/>
        <v/>
      </c>
      <c r="G246" s="38" t="str">
        <f t="shared" si="78"/>
        <v/>
      </c>
      <c r="H246" s="38" t="str">
        <f t="shared" si="78"/>
        <v/>
      </c>
      <c r="I246" s="38" t="str">
        <f t="shared" si="78"/>
        <v/>
      </c>
      <c r="J246" s="38" t="str">
        <f t="shared" si="78"/>
        <v/>
      </c>
      <c r="K246" s="38" t="str">
        <f t="shared" si="78"/>
        <v/>
      </c>
      <c r="L246" s="38" t="str">
        <f t="shared" si="78"/>
        <v/>
      </c>
      <c r="M246" s="339"/>
      <c r="N246" s="339"/>
      <c r="O246" s="339"/>
      <c r="P246" s="336"/>
      <c r="Q246" s="336"/>
      <c r="R246" s="339"/>
      <c r="S246" s="336"/>
      <c r="T246" s="347"/>
      <c r="U246" s="339"/>
      <c r="V246" s="340"/>
    </row>
    <row r="247" spans="1:22">
      <c r="A247" s="341"/>
      <c r="B247" s="331"/>
      <c r="C247" s="68" t="s">
        <v>87</v>
      </c>
      <c r="M247" s="339" t="str">
        <f>IF((L248=""),"",MAX(D249:L249))</f>
        <v/>
      </c>
      <c r="N247" s="339" t="str">
        <f>IF(L248="","",MIN(D249:L249))</f>
        <v/>
      </c>
      <c r="O247" s="339" t="str">
        <f>IF((L249=""),"",AVERAGE(D249:L249))</f>
        <v/>
      </c>
      <c r="P247" s="342">
        <v>800</v>
      </c>
      <c r="Q247" s="342">
        <v>1000</v>
      </c>
      <c r="R247" s="339" t="str">
        <f>IF((L248=""),"",((M247-N247)/(M247+N247))*100)</f>
        <v/>
      </c>
      <c r="S247" s="342">
        <v>20</v>
      </c>
      <c r="T247" s="347" t="str">
        <f>IF(L248="","",IF(R344&lt;20,(IF(O247&gt;19000,IF(O247&lt;49000,"Pass","Fail"),"Fail"))))</f>
        <v/>
      </c>
      <c r="U247" s="339"/>
      <c r="V247" s="340"/>
    </row>
    <row r="248" spans="1:22">
      <c r="A248" s="341"/>
      <c r="B248" s="332"/>
      <c r="C248" s="68" t="s">
        <v>88</v>
      </c>
      <c r="M248" s="339"/>
      <c r="N248" s="339"/>
      <c r="O248" s="339"/>
      <c r="P248" s="335"/>
      <c r="Q248" s="335"/>
      <c r="R248" s="339"/>
      <c r="S248" s="335"/>
      <c r="T248" s="347"/>
      <c r="U248" s="339"/>
      <c r="V248" s="340"/>
    </row>
    <row r="249" spans="1:22" ht="38.25">
      <c r="A249" s="341"/>
      <c r="B249" s="333"/>
      <c r="C249" s="68" t="s">
        <v>122</v>
      </c>
      <c r="D249" s="38" t="str">
        <f t="shared" ref="D249:L249" si="79">IF(((D247="")*AND(D248="")),"",(D247-D248)*60/70)</f>
        <v/>
      </c>
      <c r="E249" s="38" t="str">
        <f t="shared" si="79"/>
        <v/>
      </c>
      <c r="F249" s="38" t="str">
        <f t="shared" si="79"/>
        <v/>
      </c>
      <c r="G249" s="38" t="str">
        <f t="shared" si="79"/>
        <v/>
      </c>
      <c r="H249" s="38" t="str">
        <f t="shared" si="79"/>
        <v/>
      </c>
      <c r="I249" s="38" t="str">
        <f t="shared" si="79"/>
        <v/>
      </c>
      <c r="J249" s="38" t="str">
        <f t="shared" si="79"/>
        <v/>
      </c>
      <c r="K249" s="38" t="str">
        <f t="shared" si="79"/>
        <v/>
      </c>
      <c r="L249" s="38" t="str">
        <f t="shared" si="79"/>
        <v/>
      </c>
      <c r="M249" s="339"/>
      <c r="N249" s="339"/>
      <c r="O249" s="339"/>
      <c r="P249" s="336"/>
      <c r="Q249" s="336"/>
      <c r="R249" s="339"/>
      <c r="S249" s="336"/>
      <c r="T249" s="347"/>
      <c r="U249" s="339"/>
      <c r="V249" s="340"/>
    </row>
    <row r="250" spans="1:22">
      <c r="A250" s="341"/>
      <c r="B250" s="331"/>
      <c r="C250" s="68" t="s">
        <v>87</v>
      </c>
      <c r="M250" s="339" t="str">
        <f>IF((L251=""),"",MAX(D252:L252))</f>
        <v/>
      </c>
      <c r="N250" s="339" t="str">
        <f>IF(L251="","",MIN(D252:L252))</f>
        <v/>
      </c>
      <c r="O250" s="339" t="str">
        <f>IF((L252=""),"",AVERAGE(D252:L252))</f>
        <v/>
      </c>
      <c r="P250" s="342">
        <v>800</v>
      </c>
      <c r="Q250" s="342">
        <v>1000</v>
      </c>
      <c r="R250" s="339" t="str">
        <f>IF((L251=""),"",((M250-N250)/(M250+N250))*100)</f>
        <v/>
      </c>
      <c r="S250" s="342">
        <v>20</v>
      </c>
      <c r="T250" s="347" t="str">
        <f>IF(L251="","",IF(R347&lt;20,(IF(O250&gt;19000,IF(O250&lt;49000,"Pass","Fail"),"Fail"))))</f>
        <v/>
      </c>
      <c r="U250" s="339"/>
      <c r="V250" s="340"/>
    </row>
    <row r="251" spans="1:22">
      <c r="A251" s="341"/>
      <c r="B251" s="332"/>
      <c r="C251" s="68" t="s">
        <v>88</v>
      </c>
      <c r="M251" s="339"/>
      <c r="N251" s="339"/>
      <c r="O251" s="339"/>
      <c r="P251" s="335"/>
      <c r="Q251" s="335"/>
      <c r="R251" s="339"/>
      <c r="S251" s="335"/>
      <c r="T251" s="347"/>
      <c r="U251" s="339"/>
      <c r="V251" s="340"/>
    </row>
    <row r="252" spans="1:22" ht="38.25">
      <c r="A252" s="341"/>
      <c r="B252" s="333"/>
      <c r="C252" s="68" t="s">
        <v>122</v>
      </c>
      <c r="D252" s="38" t="str">
        <f t="shared" ref="D252:L252" si="80">IF(((D250="")*AND(D251="")),"",(D250-D251)*60/70)</f>
        <v/>
      </c>
      <c r="E252" s="38" t="str">
        <f t="shared" si="80"/>
        <v/>
      </c>
      <c r="F252" s="38" t="str">
        <f t="shared" si="80"/>
        <v/>
      </c>
      <c r="G252" s="38" t="str">
        <f t="shared" si="80"/>
        <v/>
      </c>
      <c r="H252" s="38" t="str">
        <f t="shared" si="80"/>
        <v/>
      </c>
      <c r="I252" s="38" t="str">
        <f t="shared" si="80"/>
        <v/>
      </c>
      <c r="J252" s="38" t="str">
        <f t="shared" si="80"/>
        <v/>
      </c>
      <c r="K252" s="38" t="str">
        <f t="shared" si="80"/>
        <v/>
      </c>
      <c r="L252" s="38" t="str">
        <f t="shared" si="80"/>
        <v/>
      </c>
      <c r="M252" s="339"/>
      <c r="N252" s="339"/>
      <c r="O252" s="339"/>
      <c r="P252" s="336"/>
      <c r="Q252" s="336"/>
      <c r="R252" s="339"/>
      <c r="S252" s="336"/>
      <c r="T252" s="347"/>
      <c r="U252" s="339"/>
      <c r="V252" s="340"/>
    </row>
    <row r="253" spans="1:22">
      <c r="A253" s="341"/>
      <c r="B253" s="331"/>
      <c r="C253" s="68" t="s">
        <v>87</v>
      </c>
      <c r="M253" s="339" t="str">
        <f>IF((L254=""),"",MAX(D255:L255))</f>
        <v/>
      </c>
      <c r="N253" s="339" t="str">
        <f>IF(L254="","",MIN(D255:L255))</f>
        <v/>
      </c>
      <c r="O253" s="339" t="str">
        <f>IF((L255=""),"",AVERAGE(D255:L255))</f>
        <v/>
      </c>
      <c r="P253" s="342">
        <v>800</v>
      </c>
      <c r="Q253" s="342">
        <v>1000</v>
      </c>
      <c r="R253" s="339" t="str">
        <f>IF((L254=""),"",((M253-N253)/(M253+N253))*100)</f>
        <v/>
      </c>
      <c r="S253" s="342">
        <v>20</v>
      </c>
      <c r="T253" s="347" t="str">
        <f>IF(L254="","",IF(R350&lt;20,(IF(O253&gt;19000,IF(O253&lt;49000,"Pass","Fail"),"Fail"))))</f>
        <v/>
      </c>
      <c r="U253" s="339"/>
      <c r="V253" s="340"/>
    </row>
    <row r="254" spans="1:22">
      <c r="A254" s="341"/>
      <c r="B254" s="332"/>
      <c r="C254" s="68" t="s">
        <v>88</v>
      </c>
      <c r="M254" s="339"/>
      <c r="N254" s="339"/>
      <c r="O254" s="339"/>
      <c r="P254" s="335"/>
      <c r="Q254" s="335"/>
      <c r="R254" s="339"/>
      <c r="S254" s="335"/>
      <c r="T254" s="347"/>
      <c r="U254" s="339"/>
      <c r="V254" s="340"/>
    </row>
    <row r="255" spans="1:22" ht="38.25">
      <c r="A255" s="341"/>
      <c r="B255" s="333"/>
      <c r="C255" s="68" t="s">
        <v>122</v>
      </c>
      <c r="D255" s="38" t="str">
        <f t="shared" ref="D255:L255" si="81">IF(((D253="")*AND(D254="")),"",(D253-D254)*60/70)</f>
        <v/>
      </c>
      <c r="E255" s="38" t="str">
        <f t="shared" si="81"/>
        <v/>
      </c>
      <c r="F255" s="38" t="str">
        <f t="shared" si="81"/>
        <v/>
      </c>
      <c r="G255" s="38" t="str">
        <f t="shared" si="81"/>
        <v/>
      </c>
      <c r="H255" s="38" t="str">
        <f t="shared" si="81"/>
        <v/>
      </c>
      <c r="I255" s="38" t="str">
        <f t="shared" si="81"/>
        <v/>
      </c>
      <c r="J255" s="38" t="str">
        <f t="shared" si="81"/>
        <v/>
      </c>
      <c r="K255" s="38" t="str">
        <f t="shared" si="81"/>
        <v/>
      </c>
      <c r="L255" s="38" t="str">
        <f t="shared" si="81"/>
        <v/>
      </c>
      <c r="M255" s="339"/>
      <c r="N255" s="339"/>
      <c r="O255" s="339"/>
      <c r="P255" s="336"/>
      <c r="Q255" s="336"/>
      <c r="R255" s="339"/>
      <c r="S255" s="336"/>
      <c r="T255" s="347"/>
      <c r="U255" s="339"/>
      <c r="V255" s="340"/>
    </row>
    <row r="256" spans="1:22">
      <c r="A256" s="341"/>
      <c r="B256" s="331"/>
      <c r="C256" s="68" t="s">
        <v>87</v>
      </c>
      <c r="M256" s="339" t="str">
        <f>IF((L257=""),"",MAX(D258:L258))</f>
        <v/>
      </c>
      <c r="N256" s="339" t="str">
        <f>IF(L257="","",MIN(D258:L258))</f>
        <v/>
      </c>
      <c r="O256" s="339" t="str">
        <f>IF((L258=""),"",AVERAGE(D258:L258))</f>
        <v/>
      </c>
      <c r="P256" s="342">
        <v>800</v>
      </c>
      <c r="Q256" s="342">
        <v>1000</v>
      </c>
      <c r="R256" s="339" t="str">
        <f>IF((L257=""),"",((M256-N256)/(M256+N256))*100)</f>
        <v/>
      </c>
      <c r="S256" s="342">
        <v>20</v>
      </c>
      <c r="T256" s="347" t="str">
        <f>IF(L257="","",IF(R353&lt;20,(IF(O256&gt;19000,IF(O256&lt;49000,"Pass","Fail"),"Fail"))))</f>
        <v/>
      </c>
      <c r="U256" s="339"/>
      <c r="V256" s="340"/>
    </row>
    <row r="257" spans="1:22">
      <c r="A257" s="341"/>
      <c r="B257" s="332"/>
      <c r="C257" s="68" t="s">
        <v>88</v>
      </c>
      <c r="M257" s="339"/>
      <c r="N257" s="339"/>
      <c r="O257" s="339"/>
      <c r="P257" s="335"/>
      <c r="Q257" s="335"/>
      <c r="R257" s="339"/>
      <c r="S257" s="335"/>
      <c r="T257" s="347"/>
      <c r="U257" s="339"/>
      <c r="V257" s="340"/>
    </row>
    <row r="258" spans="1:22" ht="38.25">
      <c r="A258" s="341"/>
      <c r="B258" s="333"/>
      <c r="C258" s="68" t="s">
        <v>122</v>
      </c>
      <c r="D258" s="38" t="str">
        <f t="shared" ref="D258:L258" si="82">IF(((D256="")*AND(D257="")),"",(D256-D257)*60/70)</f>
        <v/>
      </c>
      <c r="E258" s="38" t="str">
        <f t="shared" si="82"/>
        <v/>
      </c>
      <c r="F258" s="38" t="str">
        <f t="shared" si="82"/>
        <v/>
      </c>
      <c r="G258" s="38" t="str">
        <f t="shared" si="82"/>
        <v/>
      </c>
      <c r="H258" s="38" t="str">
        <f t="shared" si="82"/>
        <v/>
      </c>
      <c r="I258" s="38" t="str">
        <f t="shared" si="82"/>
        <v/>
      </c>
      <c r="J258" s="38" t="str">
        <f t="shared" si="82"/>
        <v/>
      </c>
      <c r="K258" s="38" t="str">
        <f t="shared" si="82"/>
        <v/>
      </c>
      <c r="L258" s="38" t="str">
        <f t="shared" si="82"/>
        <v/>
      </c>
      <c r="M258" s="339"/>
      <c r="N258" s="339"/>
      <c r="O258" s="339"/>
      <c r="P258" s="336"/>
      <c r="Q258" s="336"/>
      <c r="R258" s="339"/>
      <c r="S258" s="336"/>
      <c r="T258" s="347"/>
      <c r="U258" s="339"/>
      <c r="V258" s="340"/>
    </row>
    <row r="259" spans="1:22">
      <c r="A259" s="341"/>
      <c r="B259" s="331"/>
      <c r="C259" s="68" t="s">
        <v>87</v>
      </c>
      <c r="M259" s="339" t="str">
        <f>IF((L260=""),"",MAX(D261:L261))</f>
        <v/>
      </c>
      <c r="N259" s="339" t="str">
        <f>IF(L260="","",MIN(D261:L261))</f>
        <v/>
      </c>
      <c r="O259" s="339" t="str">
        <f>IF((L261=""),"",AVERAGE(D261:L261))</f>
        <v/>
      </c>
      <c r="P259" s="342">
        <v>800</v>
      </c>
      <c r="Q259" s="342">
        <v>1000</v>
      </c>
      <c r="R259" s="339" t="str">
        <f>IF((L260=""),"",((M259-N259)/(M259+N259))*100)</f>
        <v/>
      </c>
      <c r="S259" s="342">
        <v>20</v>
      </c>
      <c r="T259" s="347" t="str">
        <f>IF(L260="","",IF(R356&lt;20,(IF(O259&gt;19000,IF(O259&lt;49000,"Pass","Fail"),"Fail"))))</f>
        <v/>
      </c>
      <c r="U259" s="339"/>
      <c r="V259" s="340"/>
    </row>
    <row r="260" spans="1:22">
      <c r="A260" s="341"/>
      <c r="B260" s="332"/>
      <c r="C260" s="68" t="s">
        <v>88</v>
      </c>
      <c r="M260" s="339"/>
      <c r="N260" s="339"/>
      <c r="O260" s="339"/>
      <c r="P260" s="335"/>
      <c r="Q260" s="335"/>
      <c r="R260" s="339"/>
      <c r="S260" s="335"/>
      <c r="T260" s="347"/>
      <c r="U260" s="339"/>
      <c r="V260" s="340"/>
    </row>
    <row r="261" spans="1:22" ht="38.25">
      <c r="A261" s="341"/>
      <c r="B261" s="333"/>
      <c r="C261" s="68" t="s">
        <v>122</v>
      </c>
      <c r="D261" s="38" t="str">
        <f t="shared" ref="D261:L261" si="83">IF(((D259="")*AND(D260="")),"",(D259-D260)*60/70)</f>
        <v/>
      </c>
      <c r="E261" s="38" t="str">
        <f t="shared" si="83"/>
        <v/>
      </c>
      <c r="F261" s="38" t="str">
        <f t="shared" si="83"/>
        <v/>
      </c>
      <c r="G261" s="38" t="str">
        <f t="shared" si="83"/>
        <v/>
      </c>
      <c r="H261" s="38" t="str">
        <f t="shared" si="83"/>
        <v/>
      </c>
      <c r="I261" s="38" t="str">
        <f t="shared" si="83"/>
        <v/>
      </c>
      <c r="J261" s="38" t="str">
        <f t="shared" si="83"/>
        <v/>
      </c>
      <c r="K261" s="38" t="str">
        <f t="shared" si="83"/>
        <v/>
      </c>
      <c r="L261" s="38" t="str">
        <f t="shared" si="83"/>
        <v/>
      </c>
      <c r="M261" s="339"/>
      <c r="N261" s="339"/>
      <c r="O261" s="339"/>
      <c r="P261" s="336"/>
      <c r="Q261" s="336"/>
      <c r="R261" s="339"/>
      <c r="S261" s="336"/>
      <c r="T261" s="347"/>
      <c r="U261" s="339"/>
      <c r="V261" s="340"/>
    </row>
    <row r="262" spans="1:22">
      <c r="A262" s="341"/>
      <c r="B262" s="331"/>
      <c r="C262" s="68" t="s">
        <v>87</v>
      </c>
      <c r="M262" s="339" t="str">
        <f>IF((L263=""),"",MAX(D264:L264))</f>
        <v/>
      </c>
      <c r="N262" s="339" t="str">
        <f>IF(L263="","",MIN(D264:L264))</f>
        <v/>
      </c>
      <c r="O262" s="339" t="str">
        <f>IF((L264=""),"",AVERAGE(D264:L264))</f>
        <v/>
      </c>
      <c r="P262" s="342">
        <v>800</v>
      </c>
      <c r="Q262" s="342">
        <v>1000</v>
      </c>
      <c r="R262" s="339" t="str">
        <f>IF((L263=""),"",((M262-N262)/(M262+N262))*100)</f>
        <v/>
      </c>
      <c r="S262" s="342">
        <v>20</v>
      </c>
      <c r="T262" s="347" t="str">
        <f>IF(L263="","",IF(R359&lt;20,(IF(O262&gt;19000,IF(O262&lt;49000,"Pass","Fail"),"Fail"))))</f>
        <v/>
      </c>
      <c r="U262" s="339"/>
      <c r="V262" s="340"/>
    </row>
    <row r="263" spans="1:22">
      <c r="A263" s="341"/>
      <c r="B263" s="332"/>
      <c r="C263" s="68" t="s">
        <v>88</v>
      </c>
      <c r="M263" s="339"/>
      <c r="N263" s="339"/>
      <c r="O263" s="339"/>
      <c r="P263" s="335"/>
      <c r="Q263" s="335"/>
      <c r="R263" s="339"/>
      <c r="S263" s="335"/>
      <c r="T263" s="347"/>
      <c r="U263" s="339"/>
      <c r="V263" s="340"/>
    </row>
    <row r="264" spans="1:22" ht="38.25">
      <c r="A264" s="341"/>
      <c r="B264" s="333"/>
      <c r="C264" s="68" t="s">
        <v>122</v>
      </c>
      <c r="D264" s="38" t="str">
        <f t="shared" ref="D264:L264" si="84">IF(((D262="")*AND(D263="")),"",(D262-D263)*60/70)</f>
        <v/>
      </c>
      <c r="E264" s="38" t="str">
        <f t="shared" si="84"/>
        <v/>
      </c>
      <c r="F264" s="38" t="str">
        <f t="shared" si="84"/>
        <v/>
      </c>
      <c r="G264" s="38" t="str">
        <f t="shared" si="84"/>
        <v/>
      </c>
      <c r="H264" s="38" t="str">
        <f t="shared" si="84"/>
        <v/>
      </c>
      <c r="I264" s="38" t="str">
        <f t="shared" si="84"/>
        <v/>
      </c>
      <c r="J264" s="38" t="str">
        <f t="shared" si="84"/>
        <v/>
      </c>
      <c r="K264" s="38" t="str">
        <f t="shared" si="84"/>
        <v/>
      </c>
      <c r="L264" s="38" t="str">
        <f t="shared" si="84"/>
        <v/>
      </c>
      <c r="M264" s="339"/>
      <c r="N264" s="339"/>
      <c r="O264" s="339"/>
      <c r="P264" s="336"/>
      <c r="Q264" s="336"/>
      <c r="R264" s="339"/>
      <c r="S264" s="336"/>
      <c r="T264" s="347"/>
      <c r="U264" s="339"/>
      <c r="V264" s="340"/>
    </row>
    <row r="265" spans="1:22">
      <c r="A265" s="341"/>
      <c r="B265" s="331"/>
      <c r="C265" s="68" t="s">
        <v>87</v>
      </c>
      <c r="M265" s="339" t="str">
        <f>IF((L266=""),"",MAX(D267:L267))</f>
        <v/>
      </c>
      <c r="N265" s="339" t="str">
        <f>IF(L266="","",MIN(D267:L267))</f>
        <v/>
      </c>
      <c r="O265" s="339" t="str">
        <f>IF((L267=""),"",AVERAGE(D267:L267))</f>
        <v/>
      </c>
      <c r="P265" s="342">
        <v>800</v>
      </c>
      <c r="Q265" s="342">
        <v>1000</v>
      </c>
      <c r="R265" s="339" t="str">
        <f>IF((L266=""),"",((M265-N265)/(M265+N265))*100)</f>
        <v/>
      </c>
      <c r="S265" s="342">
        <v>20</v>
      </c>
      <c r="T265" s="347" t="str">
        <f>IF(L266="","",IF(R362&lt;20,(IF(O265&gt;19000,IF(O265&lt;49000,"Pass","Fail"),"Fail"))))</f>
        <v/>
      </c>
      <c r="U265" s="339"/>
      <c r="V265" s="340"/>
    </row>
    <row r="266" spans="1:22">
      <c r="A266" s="341"/>
      <c r="B266" s="332"/>
      <c r="C266" s="68" t="s">
        <v>88</v>
      </c>
      <c r="M266" s="339"/>
      <c r="N266" s="339"/>
      <c r="O266" s="339"/>
      <c r="P266" s="335"/>
      <c r="Q266" s="335"/>
      <c r="R266" s="339"/>
      <c r="S266" s="335"/>
      <c r="T266" s="347"/>
      <c r="U266" s="339"/>
      <c r="V266" s="340"/>
    </row>
    <row r="267" spans="1:22" ht="38.25">
      <c r="A267" s="341"/>
      <c r="B267" s="333"/>
      <c r="C267" s="68" t="s">
        <v>122</v>
      </c>
      <c r="D267" s="38" t="str">
        <f t="shared" ref="D267:L267" si="85">IF(((D265="")*AND(D266="")),"",(D265-D266)*60/70)</f>
        <v/>
      </c>
      <c r="E267" s="38" t="str">
        <f t="shared" si="85"/>
        <v/>
      </c>
      <c r="F267" s="38" t="str">
        <f t="shared" si="85"/>
        <v/>
      </c>
      <c r="G267" s="38" t="str">
        <f t="shared" si="85"/>
        <v/>
      </c>
      <c r="H267" s="38" t="str">
        <f t="shared" si="85"/>
        <v/>
      </c>
      <c r="I267" s="38" t="str">
        <f t="shared" si="85"/>
        <v/>
      </c>
      <c r="J267" s="38" t="str">
        <f t="shared" si="85"/>
        <v/>
      </c>
      <c r="K267" s="38" t="str">
        <f t="shared" si="85"/>
        <v/>
      </c>
      <c r="L267" s="38" t="str">
        <f t="shared" si="85"/>
        <v/>
      </c>
      <c r="M267" s="339"/>
      <c r="N267" s="339"/>
      <c r="O267" s="339"/>
      <c r="P267" s="336"/>
      <c r="Q267" s="336"/>
      <c r="R267" s="339"/>
      <c r="S267" s="336"/>
      <c r="T267" s="347"/>
      <c r="U267" s="339"/>
      <c r="V267" s="340"/>
    </row>
    <row r="268" spans="1:22">
      <c r="A268" s="341"/>
      <c r="B268" s="331"/>
      <c r="C268" s="68" t="s">
        <v>87</v>
      </c>
      <c r="M268" s="339" t="str">
        <f>IF((L269=""),"",MAX(D270:L270))</f>
        <v/>
      </c>
      <c r="N268" s="339" t="str">
        <f>IF(L269="","",MIN(D270:L270))</f>
        <v/>
      </c>
      <c r="O268" s="339" t="str">
        <f>IF((L270=""),"",AVERAGE(D270:L270))</f>
        <v/>
      </c>
      <c r="P268" s="342">
        <v>800</v>
      </c>
      <c r="Q268" s="342">
        <v>1000</v>
      </c>
      <c r="R268" s="339" t="str">
        <f>IF((L269=""),"",((M268-N268)/(M268+N268))*100)</f>
        <v/>
      </c>
      <c r="S268" s="342">
        <v>20</v>
      </c>
      <c r="T268" s="347" t="str">
        <f>IF(L269="","",IF(R365&lt;20,(IF(O268&gt;19000,IF(O268&lt;49000,"Pass","Fail"),"Fail"))))</f>
        <v/>
      </c>
      <c r="U268" s="339"/>
      <c r="V268" s="340"/>
    </row>
    <row r="269" spans="1:22">
      <c r="A269" s="341"/>
      <c r="B269" s="332"/>
      <c r="C269" s="68" t="s">
        <v>88</v>
      </c>
      <c r="M269" s="339"/>
      <c r="N269" s="339"/>
      <c r="O269" s="339"/>
      <c r="P269" s="335"/>
      <c r="Q269" s="335"/>
      <c r="R269" s="339"/>
      <c r="S269" s="335"/>
      <c r="T269" s="347"/>
      <c r="U269" s="339"/>
      <c r="V269" s="340"/>
    </row>
    <row r="270" spans="1:22" ht="38.25">
      <c r="A270" s="341"/>
      <c r="B270" s="333"/>
      <c r="C270" s="68" t="s">
        <v>122</v>
      </c>
      <c r="D270" s="38" t="str">
        <f t="shared" ref="D270:L270" si="86">IF(((D268="")*AND(D269="")),"",(D268-D269)*60/70)</f>
        <v/>
      </c>
      <c r="E270" s="38" t="str">
        <f t="shared" si="86"/>
        <v/>
      </c>
      <c r="F270" s="38" t="str">
        <f t="shared" si="86"/>
        <v/>
      </c>
      <c r="G270" s="38" t="str">
        <f t="shared" si="86"/>
        <v/>
      </c>
      <c r="H270" s="38" t="str">
        <f t="shared" si="86"/>
        <v/>
      </c>
      <c r="I270" s="38" t="str">
        <f t="shared" si="86"/>
        <v/>
      </c>
      <c r="J270" s="38" t="str">
        <f t="shared" si="86"/>
        <v/>
      </c>
      <c r="K270" s="38" t="str">
        <f t="shared" si="86"/>
        <v/>
      </c>
      <c r="L270" s="38" t="str">
        <f t="shared" si="86"/>
        <v/>
      </c>
      <c r="M270" s="339"/>
      <c r="N270" s="339"/>
      <c r="O270" s="339"/>
      <c r="P270" s="336"/>
      <c r="Q270" s="336"/>
      <c r="R270" s="339"/>
      <c r="S270" s="336"/>
      <c r="T270" s="347"/>
      <c r="U270" s="339"/>
      <c r="V270" s="340"/>
    </row>
    <row r="271" spans="1:22">
      <c r="A271" s="341"/>
      <c r="B271" s="331"/>
      <c r="C271" s="68" t="s">
        <v>87</v>
      </c>
      <c r="M271" s="339" t="str">
        <f>IF((L272=""),"",MAX(D273:L273))</f>
        <v/>
      </c>
      <c r="N271" s="339" t="str">
        <f>IF(L272="","",MIN(D273:L273))</f>
        <v/>
      </c>
      <c r="O271" s="339" t="str">
        <f>IF((L273=""),"",AVERAGE(D273:L273))</f>
        <v/>
      </c>
      <c r="P271" s="342">
        <v>800</v>
      </c>
      <c r="Q271" s="342">
        <v>1000</v>
      </c>
      <c r="R271" s="339" t="str">
        <f>IF((L272=""),"",((M271-N271)/(M271+N271))*100)</f>
        <v/>
      </c>
      <c r="S271" s="342">
        <v>20</v>
      </c>
      <c r="T271" s="347" t="str">
        <f>IF(L272="","",IF(R368&lt;20,(IF(O271&gt;19000,IF(O271&lt;49000,"Pass","Fail"),"Fail"))))</f>
        <v/>
      </c>
      <c r="U271" s="339"/>
      <c r="V271" s="340"/>
    </row>
    <row r="272" spans="1:22">
      <c r="A272" s="341"/>
      <c r="B272" s="332"/>
      <c r="C272" s="68" t="s">
        <v>88</v>
      </c>
      <c r="M272" s="339"/>
      <c r="N272" s="339"/>
      <c r="O272" s="339"/>
      <c r="P272" s="335"/>
      <c r="Q272" s="335"/>
      <c r="R272" s="339"/>
      <c r="S272" s="335"/>
      <c r="T272" s="347"/>
      <c r="U272" s="339"/>
      <c r="V272" s="340"/>
    </row>
    <row r="273" spans="1:22" ht="38.25">
      <c r="A273" s="341"/>
      <c r="B273" s="333"/>
      <c r="C273" s="68" t="s">
        <v>122</v>
      </c>
      <c r="D273" s="38" t="str">
        <f t="shared" ref="D273:L273" si="87">IF(((D271="")*AND(D272="")),"",(D271-D272)*60/70)</f>
        <v/>
      </c>
      <c r="E273" s="38" t="str">
        <f t="shared" si="87"/>
        <v/>
      </c>
      <c r="F273" s="38" t="str">
        <f t="shared" si="87"/>
        <v/>
      </c>
      <c r="G273" s="38" t="str">
        <f t="shared" si="87"/>
        <v/>
      </c>
      <c r="H273" s="38" t="str">
        <f t="shared" si="87"/>
        <v/>
      </c>
      <c r="I273" s="38" t="str">
        <f t="shared" si="87"/>
        <v/>
      </c>
      <c r="J273" s="38" t="str">
        <f t="shared" si="87"/>
        <v/>
      </c>
      <c r="K273" s="38" t="str">
        <f t="shared" si="87"/>
        <v/>
      </c>
      <c r="L273" s="38" t="str">
        <f t="shared" si="87"/>
        <v/>
      </c>
      <c r="M273" s="339"/>
      <c r="N273" s="339"/>
      <c r="O273" s="339"/>
      <c r="P273" s="336"/>
      <c r="Q273" s="336"/>
      <c r="R273" s="339"/>
      <c r="S273" s="336"/>
      <c r="T273" s="347"/>
      <c r="U273" s="339"/>
      <c r="V273" s="340"/>
    </row>
    <row r="274" spans="1:22">
      <c r="A274" s="341"/>
      <c r="B274" s="331"/>
      <c r="C274" s="68" t="s">
        <v>87</v>
      </c>
      <c r="M274" s="339" t="str">
        <f>IF((L275=""),"",MAX(D276:L276))</f>
        <v/>
      </c>
      <c r="N274" s="339" t="str">
        <f>IF(L275="","",MIN(D276:L276))</f>
        <v/>
      </c>
      <c r="O274" s="339" t="str">
        <f>IF((L276=""),"",AVERAGE(D276:L276))</f>
        <v/>
      </c>
      <c r="P274" s="342">
        <v>800</v>
      </c>
      <c r="Q274" s="342">
        <v>1000</v>
      </c>
      <c r="R274" s="339" t="str">
        <f>IF((L275=""),"",((M274-N274)/(M274+N274))*100)</f>
        <v/>
      </c>
      <c r="S274" s="342">
        <v>20</v>
      </c>
      <c r="T274" s="347" t="str">
        <f>IF(L275="","",IF(R371&lt;20,(IF(O274&gt;19000,IF(O274&lt;49000,"Pass","Fail"),"Fail"))))</f>
        <v/>
      </c>
      <c r="U274" s="339"/>
      <c r="V274" s="340"/>
    </row>
    <row r="275" spans="1:22">
      <c r="A275" s="341"/>
      <c r="B275" s="332"/>
      <c r="C275" s="68" t="s">
        <v>88</v>
      </c>
      <c r="M275" s="339"/>
      <c r="N275" s="339"/>
      <c r="O275" s="339"/>
      <c r="P275" s="335"/>
      <c r="Q275" s="335"/>
      <c r="R275" s="339"/>
      <c r="S275" s="335"/>
      <c r="T275" s="347"/>
      <c r="U275" s="339"/>
      <c r="V275" s="340"/>
    </row>
    <row r="276" spans="1:22" ht="38.25">
      <c r="A276" s="341"/>
      <c r="B276" s="333"/>
      <c r="C276" s="68" t="s">
        <v>122</v>
      </c>
      <c r="D276" s="38" t="str">
        <f t="shared" ref="D276:L276" si="88">IF(((D274="")*AND(D275="")),"",(D274-D275)*60/70)</f>
        <v/>
      </c>
      <c r="E276" s="38" t="str">
        <f t="shared" si="88"/>
        <v/>
      </c>
      <c r="F276" s="38" t="str">
        <f t="shared" si="88"/>
        <v/>
      </c>
      <c r="G276" s="38" t="str">
        <f t="shared" si="88"/>
        <v/>
      </c>
      <c r="H276" s="38" t="str">
        <f t="shared" si="88"/>
        <v/>
      </c>
      <c r="I276" s="38" t="str">
        <f t="shared" si="88"/>
        <v/>
      </c>
      <c r="J276" s="38" t="str">
        <f t="shared" si="88"/>
        <v/>
      </c>
      <c r="K276" s="38" t="str">
        <f t="shared" si="88"/>
        <v/>
      </c>
      <c r="L276" s="38" t="str">
        <f t="shared" si="88"/>
        <v/>
      </c>
      <c r="M276" s="339"/>
      <c r="N276" s="339"/>
      <c r="O276" s="339"/>
      <c r="P276" s="336"/>
      <c r="Q276" s="336"/>
      <c r="R276" s="339"/>
      <c r="S276" s="336"/>
      <c r="T276" s="347"/>
      <c r="U276" s="339"/>
      <c r="V276" s="340"/>
    </row>
    <row r="277" spans="1:22">
      <c r="A277" s="341"/>
      <c r="B277" s="331"/>
      <c r="C277" s="68" t="s">
        <v>87</v>
      </c>
      <c r="M277" s="339" t="str">
        <f>IF((L278=""),"",MAX(D279:L279))</f>
        <v/>
      </c>
      <c r="N277" s="339" t="str">
        <f>IF(L278="","",MIN(D279:L279))</f>
        <v/>
      </c>
      <c r="O277" s="339" t="str">
        <f>IF((L279=""),"",AVERAGE(D279:L279))</f>
        <v/>
      </c>
      <c r="P277" s="342">
        <v>800</v>
      </c>
      <c r="Q277" s="342">
        <v>1000</v>
      </c>
      <c r="R277" s="339" t="str">
        <f>IF((L278=""),"",((M277-N277)/(M277+N277))*100)</f>
        <v/>
      </c>
      <c r="S277" s="342">
        <v>20</v>
      </c>
      <c r="T277" s="347" t="str">
        <f>IF(L278="","",IF(R374&lt;20,(IF(O277&gt;19000,IF(O277&lt;49000,"Pass","Fail"),"Fail"))))</f>
        <v/>
      </c>
      <c r="U277" s="339"/>
      <c r="V277" s="340"/>
    </row>
    <row r="278" spans="1:22">
      <c r="A278" s="341"/>
      <c r="B278" s="332"/>
      <c r="C278" s="68" t="s">
        <v>88</v>
      </c>
      <c r="M278" s="339"/>
      <c r="N278" s="339"/>
      <c r="O278" s="339"/>
      <c r="P278" s="335"/>
      <c r="Q278" s="335"/>
      <c r="R278" s="339"/>
      <c r="S278" s="335"/>
      <c r="T278" s="347"/>
      <c r="U278" s="339"/>
      <c r="V278" s="340"/>
    </row>
    <row r="279" spans="1:22" ht="38.25">
      <c r="A279" s="341"/>
      <c r="B279" s="333"/>
      <c r="C279" s="68" t="s">
        <v>122</v>
      </c>
      <c r="D279" s="38" t="str">
        <f t="shared" ref="D279:L279" si="89">IF(((D277="")*AND(D278="")),"",(D277-D278)*60/70)</f>
        <v/>
      </c>
      <c r="E279" s="38" t="str">
        <f t="shared" si="89"/>
        <v/>
      </c>
      <c r="F279" s="38" t="str">
        <f t="shared" si="89"/>
        <v/>
      </c>
      <c r="G279" s="38" t="str">
        <f t="shared" si="89"/>
        <v/>
      </c>
      <c r="H279" s="38" t="str">
        <f t="shared" si="89"/>
        <v/>
      </c>
      <c r="I279" s="38" t="str">
        <f t="shared" si="89"/>
        <v/>
      </c>
      <c r="J279" s="38" t="str">
        <f t="shared" si="89"/>
        <v/>
      </c>
      <c r="K279" s="38" t="str">
        <f t="shared" si="89"/>
        <v/>
      </c>
      <c r="L279" s="38" t="str">
        <f t="shared" si="89"/>
        <v/>
      </c>
      <c r="M279" s="339"/>
      <c r="N279" s="339"/>
      <c r="O279" s="339"/>
      <c r="P279" s="336"/>
      <c r="Q279" s="336"/>
      <c r="R279" s="339"/>
      <c r="S279" s="336"/>
      <c r="T279" s="347"/>
      <c r="U279" s="339"/>
      <c r="V279" s="340"/>
    </row>
    <row r="280" spans="1:22">
      <c r="A280" s="341"/>
      <c r="B280" s="331"/>
      <c r="C280" s="68" t="s">
        <v>87</v>
      </c>
      <c r="M280" s="339" t="str">
        <f>IF((L281=""),"",MAX(D282:L282))</f>
        <v/>
      </c>
      <c r="N280" s="339" t="str">
        <f>IF(L281="","",MIN(D282:L282))</f>
        <v/>
      </c>
      <c r="O280" s="339" t="str">
        <f>IF((L282=""),"",AVERAGE(D282:L282))</f>
        <v/>
      </c>
      <c r="P280" s="342">
        <v>800</v>
      </c>
      <c r="Q280" s="342">
        <v>1000</v>
      </c>
      <c r="R280" s="339" t="str">
        <f>IF((L281=""),"",((M280-N280)/(M280+N280))*100)</f>
        <v/>
      </c>
      <c r="S280" s="342">
        <v>20</v>
      </c>
      <c r="T280" s="347" t="str">
        <f>IF(L281="","",IF(R377&lt;20,(IF(O280&gt;19000,IF(O280&lt;49000,"Pass","Fail"),"Fail"))))</f>
        <v/>
      </c>
      <c r="U280" s="339"/>
      <c r="V280" s="340"/>
    </row>
    <row r="281" spans="1:22">
      <c r="A281" s="341"/>
      <c r="B281" s="332"/>
      <c r="C281" s="68" t="s">
        <v>88</v>
      </c>
      <c r="M281" s="339"/>
      <c r="N281" s="339"/>
      <c r="O281" s="339"/>
      <c r="P281" s="335"/>
      <c r="Q281" s="335"/>
      <c r="R281" s="339"/>
      <c r="S281" s="335"/>
      <c r="T281" s="347"/>
      <c r="U281" s="339"/>
      <c r="V281" s="340"/>
    </row>
    <row r="282" spans="1:22" ht="38.25">
      <c r="A282" s="341"/>
      <c r="B282" s="333"/>
      <c r="C282" s="68" t="s">
        <v>122</v>
      </c>
      <c r="D282" s="38" t="str">
        <f t="shared" ref="D282:L282" si="90">IF(((D280="")*AND(D281="")),"",(D280-D281)*60/70)</f>
        <v/>
      </c>
      <c r="E282" s="38" t="str">
        <f t="shared" si="90"/>
        <v/>
      </c>
      <c r="F282" s="38" t="str">
        <f t="shared" si="90"/>
        <v/>
      </c>
      <c r="G282" s="38" t="str">
        <f t="shared" si="90"/>
        <v/>
      </c>
      <c r="H282" s="38" t="str">
        <f t="shared" si="90"/>
        <v/>
      </c>
      <c r="I282" s="38" t="str">
        <f t="shared" si="90"/>
        <v/>
      </c>
      <c r="J282" s="38" t="str">
        <f t="shared" si="90"/>
        <v/>
      </c>
      <c r="K282" s="38" t="str">
        <f t="shared" si="90"/>
        <v/>
      </c>
      <c r="L282" s="38" t="str">
        <f t="shared" si="90"/>
        <v/>
      </c>
      <c r="M282" s="339"/>
      <c r="N282" s="339"/>
      <c r="O282" s="339"/>
      <c r="P282" s="336"/>
      <c r="Q282" s="336"/>
      <c r="R282" s="339"/>
      <c r="S282" s="336"/>
      <c r="T282" s="347"/>
      <c r="U282" s="339"/>
      <c r="V282" s="340"/>
    </row>
    <row r="283" spans="1:22">
      <c r="A283" s="341"/>
      <c r="B283" s="331"/>
      <c r="C283" s="68" t="s">
        <v>87</v>
      </c>
      <c r="M283" s="339" t="str">
        <f>IF((L284=""),"",MAX(D285:L285))</f>
        <v/>
      </c>
      <c r="N283" s="339" t="str">
        <f>IF(L284="","",MIN(D285:L285))</f>
        <v/>
      </c>
      <c r="O283" s="339" t="str">
        <f>IF((L285=""),"",AVERAGE(D285:L285))</f>
        <v/>
      </c>
      <c r="P283" s="342">
        <v>800</v>
      </c>
      <c r="Q283" s="342">
        <v>1000</v>
      </c>
      <c r="R283" s="339" t="str">
        <f>IF((L284=""),"",((M283-N283)/(M283+N283))*100)</f>
        <v/>
      </c>
      <c r="S283" s="342">
        <v>20</v>
      </c>
      <c r="T283" s="347" t="str">
        <f>IF(L284="","",IF(R380&lt;20,(IF(O283&gt;19000,IF(O283&lt;49000,"Pass","Fail"),"Fail"))))</f>
        <v/>
      </c>
      <c r="U283" s="339"/>
      <c r="V283" s="340"/>
    </row>
    <row r="284" spans="1:22">
      <c r="A284" s="341"/>
      <c r="B284" s="332"/>
      <c r="C284" s="68" t="s">
        <v>88</v>
      </c>
      <c r="M284" s="339"/>
      <c r="N284" s="339"/>
      <c r="O284" s="339"/>
      <c r="P284" s="335"/>
      <c r="Q284" s="335"/>
      <c r="R284" s="339"/>
      <c r="S284" s="335"/>
      <c r="T284" s="347"/>
      <c r="U284" s="339"/>
      <c r="V284" s="340"/>
    </row>
    <row r="285" spans="1:22" ht="38.25">
      <c r="A285" s="341"/>
      <c r="B285" s="333"/>
      <c r="C285" s="68" t="s">
        <v>122</v>
      </c>
      <c r="D285" s="38" t="str">
        <f t="shared" ref="D285:L285" si="91">IF(((D283="")*AND(D284="")),"",(D283-D284)*60/70)</f>
        <v/>
      </c>
      <c r="E285" s="38" t="str">
        <f t="shared" si="91"/>
        <v/>
      </c>
      <c r="F285" s="38" t="str">
        <f t="shared" si="91"/>
        <v/>
      </c>
      <c r="G285" s="38" t="str">
        <f t="shared" si="91"/>
        <v/>
      </c>
      <c r="H285" s="38" t="str">
        <f t="shared" si="91"/>
        <v/>
      </c>
      <c r="I285" s="38" t="str">
        <f t="shared" si="91"/>
        <v/>
      </c>
      <c r="J285" s="38" t="str">
        <f t="shared" si="91"/>
        <v/>
      </c>
      <c r="K285" s="38" t="str">
        <f t="shared" si="91"/>
        <v/>
      </c>
      <c r="L285" s="38" t="str">
        <f t="shared" si="91"/>
        <v/>
      </c>
      <c r="M285" s="339"/>
      <c r="N285" s="339"/>
      <c r="O285" s="339"/>
      <c r="P285" s="336"/>
      <c r="Q285" s="336"/>
      <c r="R285" s="339"/>
      <c r="S285" s="336"/>
      <c r="T285" s="347"/>
      <c r="U285" s="339"/>
      <c r="V285" s="340"/>
    </row>
    <row r="286" spans="1:22">
      <c r="A286" s="341"/>
      <c r="B286" s="331"/>
      <c r="C286" s="68" t="s">
        <v>87</v>
      </c>
      <c r="M286" s="339" t="str">
        <f>IF((L287=""),"",MAX(D288:L288))</f>
        <v/>
      </c>
      <c r="N286" s="339" t="str">
        <f>IF(L287="","",MIN(D288:L288))</f>
        <v/>
      </c>
      <c r="O286" s="339" t="str">
        <f>IF((L288=""),"",AVERAGE(D288:L288))</f>
        <v/>
      </c>
      <c r="P286" s="342">
        <v>800</v>
      </c>
      <c r="Q286" s="342">
        <v>1000</v>
      </c>
      <c r="R286" s="339" t="str">
        <f>IF((L287=""),"",((M286-N286)/(M286+N286))*100)</f>
        <v/>
      </c>
      <c r="S286" s="342">
        <v>20</v>
      </c>
      <c r="T286" s="347" t="str">
        <f>IF(L287="","",IF(R383&lt;20,(IF(O286&gt;19000,IF(O286&lt;49000,"Pass","Fail"),"Fail"))))</f>
        <v/>
      </c>
      <c r="U286" s="339"/>
      <c r="V286" s="340"/>
    </row>
    <row r="287" spans="1:22">
      <c r="A287" s="341"/>
      <c r="B287" s="332"/>
      <c r="C287" s="68" t="s">
        <v>88</v>
      </c>
      <c r="M287" s="339"/>
      <c r="N287" s="339"/>
      <c r="O287" s="339"/>
      <c r="P287" s="335"/>
      <c r="Q287" s="335"/>
      <c r="R287" s="339"/>
      <c r="S287" s="335"/>
      <c r="T287" s="347"/>
      <c r="U287" s="339"/>
      <c r="V287" s="340"/>
    </row>
    <row r="288" spans="1:22" ht="38.25">
      <c r="A288" s="341"/>
      <c r="B288" s="333"/>
      <c r="C288" s="68" t="s">
        <v>122</v>
      </c>
      <c r="D288" s="38" t="str">
        <f t="shared" ref="D288:L288" si="92">IF(((D286="")*AND(D287="")),"",(D286-D287)*60/70)</f>
        <v/>
      </c>
      <c r="E288" s="38" t="str">
        <f t="shared" si="92"/>
        <v/>
      </c>
      <c r="F288" s="38" t="str">
        <f t="shared" si="92"/>
        <v/>
      </c>
      <c r="G288" s="38" t="str">
        <f t="shared" si="92"/>
        <v/>
      </c>
      <c r="H288" s="38" t="str">
        <f t="shared" si="92"/>
        <v/>
      </c>
      <c r="I288" s="38" t="str">
        <f t="shared" si="92"/>
        <v/>
      </c>
      <c r="J288" s="38" t="str">
        <f t="shared" si="92"/>
        <v/>
      </c>
      <c r="K288" s="38" t="str">
        <f t="shared" si="92"/>
        <v/>
      </c>
      <c r="L288" s="38" t="str">
        <f t="shared" si="92"/>
        <v/>
      </c>
      <c r="M288" s="339"/>
      <c r="N288" s="339"/>
      <c r="O288" s="339"/>
      <c r="P288" s="336"/>
      <c r="Q288" s="336"/>
      <c r="R288" s="339"/>
      <c r="S288" s="336"/>
      <c r="T288" s="347"/>
      <c r="U288" s="339"/>
      <c r="V288" s="340"/>
    </row>
    <row r="289" spans="1:22">
      <c r="A289" s="341"/>
      <c r="B289" s="331"/>
      <c r="C289" s="68" t="s">
        <v>87</v>
      </c>
      <c r="M289" s="339" t="str">
        <f>IF((L290=""),"",MAX(D291:L291))</f>
        <v/>
      </c>
      <c r="N289" s="339" t="str">
        <f>IF(L290="","",MIN(D291:L291))</f>
        <v/>
      </c>
      <c r="O289" s="339" t="str">
        <f>IF((L291=""),"",AVERAGE(D291:L291))</f>
        <v/>
      </c>
      <c r="P289" s="342">
        <v>800</v>
      </c>
      <c r="Q289" s="342">
        <v>1000</v>
      </c>
      <c r="R289" s="339" t="str">
        <f>IF((L290=""),"",((M289-N289)/(M289+N289))*100)</f>
        <v/>
      </c>
      <c r="S289" s="342">
        <v>20</v>
      </c>
      <c r="T289" s="347" t="str">
        <f>IF(L290="","",IF(R386&lt;20,(IF(O289&gt;19000,IF(O289&lt;49000,"Pass","Fail"),"Fail"))))</f>
        <v/>
      </c>
      <c r="U289" s="339"/>
      <c r="V289" s="340"/>
    </row>
    <row r="290" spans="1:22">
      <c r="A290" s="341"/>
      <c r="B290" s="332"/>
      <c r="C290" s="68" t="s">
        <v>88</v>
      </c>
      <c r="M290" s="339"/>
      <c r="N290" s="339"/>
      <c r="O290" s="339"/>
      <c r="P290" s="335"/>
      <c r="Q290" s="335"/>
      <c r="R290" s="339"/>
      <c r="S290" s="335"/>
      <c r="T290" s="347"/>
      <c r="U290" s="339"/>
      <c r="V290" s="340"/>
    </row>
    <row r="291" spans="1:22" ht="38.25">
      <c r="A291" s="341"/>
      <c r="B291" s="333"/>
      <c r="C291" s="68" t="s">
        <v>122</v>
      </c>
      <c r="D291" s="38" t="str">
        <f t="shared" ref="D291:L291" si="93">IF(((D289="")*AND(D290="")),"",(D289-D290)*60/70)</f>
        <v/>
      </c>
      <c r="E291" s="38" t="str">
        <f t="shared" si="93"/>
        <v/>
      </c>
      <c r="F291" s="38" t="str">
        <f t="shared" si="93"/>
        <v/>
      </c>
      <c r="G291" s="38" t="str">
        <f t="shared" si="93"/>
        <v/>
      </c>
      <c r="H291" s="38" t="str">
        <f t="shared" si="93"/>
        <v/>
      </c>
      <c r="I291" s="38" t="str">
        <f t="shared" si="93"/>
        <v/>
      </c>
      <c r="J291" s="38" t="str">
        <f t="shared" si="93"/>
        <v/>
      </c>
      <c r="K291" s="38" t="str">
        <f t="shared" si="93"/>
        <v/>
      </c>
      <c r="L291" s="38" t="str">
        <f t="shared" si="93"/>
        <v/>
      </c>
      <c r="M291" s="339"/>
      <c r="N291" s="339"/>
      <c r="O291" s="339"/>
      <c r="P291" s="336"/>
      <c r="Q291" s="336"/>
      <c r="R291" s="339"/>
      <c r="S291" s="336"/>
      <c r="T291" s="347"/>
      <c r="U291" s="339"/>
      <c r="V291" s="340"/>
    </row>
    <row r="292" spans="1:22">
      <c r="A292" s="341"/>
      <c r="B292" s="331"/>
      <c r="C292" s="68" t="s">
        <v>87</v>
      </c>
      <c r="M292" s="339" t="str">
        <f>IF((L293=""),"",MAX(D294:L294))</f>
        <v/>
      </c>
      <c r="N292" s="339" t="str">
        <f>IF(L293="","",MIN(D294:L294))</f>
        <v/>
      </c>
      <c r="O292" s="339" t="str">
        <f>IF((L294=""),"",AVERAGE(D294:L294))</f>
        <v/>
      </c>
      <c r="P292" s="342">
        <v>19000</v>
      </c>
      <c r="Q292" s="342">
        <v>49000</v>
      </c>
      <c r="R292" s="339" t="str">
        <f>IF((L293=""),"",((M292-N292)/(M292+N292))*100)</f>
        <v/>
      </c>
      <c r="S292" s="342">
        <v>20</v>
      </c>
      <c r="T292" s="347" t="str">
        <f>IF(L293="","",IF(R389&lt;20,(IF(O292&gt;19000,IF(O292&lt;49000,"Pass","Fail"),"Fail"))))</f>
        <v/>
      </c>
      <c r="U292" s="339"/>
      <c r="V292" s="340"/>
    </row>
    <row r="293" spans="1:22">
      <c r="A293" s="341"/>
      <c r="B293" s="332"/>
      <c r="C293" s="68" t="s">
        <v>88</v>
      </c>
      <c r="M293" s="339"/>
      <c r="N293" s="339"/>
      <c r="O293" s="339"/>
      <c r="P293" s="335"/>
      <c r="Q293" s="335"/>
      <c r="R293" s="339"/>
      <c r="S293" s="335"/>
      <c r="T293" s="347"/>
      <c r="U293" s="339"/>
      <c r="V293" s="340"/>
    </row>
    <row r="294" spans="1:22" ht="38.25">
      <c r="A294" s="341"/>
      <c r="B294" s="333"/>
      <c r="C294" s="68" t="s">
        <v>122</v>
      </c>
      <c r="D294" s="38" t="str">
        <f t="shared" ref="D294:L294" si="94">IF(((D292="")*AND(D293="")),"",(D292-D293)*60/70)</f>
        <v/>
      </c>
      <c r="E294" s="38" t="str">
        <f t="shared" si="94"/>
        <v/>
      </c>
      <c r="F294" s="38" t="str">
        <f t="shared" si="94"/>
        <v/>
      </c>
      <c r="G294" s="38" t="str">
        <f t="shared" si="94"/>
        <v/>
      </c>
      <c r="H294" s="38" t="str">
        <f t="shared" si="94"/>
        <v/>
      </c>
      <c r="I294" s="38" t="str">
        <f t="shared" si="94"/>
        <v/>
      </c>
      <c r="J294" s="38" t="str">
        <f t="shared" si="94"/>
        <v/>
      </c>
      <c r="K294" s="38" t="str">
        <f t="shared" si="94"/>
        <v/>
      </c>
      <c r="L294" s="38" t="str">
        <f t="shared" si="94"/>
        <v/>
      </c>
      <c r="M294" s="339"/>
      <c r="N294" s="339"/>
      <c r="O294" s="339"/>
      <c r="P294" s="336"/>
      <c r="Q294" s="336"/>
      <c r="R294" s="339"/>
      <c r="S294" s="336"/>
      <c r="T294" s="347"/>
      <c r="U294" s="339"/>
      <c r="V294" s="340"/>
    </row>
    <row r="295" spans="1:22">
      <c r="A295" s="341"/>
      <c r="B295" s="331"/>
      <c r="C295" s="68" t="s">
        <v>87</v>
      </c>
      <c r="M295" s="339" t="str">
        <f>IF((L296=""),"",MAX(D297:L297))</f>
        <v/>
      </c>
      <c r="N295" s="339" t="str">
        <f>IF(L296="","",MIN(D297:L297))</f>
        <v/>
      </c>
      <c r="O295" s="339" t="str">
        <f>IF((L297=""),"",AVERAGE(D297:L297))</f>
        <v/>
      </c>
      <c r="P295" s="342">
        <v>19000</v>
      </c>
      <c r="Q295" s="342">
        <v>49000</v>
      </c>
      <c r="R295" s="339" t="str">
        <f>IF((L296=""),"",((M295-N295)/(M295+N295))*100)</f>
        <v/>
      </c>
      <c r="S295" s="342">
        <v>20</v>
      </c>
      <c r="T295" s="347" t="str">
        <f>IF(L296="","",IF(R392&lt;20,(IF(O295&gt;19000,IF(O295&lt;49000,"Pass","Fail"),"Fail"))))</f>
        <v/>
      </c>
      <c r="U295" s="339"/>
      <c r="V295" s="340"/>
    </row>
    <row r="296" spans="1:22">
      <c r="A296" s="341"/>
      <c r="B296" s="332"/>
      <c r="C296" s="68" t="s">
        <v>88</v>
      </c>
      <c r="M296" s="339"/>
      <c r="N296" s="339"/>
      <c r="O296" s="339"/>
      <c r="P296" s="335"/>
      <c r="Q296" s="335"/>
      <c r="R296" s="339"/>
      <c r="S296" s="335"/>
      <c r="T296" s="347"/>
      <c r="U296" s="339"/>
      <c r="V296" s="340"/>
    </row>
    <row r="297" spans="1:22" ht="38.25">
      <c r="A297" s="341"/>
      <c r="B297" s="333"/>
      <c r="C297" s="68" t="s">
        <v>122</v>
      </c>
      <c r="D297" s="38" t="str">
        <f t="shared" ref="D297:L297" si="95">IF(((D295="")*AND(D296="")),"",(D295-D296)*60/70)</f>
        <v/>
      </c>
      <c r="E297" s="38" t="str">
        <f t="shared" si="95"/>
        <v/>
      </c>
      <c r="F297" s="38" t="str">
        <f t="shared" si="95"/>
        <v/>
      </c>
      <c r="G297" s="38" t="str">
        <f t="shared" si="95"/>
        <v/>
      </c>
      <c r="H297" s="38" t="str">
        <f t="shared" si="95"/>
        <v/>
      </c>
      <c r="I297" s="38" t="str">
        <f t="shared" si="95"/>
        <v/>
      </c>
      <c r="J297" s="38" t="str">
        <f t="shared" si="95"/>
        <v/>
      </c>
      <c r="K297" s="38" t="str">
        <f t="shared" si="95"/>
        <v/>
      </c>
      <c r="L297" s="38" t="str">
        <f t="shared" si="95"/>
        <v/>
      </c>
      <c r="M297" s="339"/>
      <c r="N297" s="339"/>
      <c r="O297" s="339"/>
      <c r="P297" s="336"/>
      <c r="Q297" s="336"/>
      <c r="R297" s="339"/>
      <c r="S297" s="336"/>
      <c r="T297" s="347"/>
      <c r="U297" s="339"/>
      <c r="V297" s="340"/>
    </row>
    <row r="298" spans="1:22">
      <c r="A298" s="341"/>
      <c r="B298" s="331"/>
      <c r="C298" s="68" t="s">
        <v>87</v>
      </c>
      <c r="M298" s="339" t="str">
        <f>IF((L299=""),"",MAX(D300:L300))</f>
        <v/>
      </c>
      <c r="N298" s="339" t="str">
        <f>IF(L299="","",MIN(D300:L300))</f>
        <v/>
      </c>
      <c r="O298" s="339" t="str">
        <f>IF((L300=""),"",AVERAGE(D300:L300))</f>
        <v/>
      </c>
      <c r="P298" s="342">
        <v>19000</v>
      </c>
      <c r="Q298" s="342">
        <v>49000</v>
      </c>
      <c r="R298" s="339" t="str">
        <f>IF((L299=""),"",((M298-N298)/(M298+N298))*100)</f>
        <v/>
      </c>
      <c r="S298" s="342">
        <v>20</v>
      </c>
      <c r="T298" s="347" t="str">
        <f>IF(L299="","",IF(R395&lt;20,(IF(O298&gt;19000,IF(O298&lt;49000,"Pass","Fail"),"Fail"))))</f>
        <v/>
      </c>
      <c r="U298" s="339"/>
      <c r="V298" s="340"/>
    </row>
    <row r="299" spans="1:22">
      <c r="A299" s="341"/>
      <c r="B299" s="332"/>
      <c r="C299" s="68" t="s">
        <v>88</v>
      </c>
      <c r="M299" s="339"/>
      <c r="N299" s="339"/>
      <c r="O299" s="339"/>
      <c r="P299" s="335"/>
      <c r="Q299" s="335"/>
      <c r="R299" s="339"/>
      <c r="S299" s="335"/>
      <c r="T299" s="347"/>
      <c r="U299" s="339"/>
      <c r="V299" s="340"/>
    </row>
    <row r="300" spans="1:22" ht="38.25">
      <c r="A300" s="341"/>
      <c r="B300" s="333"/>
      <c r="C300" s="68" t="s">
        <v>122</v>
      </c>
      <c r="D300" s="38" t="str">
        <f t="shared" ref="D300:L300" si="96">IF(((D298="")*AND(D299="")),"",(D298-D299)*60/70)</f>
        <v/>
      </c>
      <c r="E300" s="38" t="str">
        <f t="shared" si="96"/>
        <v/>
      </c>
      <c r="F300" s="38" t="str">
        <f t="shared" si="96"/>
        <v/>
      </c>
      <c r="G300" s="38" t="str">
        <f t="shared" si="96"/>
        <v/>
      </c>
      <c r="H300" s="38" t="str">
        <f t="shared" si="96"/>
        <v/>
      </c>
      <c r="I300" s="38" t="str">
        <f t="shared" si="96"/>
        <v/>
      </c>
      <c r="J300" s="38" t="str">
        <f t="shared" si="96"/>
        <v/>
      </c>
      <c r="K300" s="38" t="str">
        <f t="shared" si="96"/>
        <v/>
      </c>
      <c r="L300" s="38" t="str">
        <f t="shared" si="96"/>
        <v/>
      </c>
      <c r="M300" s="339"/>
      <c r="N300" s="339"/>
      <c r="O300" s="339"/>
      <c r="P300" s="336"/>
      <c r="Q300" s="336"/>
      <c r="R300" s="339"/>
      <c r="S300" s="336"/>
      <c r="T300" s="347"/>
      <c r="U300" s="339"/>
      <c r="V300" s="340"/>
    </row>
    <row r="301" spans="1:22">
      <c r="A301" s="341"/>
      <c r="B301" s="331"/>
      <c r="C301" s="68" t="s">
        <v>87</v>
      </c>
      <c r="M301" s="339" t="str">
        <f>IF((L302=""),"",MAX(D303:L303))</f>
        <v/>
      </c>
      <c r="N301" s="339" t="str">
        <f>IF(L302="","",MIN(D303:L303))</f>
        <v/>
      </c>
      <c r="O301" s="339" t="str">
        <f>IF((L303=""),"",AVERAGE(D303:L303))</f>
        <v/>
      </c>
      <c r="P301" s="342">
        <v>19000</v>
      </c>
      <c r="Q301" s="342">
        <v>49000</v>
      </c>
      <c r="R301" s="339" t="str">
        <f>IF((L302=""),"",((M301-N301)/(M301+N301))*100)</f>
        <v/>
      </c>
      <c r="S301" s="342">
        <v>20</v>
      </c>
      <c r="T301" s="347" t="str">
        <f>IF(L302="","",IF(R398&lt;20,(IF(O301&gt;19000,IF(O301&lt;49000,"Pass","Fail"),"Fail"))))</f>
        <v/>
      </c>
      <c r="U301" s="339"/>
      <c r="V301" s="340"/>
    </row>
    <row r="302" spans="1:22">
      <c r="A302" s="341"/>
      <c r="B302" s="332"/>
      <c r="C302" s="68" t="s">
        <v>88</v>
      </c>
      <c r="M302" s="339"/>
      <c r="N302" s="339"/>
      <c r="O302" s="339"/>
      <c r="P302" s="335"/>
      <c r="Q302" s="335"/>
      <c r="R302" s="339"/>
      <c r="S302" s="335"/>
      <c r="T302" s="347"/>
      <c r="U302" s="339"/>
      <c r="V302" s="340"/>
    </row>
    <row r="303" spans="1:22" ht="38.25">
      <c r="A303" s="341"/>
      <c r="B303" s="333"/>
      <c r="C303" s="68" t="s">
        <v>122</v>
      </c>
      <c r="D303" s="38" t="str">
        <f t="shared" ref="D303:L303" si="97">IF(((D301="")*AND(D302="")),"",(D301-D302)*60/70)</f>
        <v/>
      </c>
      <c r="E303" s="38" t="str">
        <f t="shared" si="97"/>
        <v/>
      </c>
      <c r="F303" s="38" t="str">
        <f t="shared" si="97"/>
        <v/>
      </c>
      <c r="G303" s="38" t="str">
        <f t="shared" si="97"/>
        <v/>
      </c>
      <c r="H303" s="38" t="str">
        <f t="shared" si="97"/>
        <v/>
      </c>
      <c r="I303" s="38" t="str">
        <f t="shared" si="97"/>
        <v/>
      </c>
      <c r="J303" s="38" t="str">
        <f t="shared" si="97"/>
        <v/>
      </c>
      <c r="K303" s="38" t="str">
        <f t="shared" si="97"/>
        <v/>
      </c>
      <c r="L303" s="38" t="str">
        <f t="shared" si="97"/>
        <v/>
      </c>
      <c r="M303" s="339"/>
      <c r="N303" s="339"/>
      <c r="O303" s="339"/>
      <c r="P303" s="336"/>
      <c r="Q303" s="336"/>
      <c r="R303" s="339"/>
      <c r="S303" s="336"/>
      <c r="T303" s="347"/>
      <c r="U303" s="339"/>
      <c r="V303" s="340"/>
    </row>
    <row r="304" spans="1:22">
      <c r="A304" s="341"/>
      <c r="B304" s="331"/>
      <c r="C304" s="68" t="s">
        <v>87</v>
      </c>
      <c r="M304" s="339" t="str">
        <f>IF((L305=""),"",MAX(D306:L306))</f>
        <v/>
      </c>
      <c r="N304" s="339" t="str">
        <f>IF(L305="","",MIN(D306:L306))</f>
        <v/>
      </c>
      <c r="O304" s="339" t="str">
        <f>IF((L306=""),"",AVERAGE(D306:L306))</f>
        <v/>
      </c>
      <c r="P304" s="342">
        <v>19000</v>
      </c>
      <c r="Q304" s="342">
        <v>49000</v>
      </c>
      <c r="R304" s="339" t="str">
        <f>IF((L305=""),"",((M304-N304)/(M304+N304))*100)</f>
        <v/>
      </c>
      <c r="S304" s="342">
        <v>20</v>
      </c>
      <c r="T304" s="347" t="str">
        <f>IF(L305="","",IF(R401&lt;20,(IF(O304&gt;19000,IF(O304&lt;49000,"Pass","Fail"),"Fail"))))</f>
        <v/>
      </c>
      <c r="U304" s="339"/>
      <c r="V304" s="340"/>
    </row>
    <row r="305" spans="1:22">
      <c r="A305" s="341"/>
      <c r="B305" s="332"/>
      <c r="C305" s="68" t="s">
        <v>88</v>
      </c>
      <c r="M305" s="339"/>
      <c r="N305" s="339"/>
      <c r="O305" s="339"/>
      <c r="P305" s="335"/>
      <c r="Q305" s="335"/>
      <c r="R305" s="339"/>
      <c r="S305" s="335"/>
      <c r="T305" s="347"/>
      <c r="U305" s="339"/>
      <c r="V305" s="340"/>
    </row>
    <row r="306" spans="1:22" ht="38.25">
      <c r="A306" s="341"/>
      <c r="B306" s="333"/>
      <c r="C306" s="68" t="s">
        <v>122</v>
      </c>
      <c r="D306" s="38" t="str">
        <f t="shared" ref="D306:L306" si="98">IF(((D304="")*AND(D305="")),"",(D304-D305)*60/70)</f>
        <v/>
      </c>
      <c r="E306" s="38" t="str">
        <f t="shared" si="98"/>
        <v/>
      </c>
      <c r="F306" s="38" t="str">
        <f t="shared" si="98"/>
        <v/>
      </c>
      <c r="G306" s="38" t="str">
        <f t="shared" si="98"/>
        <v/>
      </c>
      <c r="H306" s="38" t="str">
        <f t="shared" si="98"/>
        <v/>
      </c>
      <c r="I306" s="38" t="str">
        <f t="shared" si="98"/>
        <v/>
      </c>
      <c r="J306" s="38" t="str">
        <f t="shared" si="98"/>
        <v/>
      </c>
      <c r="K306" s="38" t="str">
        <f t="shared" si="98"/>
        <v/>
      </c>
      <c r="L306" s="38" t="str">
        <f t="shared" si="98"/>
        <v/>
      </c>
      <c r="M306" s="339"/>
      <c r="N306" s="339"/>
      <c r="O306" s="339"/>
      <c r="P306" s="336"/>
      <c r="Q306" s="336"/>
      <c r="R306" s="339"/>
      <c r="S306" s="336"/>
      <c r="T306" s="347"/>
      <c r="U306" s="339"/>
      <c r="V306" s="340"/>
    </row>
    <row r="307" spans="1:22">
      <c r="A307" s="341"/>
      <c r="B307" s="331"/>
      <c r="C307" s="68" t="s">
        <v>87</v>
      </c>
      <c r="M307" s="339" t="str">
        <f>IF((L308=""),"",MAX(D309:L309))</f>
        <v/>
      </c>
      <c r="N307" s="339" t="str">
        <f>IF(L308="","",MIN(D309:L309))</f>
        <v/>
      </c>
      <c r="O307" s="339" t="str">
        <f>IF((L309=""),"",AVERAGE(D309:L309))</f>
        <v/>
      </c>
      <c r="P307" s="342">
        <v>19000</v>
      </c>
      <c r="Q307" s="342">
        <v>49000</v>
      </c>
      <c r="R307" s="339" t="str">
        <f>IF((L308=""),"",((M307-N307)/(M307+N307))*100)</f>
        <v/>
      </c>
      <c r="S307" s="342">
        <v>20</v>
      </c>
      <c r="T307" s="347" t="str">
        <f>IF(L308="","",IF(R404&lt;20,(IF(O307&gt;19000,IF(O307&lt;49000,"Pass","Fail"),"Fail"))))</f>
        <v/>
      </c>
      <c r="U307" s="339"/>
      <c r="V307" s="340"/>
    </row>
    <row r="308" spans="1:22">
      <c r="A308" s="341"/>
      <c r="B308" s="332"/>
      <c r="C308" s="68" t="s">
        <v>88</v>
      </c>
      <c r="M308" s="339"/>
      <c r="N308" s="339"/>
      <c r="O308" s="339"/>
      <c r="P308" s="335"/>
      <c r="Q308" s="335"/>
      <c r="R308" s="339"/>
      <c r="S308" s="335"/>
      <c r="T308" s="347"/>
      <c r="U308" s="339"/>
      <c r="V308" s="340"/>
    </row>
    <row r="309" spans="1:22" ht="38.25">
      <c r="A309" s="341"/>
      <c r="B309" s="333"/>
      <c r="C309" s="68" t="s">
        <v>122</v>
      </c>
      <c r="D309" s="38" t="str">
        <f t="shared" ref="D309:L309" si="99">IF(((D307="")*AND(D308="")),"",(D307-D308)*60/70)</f>
        <v/>
      </c>
      <c r="E309" s="38" t="str">
        <f t="shared" si="99"/>
        <v/>
      </c>
      <c r="F309" s="38" t="str">
        <f t="shared" si="99"/>
        <v/>
      </c>
      <c r="G309" s="38" t="str">
        <f t="shared" si="99"/>
        <v/>
      </c>
      <c r="H309" s="38" t="str">
        <f t="shared" si="99"/>
        <v/>
      </c>
      <c r="I309" s="38" t="str">
        <f t="shared" si="99"/>
        <v/>
      </c>
      <c r="J309" s="38" t="str">
        <f t="shared" si="99"/>
        <v/>
      </c>
      <c r="K309" s="38" t="str">
        <f t="shared" si="99"/>
        <v/>
      </c>
      <c r="L309" s="38" t="str">
        <f t="shared" si="99"/>
        <v/>
      </c>
      <c r="M309" s="339"/>
      <c r="N309" s="339"/>
      <c r="O309" s="339"/>
      <c r="P309" s="336"/>
      <c r="Q309" s="336"/>
      <c r="R309" s="339"/>
      <c r="S309" s="336"/>
      <c r="T309" s="347"/>
      <c r="U309" s="339"/>
      <c r="V309" s="340"/>
    </row>
    <row r="310" spans="1:22">
      <c r="A310" s="341"/>
      <c r="B310" s="331"/>
      <c r="C310" s="68" t="s">
        <v>87</v>
      </c>
      <c r="M310" s="339" t="str">
        <f>IF((L311=""),"",MAX(D312:L312))</f>
        <v/>
      </c>
      <c r="N310" s="339" t="str">
        <f>IF(L311="","",MIN(D312:L312))</f>
        <v/>
      </c>
      <c r="O310" s="339" t="str">
        <f>IF((L312=""),"",AVERAGE(D312:L312))</f>
        <v/>
      </c>
      <c r="P310" s="342">
        <v>19000</v>
      </c>
      <c r="Q310" s="342">
        <v>49000</v>
      </c>
      <c r="R310" s="339" t="str">
        <f>IF((L311=""),"",((M310-N310)/(M310+N310))*100)</f>
        <v/>
      </c>
      <c r="S310" s="342">
        <v>20</v>
      </c>
      <c r="T310" s="347" t="str">
        <f>IF(L311="","",IF(R407&lt;20,(IF(O310&gt;19000,IF(O310&lt;49000,"Pass","Fail"),"Fail"))))</f>
        <v/>
      </c>
      <c r="U310" s="339"/>
      <c r="V310" s="340"/>
    </row>
    <row r="311" spans="1:22">
      <c r="A311" s="341"/>
      <c r="B311" s="332"/>
      <c r="C311" s="68" t="s">
        <v>88</v>
      </c>
      <c r="M311" s="339"/>
      <c r="N311" s="339"/>
      <c r="O311" s="339"/>
      <c r="P311" s="335"/>
      <c r="Q311" s="335"/>
      <c r="R311" s="339"/>
      <c r="S311" s="335"/>
      <c r="T311" s="347"/>
      <c r="U311" s="339"/>
      <c r="V311" s="340"/>
    </row>
    <row r="312" spans="1:22" ht="38.25">
      <c r="A312" s="341"/>
      <c r="B312" s="333"/>
      <c r="C312" s="68" t="s">
        <v>122</v>
      </c>
      <c r="D312" s="38" t="str">
        <f t="shared" ref="D312:L312" si="100">IF(((D310="")*AND(D311="")),"",(D310-D311)*60/70)</f>
        <v/>
      </c>
      <c r="E312" s="38" t="str">
        <f t="shared" si="100"/>
        <v/>
      </c>
      <c r="F312" s="38" t="str">
        <f t="shared" si="100"/>
        <v/>
      </c>
      <c r="G312" s="38" t="str">
        <f t="shared" si="100"/>
        <v/>
      </c>
      <c r="H312" s="38" t="str">
        <f t="shared" si="100"/>
        <v/>
      </c>
      <c r="I312" s="38" t="str">
        <f t="shared" si="100"/>
        <v/>
      </c>
      <c r="J312" s="38" t="str">
        <f t="shared" si="100"/>
        <v/>
      </c>
      <c r="K312" s="38" t="str">
        <f t="shared" si="100"/>
        <v/>
      </c>
      <c r="L312" s="38" t="str">
        <f t="shared" si="100"/>
        <v/>
      </c>
      <c r="M312" s="339"/>
      <c r="N312" s="339"/>
      <c r="O312" s="339"/>
      <c r="P312" s="336"/>
      <c r="Q312" s="336"/>
      <c r="R312" s="339"/>
      <c r="S312" s="336"/>
      <c r="T312" s="347"/>
      <c r="U312" s="339"/>
      <c r="V312" s="340"/>
    </row>
    <row r="313" spans="1:22">
      <c r="A313" s="341"/>
      <c r="B313" s="331"/>
      <c r="C313" s="68" t="s">
        <v>87</v>
      </c>
      <c r="M313" s="339" t="str">
        <f>IF((L314=""),"",MAX(D315:L315))</f>
        <v/>
      </c>
      <c r="N313" s="339" t="str">
        <f>IF(L314="","",MIN(D315:L315))</f>
        <v/>
      </c>
      <c r="O313" s="339" t="str">
        <f>IF((L315=""),"",AVERAGE(D315:L315))</f>
        <v/>
      </c>
      <c r="P313" s="342">
        <v>19000</v>
      </c>
      <c r="Q313" s="342">
        <v>49000</v>
      </c>
      <c r="R313" s="339" t="str">
        <f>IF((L314=""),"",((M313-N313)/(M313+N313))*100)</f>
        <v/>
      </c>
      <c r="S313" s="342">
        <v>20</v>
      </c>
      <c r="T313" s="347" t="str">
        <f>IF(L314="","",IF(R410&lt;20,(IF(O313&gt;19000,IF(O313&lt;49000,"Pass","Fail"),"Fail"))))</f>
        <v/>
      </c>
      <c r="U313" s="339"/>
      <c r="V313" s="340"/>
    </row>
    <row r="314" spans="1:22">
      <c r="A314" s="341"/>
      <c r="B314" s="332"/>
      <c r="C314" s="68" t="s">
        <v>88</v>
      </c>
      <c r="M314" s="339"/>
      <c r="N314" s="339"/>
      <c r="O314" s="339"/>
      <c r="P314" s="335"/>
      <c r="Q314" s="335"/>
      <c r="R314" s="339"/>
      <c r="S314" s="335"/>
      <c r="T314" s="347"/>
      <c r="U314" s="339"/>
      <c r="V314" s="340"/>
    </row>
    <row r="315" spans="1:22" ht="38.25">
      <c r="A315" s="341"/>
      <c r="B315" s="333"/>
      <c r="C315" s="68" t="s">
        <v>122</v>
      </c>
      <c r="D315" s="38" t="str">
        <f t="shared" ref="D315:L315" si="101">IF(((D313="")*AND(D314="")),"",(D313-D314)*60/70)</f>
        <v/>
      </c>
      <c r="E315" s="38" t="str">
        <f t="shared" si="101"/>
        <v/>
      </c>
      <c r="F315" s="38" t="str">
        <f t="shared" si="101"/>
        <v/>
      </c>
      <c r="G315" s="38" t="str">
        <f t="shared" si="101"/>
        <v/>
      </c>
      <c r="H315" s="38" t="str">
        <f t="shared" si="101"/>
        <v/>
      </c>
      <c r="I315" s="38" t="str">
        <f t="shared" si="101"/>
        <v/>
      </c>
      <c r="J315" s="38" t="str">
        <f t="shared" si="101"/>
        <v/>
      </c>
      <c r="K315" s="38" t="str">
        <f t="shared" si="101"/>
        <v/>
      </c>
      <c r="L315" s="38" t="str">
        <f t="shared" si="101"/>
        <v/>
      </c>
      <c r="M315" s="339"/>
      <c r="N315" s="339"/>
      <c r="O315" s="339"/>
      <c r="P315" s="336"/>
      <c r="Q315" s="336"/>
      <c r="R315" s="339"/>
      <c r="S315" s="336"/>
      <c r="T315" s="347"/>
      <c r="U315" s="339"/>
      <c r="V315" s="340"/>
    </row>
    <row r="316" spans="1:22">
      <c r="A316" s="341"/>
      <c r="B316" s="331"/>
      <c r="C316" s="68" t="s">
        <v>87</v>
      </c>
      <c r="M316" s="339" t="str">
        <f>IF((L317=""),"",MAX(D318:L318))</f>
        <v/>
      </c>
      <c r="N316" s="339" t="str">
        <f>IF(L317="","",MIN(D318:L318))</f>
        <v/>
      </c>
      <c r="O316" s="339" t="str">
        <f>IF((L318=""),"",AVERAGE(D318:L318))</f>
        <v/>
      </c>
      <c r="P316" s="342">
        <v>19000</v>
      </c>
      <c r="Q316" s="342">
        <v>49000</v>
      </c>
      <c r="R316" s="339" t="str">
        <f>IF((L317=""),"",((M316-N316)/(M316+N316))*100)</f>
        <v/>
      </c>
      <c r="S316" s="342">
        <v>20</v>
      </c>
      <c r="T316" s="347" t="str">
        <f>IF(L317="","",IF(R413&lt;20,(IF(O316&gt;19000,IF(O316&lt;49000,"Pass","Fail"),"Fail"))))</f>
        <v/>
      </c>
      <c r="U316" s="339"/>
      <c r="V316" s="340"/>
    </row>
    <row r="317" spans="1:22">
      <c r="A317" s="341"/>
      <c r="B317" s="332"/>
      <c r="C317" s="68" t="s">
        <v>88</v>
      </c>
      <c r="M317" s="339"/>
      <c r="N317" s="339"/>
      <c r="O317" s="339"/>
      <c r="P317" s="335"/>
      <c r="Q317" s="335"/>
      <c r="R317" s="339"/>
      <c r="S317" s="335"/>
      <c r="T317" s="347"/>
      <c r="U317" s="339"/>
      <c r="V317" s="340"/>
    </row>
    <row r="318" spans="1:22" ht="38.25">
      <c r="A318" s="341"/>
      <c r="B318" s="333"/>
      <c r="C318" s="68" t="s">
        <v>122</v>
      </c>
      <c r="D318" s="38" t="str">
        <f t="shared" ref="D318:L318" si="102">IF(((D316="")*AND(D317="")),"",(D316-D317)*60/70)</f>
        <v/>
      </c>
      <c r="E318" s="38" t="str">
        <f t="shared" si="102"/>
        <v/>
      </c>
      <c r="F318" s="38" t="str">
        <f t="shared" si="102"/>
        <v/>
      </c>
      <c r="G318" s="38" t="str">
        <f t="shared" si="102"/>
        <v/>
      </c>
      <c r="H318" s="38" t="str">
        <f t="shared" si="102"/>
        <v/>
      </c>
      <c r="I318" s="38" t="str">
        <f t="shared" si="102"/>
        <v/>
      </c>
      <c r="J318" s="38" t="str">
        <f t="shared" si="102"/>
        <v/>
      </c>
      <c r="K318" s="38" t="str">
        <f t="shared" si="102"/>
        <v/>
      </c>
      <c r="L318" s="38" t="str">
        <f t="shared" si="102"/>
        <v/>
      </c>
      <c r="M318" s="339"/>
      <c r="N318" s="339"/>
      <c r="O318" s="339"/>
      <c r="P318" s="336"/>
      <c r="Q318" s="336"/>
      <c r="R318" s="339"/>
      <c r="S318" s="336"/>
      <c r="T318" s="347"/>
      <c r="U318" s="339"/>
      <c r="V318" s="340"/>
    </row>
    <row r="319" spans="1:22">
      <c r="A319" s="341"/>
      <c r="B319" s="331"/>
      <c r="C319" s="68" t="s">
        <v>87</v>
      </c>
      <c r="M319" s="339" t="str">
        <f>IF((L320=""),"",MAX(D321:L321))</f>
        <v/>
      </c>
      <c r="N319" s="339" t="str">
        <f>IF(L320="","",MIN(D321:L321))</f>
        <v/>
      </c>
      <c r="O319" s="339" t="str">
        <f>IF((L321=""),"",AVERAGE(D321:L321))</f>
        <v/>
      </c>
      <c r="P319" s="342">
        <v>19000</v>
      </c>
      <c r="Q319" s="342">
        <v>49000</v>
      </c>
      <c r="R319" s="339" t="str">
        <f>IF((L320=""),"",((M319-N319)/(M319+N319))*100)</f>
        <v/>
      </c>
      <c r="S319" s="342">
        <v>20</v>
      </c>
      <c r="T319" s="347" t="str">
        <f>IF(L320="","",IF(R416&lt;20,(IF(O319&gt;19000,IF(O319&lt;49000,"Pass","Fail"),"Fail"))))</f>
        <v/>
      </c>
      <c r="U319" s="339"/>
      <c r="V319" s="340"/>
    </row>
    <row r="320" spans="1:22">
      <c r="A320" s="341"/>
      <c r="B320" s="332"/>
      <c r="C320" s="68" t="s">
        <v>88</v>
      </c>
      <c r="M320" s="339"/>
      <c r="N320" s="339"/>
      <c r="O320" s="339"/>
      <c r="P320" s="335"/>
      <c r="Q320" s="335"/>
      <c r="R320" s="339"/>
      <c r="S320" s="335"/>
      <c r="T320" s="347"/>
      <c r="U320" s="339"/>
      <c r="V320" s="340"/>
    </row>
    <row r="321" spans="1:22" ht="38.25">
      <c r="A321" s="341"/>
      <c r="B321" s="333"/>
      <c r="C321" s="68" t="s">
        <v>122</v>
      </c>
      <c r="D321" s="38" t="str">
        <f t="shared" ref="D321:L321" si="103">IF(((D319="")*AND(D320="")),"",(D319-D320)*60/70)</f>
        <v/>
      </c>
      <c r="E321" s="38" t="str">
        <f t="shared" si="103"/>
        <v/>
      </c>
      <c r="F321" s="38" t="str">
        <f t="shared" si="103"/>
        <v/>
      </c>
      <c r="G321" s="38" t="str">
        <f t="shared" si="103"/>
        <v/>
      </c>
      <c r="H321" s="38" t="str">
        <f t="shared" si="103"/>
        <v/>
      </c>
      <c r="I321" s="38" t="str">
        <f t="shared" si="103"/>
        <v/>
      </c>
      <c r="J321" s="38" t="str">
        <f t="shared" si="103"/>
        <v/>
      </c>
      <c r="K321" s="38" t="str">
        <f t="shared" si="103"/>
        <v/>
      </c>
      <c r="L321" s="38" t="str">
        <f t="shared" si="103"/>
        <v/>
      </c>
      <c r="M321" s="339"/>
      <c r="N321" s="339"/>
      <c r="O321" s="339"/>
      <c r="P321" s="336"/>
      <c r="Q321" s="336"/>
      <c r="R321" s="339"/>
      <c r="S321" s="336"/>
      <c r="T321" s="347"/>
      <c r="U321" s="339"/>
      <c r="V321" s="340"/>
    </row>
    <row r="322" spans="1:22">
      <c r="A322" s="341"/>
      <c r="B322" s="331"/>
      <c r="C322" s="68" t="s">
        <v>87</v>
      </c>
      <c r="M322" s="339" t="str">
        <f>IF((L323=""),"",MAX(D324:L324))</f>
        <v/>
      </c>
      <c r="N322" s="339" t="str">
        <f>IF(L323="","",MIN(D324:L324))</f>
        <v/>
      </c>
      <c r="O322" s="339" t="str">
        <f>IF((L324=""),"",AVERAGE(D324:L324))</f>
        <v/>
      </c>
      <c r="P322" s="342">
        <v>19000</v>
      </c>
      <c r="Q322" s="342">
        <v>49000</v>
      </c>
      <c r="R322" s="339" t="str">
        <f>IF((L323=""),"",((M322-N322)/(M322+N322))*100)</f>
        <v/>
      </c>
      <c r="S322" s="342">
        <v>20</v>
      </c>
      <c r="T322" s="347" t="str">
        <f>IF(L323="","",IF(R419&lt;20,(IF(O322&gt;19000,IF(O322&lt;49000,"Pass","Fail"),"Fail"))))</f>
        <v/>
      </c>
      <c r="U322" s="339"/>
      <c r="V322" s="340"/>
    </row>
    <row r="323" spans="1:22">
      <c r="A323" s="341"/>
      <c r="B323" s="332"/>
      <c r="C323" s="68" t="s">
        <v>88</v>
      </c>
      <c r="M323" s="339"/>
      <c r="N323" s="339"/>
      <c r="O323" s="339"/>
      <c r="P323" s="335"/>
      <c r="Q323" s="335"/>
      <c r="R323" s="339"/>
      <c r="S323" s="335"/>
      <c r="T323" s="347"/>
      <c r="U323" s="339"/>
      <c r="V323" s="340"/>
    </row>
    <row r="324" spans="1:22" ht="38.25">
      <c r="A324" s="341"/>
      <c r="B324" s="333"/>
      <c r="C324" s="68" t="s">
        <v>122</v>
      </c>
      <c r="D324" s="38" t="str">
        <f t="shared" ref="D324:L324" si="104">IF(((D322="")*AND(D323="")),"",(D322-D323)*60/70)</f>
        <v/>
      </c>
      <c r="E324" s="38" t="str">
        <f t="shared" si="104"/>
        <v/>
      </c>
      <c r="F324" s="38" t="str">
        <f t="shared" si="104"/>
        <v/>
      </c>
      <c r="G324" s="38" t="str">
        <f t="shared" si="104"/>
        <v/>
      </c>
      <c r="H324" s="38" t="str">
        <f t="shared" si="104"/>
        <v/>
      </c>
      <c r="I324" s="38" t="str">
        <f t="shared" si="104"/>
        <v/>
      </c>
      <c r="J324" s="38" t="str">
        <f t="shared" si="104"/>
        <v/>
      </c>
      <c r="K324" s="38" t="str">
        <f t="shared" si="104"/>
        <v/>
      </c>
      <c r="L324" s="38" t="str">
        <f t="shared" si="104"/>
        <v/>
      </c>
      <c r="M324" s="339"/>
      <c r="N324" s="339"/>
      <c r="O324" s="339"/>
      <c r="P324" s="336"/>
      <c r="Q324" s="336"/>
      <c r="R324" s="339"/>
      <c r="S324" s="336"/>
      <c r="T324" s="347"/>
      <c r="U324" s="339"/>
      <c r="V324" s="340"/>
    </row>
    <row r="325" spans="1:22">
      <c r="A325" s="341"/>
      <c r="B325" s="331"/>
      <c r="C325" s="68" t="s">
        <v>87</v>
      </c>
      <c r="M325" s="339" t="str">
        <f>IF((L326=""),"",MAX(D327:L327))</f>
        <v/>
      </c>
      <c r="N325" s="339" t="str">
        <f>IF(L326="","",MIN(D327:L327))</f>
        <v/>
      </c>
      <c r="O325" s="339" t="str">
        <f>IF((L327=""),"",AVERAGE(D327:L327))</f>
        <v/>
      </c>
      <c r="P325" s="342">
        <v>19000</v>
      </c>
      <c r="Q325" s="342">
        <v>49000</v>
      </c>
      <c r="R325" s="339" t="str">
        <f>IF((L326=""),"",((M325-N325)/(M325+N325))*100)</f>
        <v/>
      </c>
      <c r="S325" s="342">
        <v>20</v>
      </c>
      <c r="T325" s="347" t="str">
        <f>IF(L326="","",IF(R422&lt;20,(IF(O325&gt;19000,IF(O325&lt;49000,"Pass","Fail"),"Fail"))))</f>
        <v/>
      </c>
      <c r="U325" s="339"/>
      <c r="V325" s="340"/>
    </row>
    <row r="326" spans="1:22">
      <c r="A326" s="341"/>
      <c r="B326" s="332"/>
      <c r="C326" s="68" t="s">
        <v>88</v>
      </c>
      <c r="M326" s="339"/>
      <c r="N326" s="339"/>
      <c r="O326" s="339"/>
      <c r="P326" s="335"/>
      <c r="Q326" s="335"/>
      <c r="R326" s="339"/>
      <c r="S326" s="335"/>
      <c r="T326" s="347"/>
      <c r="U326" s="339"/>
      <c r="V326" s="340"/>
    </row>
    <row r="327" spans="1:22" ht="38.25">
      <c r="A327" s="341"/>
      <c r="B327" s="333"/>
      <c r="C327" s="68" t="s">
        <v>122</v>
      </c>
      <c r="D327" s="38" t="str">
        <f t="shared" ref="D327:L327" si="105">IF(((D325="")*AND(D326="")),"",(D325-D326)*60/70)</f>
        <v/>
      </c>
      <c r="E327" s="38" t="str">
        <f t="shared" si="105"/>
        <v/>
      </c>
      <c r="F327" s="38" t="str">
        <f t="shared" si="105"/>
        <v/>
      </c>
      <c r="G327" s="38" t="str">
        <f t="shared" si="105"/>
        <v/>
      </c>
      <c r="H327" s="38" t="str">
        <f t="shared" si="105"/>
        <v/>
      </c>
      <c r="I327" s="38" t="str">
        <f t="shared" si="105"/>
        <v/>
      </c>
      <c r="J327" s="38" t="str">
        <f t="shared" si="105"/>
        <v/>
      </c>
      <c r="K327" s="38" t="str">
        <f t="shared" si="105"/>
        <v/>
      </c>
      <c r="L327" s="38" t="str">
        <f t="shared" si="105"/>
        <v/>
      </c>
      <c r="M327" s="339"/>
      <c r="N327" s="339"/>
      <c r="O327" s="339"/>
      <c r="P327" s="336"/>
      <c r="Q327" s="336"/>
      <c r="R327" s="339"/>
      <c r="S327" s="336"/>
      <c r="T327" s="347"/>
      <c r="U327" s="339"/>
      <c r="V327" s="340"/>
    </row>
    <row r="328" spans="1:22">
      <c r="A328" s="341"/>
      <c r="B328" s="331"/>
      <c r="C328" s="68" t="s">
        <v>87</v>
      </c>
      <c r="M328" s="339" t="str">
        <f>IF((L329=""),"",MAX(D330:L330))</f>
        <v/>
      </c>
      <c r="N328" s="339" t="str">
        <f>IF(L329="","",MIN(D330:L330))</f>
        <v/>
      </c>
      <c r="O328" s="339" t="str">
        <f>IF((L330=""),"",AVERAGE(D330:L330))</f>
        <v/>
      </c>
      <c r="P328" s="342">
        <v>19000</v>
      </c>
      <c r="Q328" s="342">
        <v>49000</v>
      </c>
      <c r="R328" s="339" t="str">
        <f>IF((L329=""),"",((M328-N328)/(M328+N328))*100)</f>
        <v/>
      </c>
      <c r="S328" s="342">
        <v>20</v>
      </c>
      <c r="T328" s="347" t="str">
        <f>IF(L329="","",IF(R425&lt;20,(IF(O328&gt;19000,IF(O328&lt;49000,"Pass","Fail"),"Fail"))))</f>
        <v/>
      </c>
      <c r="U328" s="339"/>
      <c r="V328" s="340"/>
    </row>
    <row r="329" spans="1:22">
      <c r="A329" s="341"/>
      <c r="B329" s="332"/>
      <c r="C329" s="68" t="s">
        <v>88</v>
      </c>
      <c r="M329" s="339"/>
      <c r="N329" s="339"/>
      <c r="O329" s="339"/>
      <c r="P329" s="335"/>
      <c r="Q329" s="335"/>
      <c r="R329" s="339"/>
      <c r="S329" s="335"/>
      <c r="T329" s="347"/>
      <c r="U329" s="339"/>
      <c r="V329" s="340"/>
    </row>
    <row r="330" spans="1:22" ht="38.25">
      <c r="A330" s="341"/>
      <c r="B330" s="333"/>
      <c r="C330" s="68" t="s">
        <v>122</v>
      </c>
      <c r="D330" s="38" t="str">
        <f t="shared" ref="D330:L330" si="106">IF(((D328="")*AND(D329="")),"",(D328-D329)*60/70)</f>
        <v/>
      </c>
      <c r="E330" s="38" t="str">
        <f t="shared" si="106"/>
        <v/>
      </c>
      <c r="F330" s="38" t="str">
        <f t="shared" si="106"/>
        <v/>
      </c>
      <c r="G330" s="38" t="str">
        <f t="shared" si="106"/>
        <v/>
      </c>
      <c r="H330" s="38" t="str">
        <f t="shared" si="106"/>
        <v/>
      </c>
      <c r="I330" s="38" t="str">
        <f t="shared" si="106"/>
        <v/>
      </c>
      <c r="J330" s="38" t="str">
        <f t="shared" si="106"/>
        <v/>
      </c>
      <c r="K330" s="38" t="str">
        <f t="shared" si="106"/>
        <v/>
      </c>
      <c r="L330" s="38" t="str">
        <f t="shared" si="106"/>
        <v/>
      </c>
      <c r="M330" s="339"/>
      <c r="N330" s="339"/>
      <c r="O330" s="339"/>
      <c r="P330" s="336"/>
      <c r="Q330" s="336"/>
      <c r="R330" s="339"/>
      <c r="S330" s="336"/>
      <c r="T330" s="347"/>
      <c r="U330" s="339"/>
      <c r="V330" s="340"/>
    </row>
    <row r="331" spans="1:22">
      <c r="A331" s="341"/>
      <c r="B331" s="331"/>
      <c r="C331" s="68" t="s">
        <v>87</v>
      </c>
      <c r="M331" s="339" t="str">
        <f>IF((L332=""),"",MAX(D333:L333))</f>
        <v/>
      </c>
      <c r="N331" s="339" t="str">
        <f>IF(L332="","",MIN(D333:L333))</f>
        <v/>
      </c>
      <c r="O331" s="339" t="str">
        <f>IF((L333=""),"",AVERAGE(D333:L333))</f>
        <v/>
      </c>
      <c r="P331" s="342">
        <v>19000</v>
      </c>
      <c r="Q331" s="342">
        <v>49000</v>
      </c>
      <c r="R331" s="339" t="str">
        <f>IF((L332=""),"",((M331-N331)/(M331+N331))*100)</f>
        <v/>
      </c>
      <c r="S331" s="342">
        <v>20</v>
      </c>
      <c r="T331" s="347" t="str">
        <f>IF(L332="","",IF(R428&lt;20,(IF(O331&gt;19000,IF(O331&lt;49000,"Pass","Fail"),"Fail"))))</f>
        <v/>
      </c>
      <c r="U331" s="339"/>
      <c r="V331" s="340"/>
    </row>
    <row r="332" spans="1:22">
      <c r="A332" s="341"/>
      <c r="B332" s="332"/>
      <c r="C332" s="68" t="s">
        <v>88</v>
      </c>
      <c r="M332" s="339"/>
      <c r="N332" s="339"/>
      <c r="O332" s="339"/>
      <c r="P332" s="335"/>
      <c r="Q332" s="335"/>
      <c r="R332" s="339"/>
      <c r="S332" s="335"/>
      <c r="T332" s="347"/>
      <c r="U332" s="339"/>
      <c r="V332" s="340"/>
    </row>
    <row r="333" spans="1:22" ht="38.25">
      <c r="A333" s="341"/>
      <c r="B333" s="333"/>
      <c r="C333" s="68" t="s">
        <v>122</v>
      </c>
      <c r="D333" s="38" t="str">
        <f t="shared" ref="D333:L333" si="107">IF(((D331="")*AND(D332="")),"",(D331-D332)*60/70)</f>
        <v/>
      </c>
      <c r="E333" s="38" t="str">
        <f t="shared" si="107"/>
        <v/>
      </c>
      <c r="F333" s="38" t="str">
        <f t="shared" si="107"/>
        <v/>
      </c>
      <c r="G333" s="38" t="str">
        <f t="shared" si="107"/>
        <v/>
      </c>
      <c r="H333" s="38" t="str">
        <f t="shared" si="107"/>
        <v/>
      </c>
      <c r="I333" s="38" t="str">
        <f t="shared" si="107"/>
        <v/>
      </c>
      <c r="J333" s="38" t="str">
        <f t="shared" si="107"/>
        <v/>
      </c>
      <c r="K333" s="38" t="str">
        <f t="shared" si="107"/>
        <v/>
      </c>
      <c r="L333" s="38" t="str">
        <f t="shared" si="107"/>
        <v/>
      </c>
      <c r="M333" s="339"/>
      <c r="N333" s="339"/>
      <c r="O333" s="339"/>
      <c r="P333" s="336"/>
      <c r="Q333" s="336"/>
      <c r="R333" s="339"/>
      <c r="S333" s="336"/>
      <c r="T333" s="347"/>
      <c r="U333" s="339"/>
      <c r="V333" s="340"/>
    </row>
    <row r="334" spans="1:22">
      <c r="A334" s="341"/>
      <c r="B334" s="331"/>
      <c r="C334" s="68" t="s">
        <v>87</v>
      </c>
      <c r="M334" s="339" t="str">
        <f>IF((L335=""),"",MAX(D336:L336))</f>
        <v/>
      </c>
      <c r="N334" s="339" t="str">
        <f>IF(L335="","",MIN(D336:L336))</f>
        <v/>
      </c>
      <c r="O334" s="339" t="str">
        <f>IF((L336=""),"",AVERAGE(D336:L336))</f>
        <v/>
      </c>
      <c r="P334" s="342">
        <v>19000</v>
      </c>
      <c r="Q334" s="342">
        <v>49000</v>
      </c>
      <c r="R334" s="339" t="str">
        <f>IF((L335=""),"",((M334-N334)/(M334+N334))*100)</f>
        <v/>
      </c>
      <c r="S334" s="342">
        <v>20</v>
      </c>
      <c r="T334" s="347" t="str">
        <f>IF(L335="","",IF(R431&lt;20,(IF(O334&gt;19000,IF(O334&lt;49000,"Pass","Fail"),"Fail"))))</f>
        <v/>
      </c>
      <c r="U334" s="339"/>
      <c r="V334" s="340"/>
    </row>
    <row r="335" spans="1:22">
      <c r="A335" s="341"/>
      <c r="B335" s="332"/>
      <c r="C335" s="68" t="s">
        <v>88</v>
      </c>
      <c r="M335" s="339"/>
      <c r="N335" s="339"/>
      <c r="O335" s="339"/>
      <c r="P335" s="335"/>
      <c r="Q335" s="335"/>
      <c r="R335" s="339"/>
      <c r="S335" s="335"/>
      <c r="T335" s="347"/>
      <c r="U335" s="339"/>
      <c r="V335" s="340"/>
    </row>
    <row r="336" spans="1:22" ht="38.25">
      <c r="A336" s="341"/>
      <c r="B336" s="333"/>
      <c r="C336" s="68" t="s">
        <v>122</v>
      </c>
      <c r="D336" s="38" t="str">
        <f t="shared" ref="D336:L336" si="108">IF(((D334="")*AND(D335="")),"",(D334-D335)*60/70)</f>
        <v/>
      </c>
      <c r="E336" s="38" t="str">
        <f t="shared" si="108"/>
        <v/>
      </c>
      <c r="F336" s="38" t="str">
        <f t="shared" si="108"/>
        <v/>
      </c>
      <c r="G336" s="38" t="str">
        <f t="shared" si="108"/>
        <v/>
      </c>
      <c r="H336" s="38" t="str">
        <f t="shared" si="108"/>
        <v/>
      </c>
      <c r="I336" s="38" t="str">
        <f t="shared" si="108"/>
        <v/>
      </c>
      <c r="J336" s="38" t="str">
        <f t="shared" si="108"/>
        <v/>
      </c>
      <c r="K336" s="38" t="str">
        <f t="shared" si="108"/>
        <v/>
      </c>
      <c r="L336" s="38" t="str">
        <f t="shared" si="108"/>
        <v/>
      </c>
      <c r="M336" s="339"/>
      <c r="N336" s="339"/>
      <c r="O336" s="339"/>
      <c r="P336" s="336"/>
      <c r="Q336" s="336"/>
      <c r="R336" s="339"/>
      <c r="S336" s="336"/>
      <c r="T336" s="347"/>
      <c r="U336" s="339"/>
      <c r="V336" s="340"/>
    </row>
    <row r="337" spans="1:22">
      <c r="A337" s="341"/>
      <c r="B337" s="331"/>
      <c r="C337" s="68" t="s">
        <v>87</v>
      </c>
      <c r="M337" s="339" t="str">
        <f>IF((L338=""),"",MAX(D339:L339))</f>
        <v/>
      </c>
      <c r="N337" s="339" t="str">
        <f>IF(L338="","",MIN(D339:L339))</f>
        <v/>
      </c>
      <c r="O337" s="339" t="str">
        <f>IF((L339=""),"",AVERAGE(D339:L339))</f>
        <v/>
      </c>
      <c r="P337" s="342">
        <v>19000</v>
      </c>
      <c r="Q337" s="342">
        <v>49000</v>
      </c>
      <c r="R337" s="339" t="str">
        <f>IF((L338=""),"",((M337-N337)/(M337+N337))*100)</f>
        <v/>
      </c>
      <c r="S337" s="342">
        <v>20</v>
      </c>
      <c r="T337" s="347" t="str">
        <f>IF(L338="","",IF(R434&lt;20,(IF(O337&gt;19000,IF(O337&lt;49000,"Pass","Fail"),"Fail"))))</f>
        <v/>
      </c>
      <c r="U337" s="339"/>
      <c r="V337" s="340"/>
    </row>
    <row r="338" spans="1:22">
      <c r="A338" s="341"/>
      <c r="B338" s="332"/>
      <c r="C338" s="68" t="s">
        <v>88</v>
      </c>
      <c r="M338" s="339"/>
      <c r="N338" s="339"/>
      <c r="O338" s="339"/>
      <c r="P338" s="335"/>
      <c r="Q338" s="335"/>
      <c r="R338" s="339"/>
      <c r="S338" s="335"/>
      <c r="T338" s="347"/>
      <c r="U338" s="339"/>
      <c r="V338" s="340"/>
    </row>
    <row r="339" spans="1:22" ht="38.25">
      <c r="A339" s="341"/>
      <c r="B339" s="333"/>
      <c r="C339" s="68" t="s">
        <v>122</v>
      </c>
      <c r="D339" s="38" t="str">
        <f t="shared" ref="D339:L339" si="109">IF(((D337="")*AND(D338="")),"",(D337-D338)*60/70)</f>
        <v/>
      </c>
      <c r="E339" s="38" t="str">
        <f t="shared" si="109"/>
        <v/>
      </c>
      <c r="F339" s="38" t="str">
        <f t="shared" si="109"/>
        <v/>
      </c>
      <c r="G339" s="38" t="str">
        <f t="shared" si="109"/>
        <v/>
      </c>
      <c r="H339" s="38" t="str">
        <f t="shared" si="109"/>
        <v/>
      </c>
      <c r="I339" s="38" t="str">
        <f t="shared" si="109"/>
        <v/>
      </c>
      <c r="J339" s="38" t="str">
        <f t="shared" si="109"/>
        <v/>
      </c>
      <c r="K339" s="38" t="str">
        <f t="shared" si="109"/>
        <v/>
      </c>
      <c r="L339" s="38" t="str">
        <f t="shared" si="109"/>
        <v/>
      </c>
      <c r="M339" s="339"/>
      <c r="N339" s="339"/>
      <c r="O339" s="339"/>
      <c r="P339" s="336"/>
      <c r="Q339" s="336"/>
      <c r="R339" s="339"/>
      <c r="S339" s="336"/>
      <c r="T339" s="347"/>
      <c r="U339" s="339"/>
      <c r="V339" s="340"/>
    </row>
    <row r="340" spans="1:22">
      <c r="A340" s="341"/>
      <c r="B340" s="331"/>
      <c r="C340" s="68" t="s">
        <v>87</v>
      </c>
      <c r="M340" s="339" t="str">
        <f>IF((L341=""),"",MAX(D342:L342))</f>
        <v/>
      </c>
      <c r="N340" s="339" t="str">
        <f>IF(L341="","",MIN(D342:L342))</f>
        <v/>
      </c>
      <c r="O340" s="339" t="str">
        <f>IF((L342=""),"",AVERAGE(D342:L342))</f>
        <v/>
      </c>
      <c r="P340" s="342">
        <v>19000</v>
      </c>
      <c r="Q340" s="342">
        <v>49000</v>
      </c>
      <c r="R340" s="339" t="str">
        <f>IF((L341=""),"",((M340-N340)/(M340+N340))*100)</f>
        <v/>
      </c>
      <c r="S340" s="342">
        <v>20</v>
      </c>
      <c r="T340" s="347" t="str">
        <f>IF(L341="","",IF(R437&lt;20,(IF(O340&gt;19000,IF(O340&lt;49000,"Pass","Fail"),"Fail"))))</f>
        <v/>
      </c>
      <c r="U340" s="339"/>
      <c r="V340" s="340"/>
    </row>
    <row r="341" spans="1:22">
      <c r="A341" s="341"/>
      <c r="B341" s="332"/>
      <c r="C341" s="68" t="s">
        <v>88</v>
      </c>
      <c r="M341" s="339"/>
      <c r="N341" s="339"/>
      <c r="O341" s="339"/>
      <c r="P341" s="335"/>
      <c r="Q341" s="335"/>
      <c r="R341" s="339"/>
      <c r="S341" s="335"/>
      <c r="T341" s="347"/>
      <c r="U341" s="339"/>
      <c r="V341" s="340"/>
    </row>
    <row r="342" spans="1:22" ht="38.25">
      <c r="A342" s="341"/>
      <c r="B342" s="333"/>
      <c r="C342" s="68" t="s">
        <v>122</v>
      </c>
      <c r="D342" s="38" t="str">
        <f t="shared" ref="D342:L342" si="110">IF(((D340="")*AND(D341="")),"",(D340-D341)*60/70)</f>
        <v/>
      </c>
      <c r="E342" s="38" t="str">
        <f t="shared" si="110"/>
        <v/>
      </c>
      <c r="F342" s="38" t="str">
        <f t="shared" si="110"/>
        <v/>
      </c>
      <c r="G342" s="38" t="str">
        <f t="shared" si="110"/>
        <v/>
      </c>
      <c r="H342" s="38" t="str">
        <f t="shared" si="110"/>
        <v/>
      </c>
      <c r="I342" s="38" t="str">
        <f t="shared" si="110"/>
        <v/>
      </c>
      <c r="J342" s="38" t="str">
        <f t="shared" si="110"/>
        <v/>
      </c>
      <c r="K342" s="38" t="str">
        <f t="shared" si="110"/>
        <v/>
      </c>
      <c r="L342" s="38" t="str">
        <f t="shared" si="110"/>
        <v/>
      </c>
      <c r="M342" s="339"/>
      <c r="N342" s="339"/>
      <c r="O342" s="339"/>
      <c r="P342" s="336"/>
      <c r="Q342" s="336"/>
      <c r="R342" s="339"/>
      <c r="S342" s="336"/>
      <c r="T342" s="347"/>
      <c r="U342" s="339"/>
      <c r="V342" s="340"/>
    </row>
    <row r="343" spans="1:22">
      <c r="A343" s="341"/>
      <c r="B343" s="331"/>
      <c r="C343" s="68" t="s">
        <v>87</v>
      </c>
      <c r="M343" s="339" t="str">
        <f>IF((L344=""),"",MAX(D345:L345))</f>
        <v/>
      </c>
      <c r="N343" s="339" t="str">
        <f>IF(L344="","",MIN(D345:L345))</f>
        <v/>
      </c>
      <c r="O343" s="339" t="str">
        <f>IF((L345=""),"",AVERAGE(D345:L345))</f>
        <v/>
      </c>
      <c r="P343" s="342">
        <v>19000</v>
      </c>
      <c r="Q343" s="342">
        <v>49000</v>
      </c>
      <c r="R343" s="339" t="str">
        <f>IF((L344=""),"",((M343-N343)/(M343+N343))*100)</f>
        <v/>
      </c>
      <c r="S343" s="342">
        <v>20</v>
      </c>
      <c r="T343" s="347" t="str">
        <f>IF(L344="","",IF(R440&lt;20,(IF(O343&gt;19000,IF(O343&lt;49000,"Pass","Fail"),"Fail"))))</f>
        <v/>
      </c>
      <c r="U343" s="339"/>
      <c r="V343" s="340"/>
    </row>
    <row r="344" spans="1:22">
      <c r="A344" s="341"/>
      <c r="B344" s="332"/>
      <c r="C344" s="68" t="s">
        <v>88</v>
      </c>
      <c r="M344" s="339"/>
      <c r="N344" s="339"/>
      <c r="O344" s="339"/>
      <c r="P344" s="335"/>
      <c r="Q344" s="335"/>
      <c r="R344" s="339"/>
      <c r="S344" s="335"/>
      <c r="T344" s="347"/>
      <c r="U344" s="339"/>
      <c r="V344" s="340"/>
    </row>
    <row r="345" spans="1:22" ht="38.25">
      <c r="A345" s="341"/>
      <c r="B345" s="333"/>
      <c r="C345" s="68" t="s">
        <v>122</v>
      </c>
      <c r="D345" s="38" t="str">
        <f t="shared" ref="D345:L345" si="111">IF(((D343="")*AND(D344="")),"",(D343-D344)*60/70)</f>
        <v/>
      </c>
      <c r="E345" s="38" t="str">
        <f t="shared" si="111"/>
        <v/>
      </c>
      <c r="F345" s="38" t="str">
        <f t="shared" si="111"/>
        <v/>
      </c>
      <c r="G345" s="38" t="str">
        <f t="shared" si="111"/>
        <v/>
      </c>
      <c r="H345" s="38" t="str">
        <f t="shared" si="111"/>
        <v/>
      </c>
      <c r="I345" s="38" t="str">
        <f t="shared" si="111"/>
        <v/>
      </c>
      <c r="J345" s="38" t="str">
        <f t="shared" si="111"/>
        <v/>
      </c>
      <c r="K345" s="38" t="str">
        <f t="shared" si="111"/>
        <v/>
      </c>
      <c r="L345" s="38" t="str">
        <f t="shared" si="111"/>
        <v/>
      </c>
      <c r="M345" s="339"/>
      <c r="N345" s="339"/>
      <c r="O345" s="339"/>
      <c r="P345" s="336"/>
      <c r="Q345" s="336"/>
      <c r="R345" s="339"/>
      <c r="S345" s="336"/>
      <c r="T345" s="347"/>
      <c r="U345" s="339"/>
      <c r="V345" s="340"/>
    </row>
    <row r="346" spans="1:22">
      <c r="A346" s="341"/>
      <c r="B346" s="331"/>
      <c r="C346" s="68" t="s">
        <v>87</v>
      </c>
      <c r="M346" s="339" t="str">
        <f>IF((L347=""),"",MAX(D348:L348))</f>
        <v/>
      </c>
      <c r="N346" s="339" t="str">
        <f>IF(L347="","",MIN(D348:L348))</f>
        <v/>
      </c>
      <c r="O346" s="339" t="str">
        <f>IF((L348=""),"",AVERAGE(D348:L348))</f>
        <v/>
      </c>
      <c r="P346" s="342">
        <v>19000</v>
      </c>
      <c r="Q346" s="342">
        <v>49000</v>
      </c>
      <c r="R346" s="339" t="str">
        <f>IF((L347=""),"",((M346-N346)/(M346+N346))*100)</f>
        <v/>
      </c>
      <c r="S346" s="342">
        <v>20</v>
      </c>
      <c r="T346" s="347" t="str">
        <f>IF(L347="","",IF(R443&lt;20,(IF(O346&gt;19000,IF(O346&lt;49000,"Pass","Fail"),"Fail"))))</f>
        <v/>
      </c>
      <c r="U346" s="339"/>
      <c r="V346" s="340"/>
    </row>
    <row r="347" spans="1:22">
      <c r="A347" s="341"/>
      <c r="B347" s="332"/>
      <c r="C347" s="68" t="s">
        <v>88</v>
      </c>
      <c r="M347" s="339"/>
      <c r="N347" s="339"/>
      <c r="O347" s="339"/>
      <c r="P347" s="335"/>
      <c r="Q347" s="335"/>
      <c r="R347" s="339"/>
      <c r="S347" s="335"/>
      <c r="T347" s="347"/>
      <c r="U347" s="339"/>
      <c r="V347" s="340"/>
    </row>
    <row r="348" spans="1:22" ht="38.25">
      <c r="A348" s="341"/>
      <c r="B348" s="333"/>
      <c r="C348" s="68" t="s">
        <v>122</v>
      </c>
      <c r="D348" s="38" t="str">
        <f t="shared" ref="D348:L348" si="112">IF(((D346="")*AND(D347="")),"",(D346-D347)*60/70)</f>
        <v/>
      </c>
      <c r="E348" s="38" t="str">
        <f t="shared" si="112"/>
        <v/>
      </c>
      <c r="F348" s="38" t="str">
        <f t="shared" si="112"/>
        <v/>
      </c>
      <c r="G348" s="38" t="str">
        <f t="shared" si="112"/>
        <v/>
      </c>
      <c r="H348" s="38" t="str">
        <f t="shared" si="112"/>
        <v/>
      </c>
      <c r="I348" s="38" t="str">
        <f t="shared" si="112"/>
        <v/>
      </c>
      <c r="J348" s="38" t="str">
        <f t="shared" si="112"/>
        <v/>
      </c>
      <c r="K348" s="38" t="str">
        <f t="shared" si="112"/>
        <v/>
      </c>
      <c r="L348" s="38" t="str">
        <f t="shared" si="112"/>
        <v/>
      </c>
      <c r="M348" s="339"/>
      <c r="N348" s="339"/>
      <c r="O348" s="339"/>
      <c r="P348" s="336"/>
      <c r="Q348" s="336"/>
      <c r="R348" s="339"/>
      <c r="S348" s="336"/>
      <c r="T348" s="347"/>
      <c r="U348" s="339"/>
      <c r="V348" s="340"/>
    </row>
    <row r="349" spans="1:22">
      <c r="A349" s="341"/>
      <c r="B349" s="331"/>
      <c r="C349" s="68" t="s">
        <v>87</v>
      </c>
      <c r="M349" s="339" t="str">
        <f>IF((L350=""),"",MAX(D351:L351))</f>
        <v/>
      </c>
      <c r="N349" s="339" t="str">
        <f>IF(L350="","",MIN(D351:L351))</f>
        <v/>
      </c>
      <c r="O349" s="339" t="str">
        <f>IF((L351=""),"",AVERAGE(D351:L351))</f>
        <v/>
      </c>
      <c r="P349" s="342">
        <v>19000</v>
      </c>
      <c r="Q349" s="342">
        <v>49000</v>
      </c>
      <c r="R349" s="339" t="str">
        <f>IF((L350=""),"",((M349-N349)/(M349+N349))*100)</f>
        <v/>
      </c>
      <c r="S349" s="342">
        <v>20</v>
      </c>
      <c r="T349" s="347" t="str">
        <f>IF(L350="","",IF(R446&lt;20,(IF(O349&gt;19000,IF(O349&lt;49000,"Pass","Fail"),"Fail"))))</f>
        <v/>
      </c>
      <c r="U349" s="339"/>
      <c r="V349" s="340"/>
    </row>
    <row r="350" spans="1:22">
      <c r="A350" s="341"/>
      <c r="B350" s="332"/>
      <c r="C350" s="68" t="s">
        <v>88</v>
      </c>
      <c r="M350" s="339"/>
      <c r="N350" s="339"/>
      <c r="O350" s="339"/>
      <c r="P350" s="335"/>
      <c r="Q350" s="335"/>
      <c r="R350" s="339"/>
      <c r="S350" s="335"/>
      <c r="T350" s="347"/>
      <c r="U350" s="339"/>
      <c r="V350" s="340"/>
    </row>
    <row r="351" spans="1:22" ht="38.25">
      <c r="A351" s="341"/>
      <c r="B351" s="333"/>
      <c r="C351" s="68" t="s">
        <v>122</v>
      </c>
      <c r="D351" s="38" t="str">
        <f t="shared" ref="D351:L351" si="113">IF(((D349="")*AND(D350="")),"",(D349-D350)*60/70)</f>
        <v/>
      </c>
      <c r="E351" s="38" t="str">
        <f t="shared" si="113"/>
        <v/>
      </c>
      <c r="F351" s="38" t="str">
        <f t="shared" si="113"/>
        <v/>
      </c>
      <c r="G351" s="38" t="str">
        <f t="shared" si="113"/>
        <v/>
      </c>
      <c r="H351" s="38" t="str">
        <f t="shared" si="113"/>
        <v/>
      </c>
      <c r="I351" s="38" t="str">
        <f t="shared" si="113"/>
        <v/>
      </c>
      <c r="J351" s="38" t="str">
        <f t="shared" si="113"/>
        <v/>
      </c>
      <c r="K351" s="38" t="str">
        <f t="shared" si="113"/>
        <v/>
      </c>
      <c r="L351" s="38" t="str">
        <f t="shared" si="113"/>
        <v/>
      </c>
      <c r="M351" s="339"/>
      <c r="N351" s="339"/>
      <c r="O351" s="339"/>
      <c r="P351" s="336"/>
      <c r="Q351" s="336"/>
      <c r="R351" s="339"/>
      <c r="S351" s="336"/>
      <c r="T351" s="347"/>
      <c r="U351" s="339"/>
      <c r="V351" s="340"/>
    </row>
    <row r="352" spans="1:22">
      <c r="A352" s="341"/>
      <c r="B352" s="331"/>
      <c r="C352" s="68" t="s">
        <v>87</v>
      </c>
      <c r="M352" s="339" t="str">
        <f>IF((L353=""),"",MAX(D354:L354))</f>
        <v/>
      </c>
      <c r="N352" s="339" t="str">
        <f>IF(L353="","",MIN(D354:L354))</f>
        <v/>
      </c>
      <c r="O352" s="339" t="str">
        <f>IF((L354=""),"",AVERAGE(D354:L354))</f>
        <v/>
      </c>
      <c r="P352" s="342">
        <v>19000</v>
      </c>
      <c r="Q352" s="342">
        <v>49000</v>
      </c>
      <c r="R352" s="339" t="str">
        <f>IF((L353=""),"",((M352-N352)/(M352+N352))*100)</f>
        <v/>
      </c>
      <c r="S352" s="342">
        <v>20</v>
      </c>
      <c r="T352" s="347" t="str">
        <f>IF(L353="","",IF(R449&lt;20,(IF(O352&gt;19000,IF(O352&lt;49000,"Pass","Fail"),"Fail"))))</f>
        <v/>
      </c>
      <c r="U352" s="339"/>
      <c r="V352" s="340"/>
    </row>
    <row r="353" spans="1:22">
      <c r="A353" s="341"/>
      <c r="B353" s="332"/>
      <c r="C353" s="68" t="s">
        <v>88</v>
      </c>
      <c r="M353" s="339"/>
      <c r="N353" s="339"/>
      <c r="O353" s="339"/>
      <c r="P353" s="335"/>
      <c r="Q353" s="335"/>
      <c r="R353" s="339"/>
      <c r="S353" s="335"/>
      <c r="T353" s="347"/>
      <c r="U353" s="339"/>
      <c r="V353" s="340"/>
    </row>
    <row r="354" spans="1:22" ht="38.25">
      <c r="A354" s="341"/>
      <c r="B354" s="333"/>
      <c r="C354" s="68" t="s">
        <v>122</v>
      </c>
      <c r="D354" s="38" t="str">
        <f t="shared" ref="D354:L354" si="114">IF(((D352="")*AND(D353="")),"",(D352-D353)*60/70)</f>
        <v/>
      </c>
      <c r="E354" s="38" t="str">
        <f t="shared" si="114"/>
        <v/>
      </c>
      <c r="F354" s="38" t="str">
        <f t="shared" si="114"/>
        <v/>
      </c>
      <c r="G354" s="38" t="str">
        <f t="shared" si="114"/>
        <v/>
      </c>
      <c r="H354" s="38" t="str">
        <f t="shared" si="114"/>
        <v/>
      </c>
      <c r="I354" s="38" t="str">
        <f t="shared" si="114"/>
        <v/>
      </c>
      <c r="J354" s="38" t="str">
        <f t="shared" si="114"/>
        <v/>
      </c>
      <c r="K354" s="38" t="str">
        <f t="shared" si="114"/>
        <v/>
      </c>
      <c r="L354" s="38" t="str">
        <f t="shared" si="114"/>
        <v/>
      </c>
      <c r="M354" s="339"/>
      <c r="N354" s="339"/>
      <c r="O354" s="339"/>
      <c r="P354" s="336"/>
      <c r="Q354" s="336"/>
      <c r="R354" s="339"/>
      <c r="S354" s="336"/>
      <c r="T354" s="347"/>
      <c r="U354" s="339"/>
      <c r="V354" s="340"/>
    </row>
    <row r="355" spans="1:22">
      <c r="A355" s="341"/>
      <c r="B355" s="331"/>
      <c r="C355" s="68" t="s">
        <v>87</v>
      </c>
      <c r="M355" s="339" t="str">
        <f>IF((L356=""),"",MAX(D357:L357))</f>
        <v/>
      </c>
      <c r="N355" s="339" t="str">
        <f>IF(L356="","",MIN(D357:L357))</f>
        <v/>
      </c>
      <c r="O355" s="339" t="str">
        <f>IF((L357=""),"",AVERAGE(D357:L357))</f>
        <v/>
      </c>
      <c r="P355" s="342">
        <v>19000</v>
      </c>
      <c r="Q355" s="342">
        <v>49000</v>
      </c>
      <c r="R355" s="339" t="str">
        <f>IF((L356=""),"",((M355-N355)/(M355+N355))*100)</f>
        <v/>
      </c>
      <c r="S355" s="342">
        <v>20</v>
      </c>
      <c r="T355" s="347" t="str">
        <f>IF(L356="","",IF(R452&lt;20,(IF(O355&gt;19000,IF(O355&lt;49000,"Pass","Fail"),"Fail"))))</f>
        <v/>
      </c>
      <c r="U355" s="339"/>
      <c r="V355" s="340"/>
    </row>
    <row r="356" spans="1:22">
      <c r="A356" s="341"/>
      <c r="B356" s="332"/>
      <c r="C356" s="68" t="s">
        <v>88</v>
      </c>
      <c r="M356" s="339"/>
      <c r="N356" s="339"/>
      <c r="O356" s="339"/>
      <c r="P356" s="335"/>
      <c r="Q356" s="335"/>
      <c r="R356" s="339"/>
      <c r="S356" s="335"/>
      <c r="T356" s="347"/>
      <c r="U356" s="339"/>
      <c r="V356" s="340"/>
    </row>
    <row r="357" spans="1:22" ht="38.25">
      <c r="A357" s="341"/>
      <c r="B357" s="333"/>
      <c r="C357" s="68" t="s">
        <v>122</v>
      </c>
      <c r="D357" s="38" t="str">
        <f t="shared" ref="D357:L357" si="115">IF(((D355="")*AND(D356="")),"",(D355-D356)*60/70)</f>
        <v/>
      </c>
      <c r="E357" s="38" t="str">
        <f t="shared" si="115"/>
        <v/>
      </c>
      <c r="F357" s="38" t="str">
        <f t="shared" si="115"/>
        <v/>
      </c>
      <c r="G357" s="38" t="str">
        <f t="shared" si="115"/>
        <v/>
      </c>
      <c r="H357" s="38" t="str">
        <f t="shared" si="115"/>
        <v/>
      </c>
      <c r="I357" s="38" t="str">
        <f t="shared" si="115"/>
        <v/>
      </c>
      <c r="J357" s="38" t="str">
        <f t="shared" si="115"/>
        <v/>
      </c>
      <c r="K357" s="38" t="str">
        <f t="shared" si="115"/>
        <v/>
      </c>
      <c r="L357" s="38" t="str">
        <f t="shared" si="115"/>
        <v/>
      </c>
      <c r="M357" s="339"/>
      <c r="N357" s="339"/>
      <c r="O357" s="339"/>
      <c r="P357" s="336"/>
      <c r="Q357" s="336"/>
      <c r="R357" s="339"/>
      <c r="S357" s="336"/>
      <c r="T357" s="347"/>
      <c r="U357" s="339"/>
      <c r="V357" s="340"/>
    </row>
    <row r="358" spans="1:22">
      <c r="A358" s="341"/>
      <c r="B358" s="331"/>
      <c r="C358" s="68" t="s">
        <v>87</v>
      </c>
      <c r="M358" s="339" t="str">
        <f>IF((L359=""),"",MAX(D360:L360))</f>
        <v/>
      </c>
      <c r="N358" s="339" t="str">
        <f>IF(L359="","",MIN(D360:L360))</f>
        <v/>
      </c>
      <c r="O358" s="339" t="str">
        <f>IF((L360=""),"",AVERAGE(D360:L360))</f>
        <v/>
      </c>
      <c r="P358" s="342">
        <v>19000</v>
      </c>
      <c r="Q358" s="342">
        <v>49000</v>
      </c>
      <c r="R358" s="339" t="str">
        <f>IF((L359=""),"",((M358-N358)/(M358+N358))*100)</f>
        <v/>
      </c>
      <c r="S358" s="342">
        <v>20</v>
      </c>
      <c r="T358" s="347" t="str">
        <f>IF(L359="","",IF(R455&lt;20,(IF(O358&gt;19000,IF(O358&lt;49000,"Pass","Fail"),"Fail"))))</f>
        <v/>
      </c>
      <c r="U358" s="339"/>
      <c r="V358" s="340"/>
    </row>
    <row r="359" spans="1:22">
      <c r="A359" s="341"/>
      <c r="B359" s="332"/>
      <c r="C359" s="68" t="s">
        <v>88</v>
      </c>
      <c r="M359" s="339"/>
      <c r="N359" s="339"/>
      <c r="O359" s="339"/>
      <c r="P359" s="335"/>
      <c r="Q359" s="335"/>
      <c r="R359" s="339"/>
      <c r="S359" s="335"/>
      <c r="T359" s="347"/>
      <c r="U359" s="339"/>
      <c r="V359" s="340"/>
    </row>
    <row r="360" spans="1:22" ht="38.25">
      <c r="A360" s="341"/>
      <c r="B360" s="333"/>
      <c r="C360" s="68" t="s">
        <v>122</v>
      </c>
      <c r="D360" s="38" t="str">
        <f t="shared" ref="D360:L360" si="116">IF(((D358="")*AND(D359="")),"",(D358-D359)*60/70)</f>
        <v/>
      </c>
      <c r="E360" s="38" t="str">
        <f t="shared" si="116"/>
        <v/>
      </c>
      <c r="F360" s="38" t="str">
        <f t="shared" si="116"/>
        <v/>
      </c>
      <c r="G360" s="38" t="str">
        <f t="shared" si="116"/>
        <v/>
      </c>
      <c r="H360" s="38" t="str">
        <f t="shared" si="116"/>
        <v/>
      </c>
      <c r="I360" s="38" t="str">
        <f t="shared" si="116"/>
        <v/>
      </c>
      <c r="J360" s="38" t="str">
        <f t="shared" si="116"/>
        <v/>
      </c>
      <c r="K360" s="38" t="str">
        <f t="shared" si="116"/>
        <v/>
      </c>
      <c r="L360" s="38" t="str">
        <f t="shared" si="116"/>
        <v/>
      </c>
      <c r="M360" s="339"/>
      <c r="N360" s="339"/>
      <c r="O360" s="339"/>
      <c r="P360" s="336"/>
      <c r="Q360" s="336"/>
      <c r="R360" s="339"/>
      <c r="S360" s="336"/>
      <c r="T360" s="347"/>
      <c r="U360" s="339"/>
      <c r="V360" s="340"/>
    </row>
    <row r="361" spans="1:22">
      <c r="A361" s="341"/>
      <c r="B361" s="331"/>
      <c r="C361" s="68" t="s">
        <v>87</v>
      </c>
      <c r="M361" s="339" t="str">
        <f>IF((L362=""),"",MAX(D363:L363))</f>
        <v/>
      </c>
      <c r="N361" s="339" t="str">
        <f>IF(L362="","",MIN(D363:L363))</f>
        <v/>
      </c>
      <c r="O361" s="339" t="str">
        <f>IF((L363=""),"",AVERAGE(D363:L363))</f>
        <v/>
      </c>
      <c r="P361" s="342">
        <v>19000</v>
      </c>
      <c r="Q361" s="342">
        <v>49000</v>
      </c>
      <c r="R361" s="339" t="str">
        <f>IF((L362=""),"",((M361-N361)/(M361+N361))*100)</f>
        <v/>
      </c>
      <c r="S361" s="342">
        <v>20</v>
      </c>
      <c r="T361" s="347" t="str">
        <f>IF(L362="","",IF(R458&lt;20,(IF(O361&gt;19000,IF(O361&lt;49000,"Pass","Fail"),"Fail"))))</f>
        <v/>
      </c>
      <c r="U361" s="339"/>
      <c r="V361" s="340"/>
    </row>
    <row r="362" spans="1:22">
      <c r="A362" s="341"/>
      <c r="B362" s="332"/>
      <c r="C362" s="68" t="s">
        <v>88</v>
      </c>
      <c r="M362" s="339"/>
      <c r="N362" s="339"/>
      <c r="O362" s="339"/>
      <c r="P362" s="335"/>
      <c r="Q362" s="335"/>
      <c r="R362" s="339"/>
      <c r="S362" s="335"/>
      <c r="T362" s="347"/>
      <c r="U362" s="339"/>
      <c r="V362" s="340"/>
    </row>
    <row r="363" spans="1:22" ht="38.25">
      <c r="A363" s="341"/>
      <c r="B363" s="333"/>
      <c r="C363" s="68" t="s">
        <v>122</v>
      </c>
      <c r="D363" s="38" t="str">
        <f t="shared" ref="D363:L363" si="117">IF(((D361="")*AND(D362="")),"",(D361-D362)*60/70)</f>
        <v/>
      </c>
      <c r="E363" s="38" t="str">
        <f t="shared" si="117"/>
        <v/>
      </c>
      <c r="F363" s="38" t="str">
        <f t="shared" si="117"/>
        <v/>
      </c>
      <c r="G363" s="38" t="str">
        <f t="shared" si="117"/>
        <v/>
      </c>
      <c r="H363" s="38" t="str">
        <f t="shared" si="117"/>
        <v/>
      </c>
      <c r="I363" s="38" t="str">
        <f t="shared" si="117"/>
        <v/>
      </c>
      <c r="J363" s="38" t="str">
        <f t="shared" si="117"/>
        <v/>
      </c>
      <c r="K363" s="38" t="str">
        <f t="shared" si="117"/>
        <v/>
      </c>
      <c r="L363" s="38" t="str">
        <f t="shared" si="117"/>
        <v/>
      </c>
      <c r="M363" s="339"/>
      <c r="N363" s="339"/>
      <c r="O363" s="339"/>
      <c r="P363" s="336"/>
      <c r="Q363" s="336"/>
      <c r="R363" s="339"/>
      <c r="S363" s="336"/>
      <c r="T363" s="347"/>
      <c r="U363" s="339"/>
      <c r="V363" s="340"/>
    </row>
    <row r="364" spans="1:22">
      <c r="A364" s="341"/>
      <c r="B364" s="331"/>
      <c r="C364" s="68" t="s">
        <v>87</v>
      </c>
      <c r="M364" s="339" t="str">
        <f>IF((L365=""),"",MAX(D366:L366))</f>
        <v/>
      </c>
      <c r="N364" s="339" t="str">
        <f>IF(L365="","",MIN(D366:L366))</f>
        <v/>
      </c>
      <c r="O364" s="339" t="str">
        <f>IF((L366=""),"",AVERAGE(D366:L366))</f>
        <v/>
      </c>
      <c r="P364" s="342">
        <v>19000</v>
      </c>
      <c r="Q364" s="342">
        <v>49000</v>
      </c>
      <c r="R364" s="339" t="str">
        <f>IF((L365=""),"",((M364-N364)/(M364+N364))*100)</f>
        <v/>
      </c>
      <c r="S364" s="342">
        <v>20</v>
      </c>
      <c r="T364" s="347" t="str">
        <f>IF(L365="","",IF(R461&lt;20,(IF(O364&gt;19000,IF(O364&lt;49000,"Pass","Fail"),"Fail"))))</f>
        <v/>
      </c>
      <c r="U364" s="339"/>
      <c r="V364" s="340"/>
    </row>
    <row r="365" spans="1:22">
      <c r="A365" s="341"/>
      <c r="B365" s="332"/>
      <c r="C365" s="68" t="s">
        <v>88</v>
      </c>
      <c r="M365" s="339"/>
      <c r="N365" s="339"/>
      <c r="O365" s="339"/>
      <c r="P365" s="335"/>
      <c r="Q365" s="335"/>
      <c r="R365" s="339"/>
      <c r="S365" s="335"/>
      <c r="T365" s="347"/>
      <c r="U365" s="339"/>
      <c r="V365" s="340"/>
    </row>
    <row r="366" spans="1:22" ht="38.25">
      <c r="A366" s="341"/>
      <c r="B366" s="333"/>
      <c r="C366" s="68" t="s">
        <v>122</v>
      </c>
      <c r="D366" s="38" t="str">
        <f t="shared" ref="D366:L366" si="118">IF(((D364="")*AND(D365="")),"",(D364-D365)*60/70)</f>
        <v/>
      </c>
      <c r="E366" s="38" t="str">
        <f t="shared" si="118"/>
        <v/>
      </c>
      <c r="F366" s="38" t="str">
        <f t="shared" si="118"/>
        <v/>
      </c>
      <c r="G366" s="38" t="str">
        <f t="shared" si="118"/>
        <v/>
      </c>
      <c r="H366" s="38" t="str">
        <f t="shared" si="118"/>
        <v/>
      </c>
      <c r="I366" s="38" t="str">
        <f t="shared" si="118"/>
        <v/>
      </c>
      <c r="J366" s="38" t="str">
        <f t="shared" si="118"/>
        <v/>
      </c>
      <c r="K366" s="38" t="str">
        <f t="shared" si="118"/>
        <v/>
      </c>
      <c r="L366" s="38" t="str">
        <f t="shared" si="118"/>
        <v/>
      </c>
      <c r="M366" s="339"/>
      <c r="N366" s="339"/>
      <c r="O366" s="339"/>
      <c r="P366" s="336"/>
      <c r="Q366" s="336"/>
      <c r="R366" s="339"/>
      <c r="S366" s="336"/>
      <c r="T366" s="347"/>
      <c r="U366" s="339"/>
      <c r="V366" s="340"/>
    </row>
    <row r="367" spans="1:22">
      <c r="A367" s="341"/>
      <c r="B367" s="331"/>
      <c r="C367" s="68" t="s">
        <v>87</v>
      </c>
      <c r="M367" s="339" t="str">
        <f>IF((L368=""),"",MAX(D369:L369))</f>
        <v/>
      </c>
      <c r="N367" s="339" t="str">
        <f>IF(L368="","",MIN(D369:L369))</f>
        <v/>
      </c>
      <c r="O367" s="339" t="str">
        <f>IF((L369=""),"",AVERAGE(D369:L369))</f>
        <v/>
      </c>
      <c r="P367" s="342">
        <v>19000</v>
      </c>
      <c r="Q367" s="342">
        <v>49000</v>
      </c>
      <c r="R367" s="339" t="str">
        <f>IF((L368=""),"",((M367-N367)/(M367+N367))*100)</f>
        <v/>
      </c>
      <c r="S367" s="342">
        <v>20</v>
      </c>
      <c r="T367" s="347" t="str">
        <f>IF(L368="","",IF(R464&lt;20,(IF(O367&gt;19000,IF(O367&lt;49000,"Pass","Fail"),"Fail"))))</f>
        <v/>
      </c>
      <c r="U367" s="339"/>
      <c r="V367" s="340"/>
    </row>
    <row r="368" spans="1:22">
      <c r="A368" s="341"/>
      <c r="B368" s="332"/>
      <c r="C368" s="68" t="s">
        <v>88</v>
      </c>
      <c r="M368" s="339"/>
      <c r="N368" s="339"/>
      <c r="O368" s="339"/>
      <c r="P368" s="335"/>
      <c r="Q368" s="335"/>
      <c r="R368" s="339"/>
      <c r="S368" s="335"/>
      <c r="T368" s="347"/>
      <c r="U368" s="339"/>
      <c r="V368" s="340"/>
    </row>
    <row r="369" spans="1:22" ht="38.25">
      <c r="A369" s="341"/>
      <c r="B369" s="333"/>
      <c r="C369" s="68" t="s">
        <v>122</v>
      </c>
      <c r="D369" s="38" t="str">
        <f t="shared" ref="D369:L369" si="119">IF(((D367="")*AND(D368="")),"",(D367-D368)*60/70)</f>
        <v/>
      </c>
      <c r="E369" s="38" t="str">
        <f t="shared" si="119"/>
        <v/>
      </c>
      <c r="F369" s="38" t="str">
        <f t="shared" si="119"/>
        <v/>
      </c>
      <c r="G369" s="38" t="str">
        <f t="shared" si="119"/>
        <v/>
      </c>
      <c r="H369" s="38" t="str">
        <f t="shared" si="119"/>
        <v/>
      </c>
      <c r="I369" s="38" t="str">
        <f t="shared" si="119"/>
        <v/>
      </c>
      <c r="J369" s="38" t="str">
        <f t="shared" si="119"/>
        <v/>
      </c>
      <c r="K369" s="38" t="str">
        <f t="shared" si="119"/>
        <v/>
      </c>
      <c r="L369" s="38" t="str">
        <f t="shared" si="119"/>
        <v/>
      </c>
      <c r="M369" s="339"/>
      <c r="N369" s="339"/>
      <c r="O369" s="339"/>
      <c r="P369" s="336"/>
      <c r="Q369" s="336"/>
      <c r="R369" s="339"/>
      <c r="S369" s="336"/>
      <c r="T369" s="347"/>
      <c r="U369" s="339"/>
      <c r="V369" s="340"/>
    </row>
    <row r="370" spans="1:22">
      <c r="A370" s="341"/>
      <c r="B370" s="331"/>
      <c r="C370" s="68" t="s">
        <v>87</v>
      </c>
      <c r="M370" s="339" t="str">
        <f>IF((L371=""),"",MAX(D372:L372))</f>
        <v/>
      </c>
      <c r="N370" s="339" t="str">
        <f>IF(L371="","",MIN(D372:L372))</f>
        <v/>
      </c>
      <c r="O370" s="339" t="str">
        <f>IF((L372=""),"",AVERAGE(D372:L372))</f>
        <v/>
      </c>
      <c r="P370" s="342">
        <v>19000</v>
      </c>
      <c r="Q370" s="342">
        <v>49000</v>
      </c>
      <c r="R370" s="339" t="str">
        <f>IF((L371=""),"",((M370-N370)/(M370+N370))*100)</f>
        <v/>
      </c>
      <c r="S370" s="342">
        <v>20</v>
      </c>
      <c r="T370" s="347" t="str">
        <f>IF(L371="","",IF(R467&lt;20,(IF(O370&gt;19000,IF(O370&lt;49000,"Pass","Fail"),"Fail"))))</f>
        <v/>
      </c>
      <c r="U370" s="339"/>
      <c r="V370" s="340"/>
    </row>
    <row r="371" spans="1:22">
      <c r="A371" s="341"/>
      <c r="B371" s="332"/>
      <c r="C371" s="68" t="s">
        <v>88</v>
      </c>
      <c r="M371" s="339"/>
      <c r="N371" s="339"/>
      <c r="O371" s="339"/>
      <c r="P371" s="335"/>
      <c r="Q371" s="335"/>
      <c r="R371" s="339"/>
      <c r="S371" s="335"/>
      <c r="T371" s="347"/>
      <c r="U371" s="339"/>
      <c r="V371" s="340"/>
    </row>
    <row r="372" spans="1:22" ht="38.25">
      <c r="A372" s="341"/>
      <c r="B372" s="333"/>
      <c r="C372" s="68" t="s">
        <v>122</v>
      </c>
      <c r="D372" s="38" t="str">
        <f t="shared" ref="D372:L372" si="120">IF(((D370="")*AND(D371="")),"",(D370-D371)*60/70)</f>
        <v/>
      </c>
      <c r="E372" s="38" t="str">
        <f t="shared" si="120"/>
        <v/>
      </c>
      <c r="F372" s="38" t="str">
        <f t="shared" si="120"/>
        <v/>
      </c>
      <c r="G372" s="38" t="str">
        <f t="shared" si="120"/>
        <v/>
      </c>
      <c r="H372" s="38" t="str">
        <f t="shared" si="120"/>
        <v/>
      </c>
      <c r="I372" s="38" t="str">
        <f t="shared" si="120"/>
        <v/>
      </c>
      <c r="J372" s="38" t="str">
        <f t="shared" si="120"/>
        <v/>
      </c>
      <c r="K372" s="38" t="str">
        <f t="shared" si="120"/>
        <v/>
      </c>
      <c r="L372" s="38" t="str">
        <f t="shared" si="120"/>
        <v/>
      </c>
      <c r="M372" s="339"/>
      <c r="N372" s="339"/>
      <c r="O372" s="339"/>
      <c r="P372" s="336"/>
      <c r="Q372" s="336"/>
      <c r="R372" s="339"/>
      <c r="S372" s="336"/>
      <c r="T372" s="347"/>
      <c r="U372" s="339"/>
      <c r="V372" s="340"/>
    </row>
    <row r="373" spans="1:22">
      <c r="A373" s="341"/>
      <c r="B373" s="331"/>
      <c r="C373" s="68" t="s">
        <v>87</v>
      </c>
      <c r="M373" s="339" t="str">
        <f>IF((L374=""),"",MAX(D375:L375))</f>
        <v/>
      </c>
      <c r="N373" s="339" t="str">
        <f>IF(L374="","",MIN(D375:L375))</f>
        <v/>
      </c>
      <c r="O373" s="339" t="str">
        <f>IF((L375=""),"",AVERAGE(D375:L375))</f>
        <v/>
      </c>
      <c r="P373" s="342">
        <v>19000</v>
      </c>
      <c r="Q373" s="342">
        <v>49000</v>
      </c>
      <c r="R373" s="339" t="str">
        <f>IF((L374=""),"",((M373-N373)/(M373+N373))*100)</f>
        <v/>
      </c>
      <c r="S373" s="342">
        <v>20</v>
      </c>
      <c r="T373" s="347" t="str">
        <f>IF(L374="","",IF(R470&lt;20,(IF(O373&gt;19000,IF(O373&lt;49000,"Pass","Fail"),"Fail"))))</f>
        <v/>
      </c>
      <c r="U373" s="339"/>
      <c r="V373" s="340"/>
    </row>
    <row r="374" spans="1:22">
      <c r="A374" s="341"/>
      <c r="B374" s="332"/>
      <c r="C374" s="68" t="s">
        <v>88</v>
      </c>
      <c r="M374" s="339"/>
      <c r="N374" s="339"/>
      <c r="O374" s="339"/>
      <c r="P374" s="335"/>
      <c r="Q374" s="335"/>
      <c r="R374" s="339"/>
      <c r="S374" s="335"/>
      <c r="T374" s="347"/>
      <c r="U374" s="339"/>
      <c r="V374" s="340"/>
    </row>
    <row r="375" spans="1:22" ht="38.25">
      <c r="A375" s="341"/>
      <c r="B375" s="333"/>
      <c r="C375" s="68" t="s">
        <v>122</v>
      </c>
      <c r="D375" s="38" t="str">
        <f t="shared" ref="D375:L375" si="121">IF(((D373="")*AND(D374="")),"",(D373-D374)*60/70)</f>
        <v/>
      </c>
      <c r="E375" s="38" t="str">
        <f t="shared" si="121"/>
        <v/>
      </c>
      <c r="F375" s="38" t="str">
        <f t="shared" si="121"/>
        <v/>
      </c>
      <c r="G375" s="38" t="str">
        <f t="shared" si="121"/>
        <v/>
      </c>
      <c r="H375" s="38" t="str">
        <f t="shared" si="121"/>
        <v/>
      </c>
      <c r="I375" s="38" t="str">
        <f t="shared" si="121"/>
        <v/>
      </c>
      <c r="J375" s="38" t="str">
        <f t="shared" si="121"/>
        <v/>
      </c>
      <c r="K375" s="38" t="str">
        <f t="shared" si="121"/>
        <v/>
      </c>
      <c r="L375" s="38" t="str">
        <f t="shared" si="121"/>
        <v/>
      </c>
      <c r="M375" s="339"/>
      <c r="N375" s="339"/>
      <c r="O375" s="339"/>
      <c r="P375" s="336"/>
      <c r="Q375" s="336"/>
      <c r="R375" s="339"/>
      <c r="S375" s="336"/>
      <c r="T375" s="347"/>
      <c r="U375" s="339"/>
      <c r="V375" s="340"/>
    </row>
    <row r="376" spans="1:22">
      <c r="A376" s="341"/>
      <c r="B376" s="331"/>
      <c r="C376" s="68" t="s">
        <v>87</v>
      </c>
      <c r="M376" s="339" t="str">
        <f>IF((L377=""),"",MAX(D378:L378))</f>
        <v/>
      </c>
      <c r="N376" s="339" t="str">
        <f>IF(L377="","",MIN(D378:L378))</f>
        <v/>
      </c>
      <c r="O376" s="339" t="str">
        <f>IF((L378=""),"",AVERAGE(D378:L378))</f>
        <v/>
      </c>
      <c r="P376" s="342">
        <v>19000</v>
      </c>
      <c r="Q376" s="342">
        <v>49000</v>
      </c>
      <c r="R376" s="339" t="str">
        <f>IF((L377=""),"",((M376-N376)/(M376+N376))*100)</f>
        <v/>
      </c>
      <c r="S376" s="342">
        <v>20</v>
      </c>
      <c r="T376" s="347" t="str">
        <f>IF(L377="","",IF(R473&lt;20,(IF(O376&gt;19000,IF(O376&lt;49000,"Pass","Fail"),"Fail"))))</f>
        <v/>
      </c>
      <c r="U376" s="339"/>
      <c r="V376" s="340"/>
    </row>
    <row r="377" spans="1:22">
      <c r="A377" s="341"/>
      <c r="B377" s="332"/>
      <c r="C377" s="68" t="s">
        <v>88</v>
      </c>
      <c r="M377" s="339"/>
      <c r="N377" s="339"/>
      <c r="O377" s="339"/>
      <c r="P377" s="335"/>
      <c r="Q377" s="335"/>
      <c r="R377" s="339"/>
      <c r="S377" s="335"/>
      <c r="T377" s="347"/>
      <c r="U377" s="339"/>
      <c r="V377" s="340"/>
    </row>
    <row r="378" spans="1:22" ht="38.25">
      <c r="A378" s="341"/>
      <c r="B378" s="333"/>
      <c r="C378" s="68" t="s">
        <v>122</v>
      </c>
      <c r="D378" s="38" t="str">
        <f t="shared" ref="D378:L378" si="122">IF(((D376="")*AND(D377="")),"",(D376-D377)*60/70)</f>
        <v/>
      </c>
      <c r="E378" s="38" t="str">
        <f t="shared" si="122"/>
        <v/>
      </c>
      <c r="F378" s="38" t="str">
        <f t="shared" si="122"/>
        <v/>
      </c>
      <c r="G378" s="38" t="str">
        <f t="shared" si="122"/>
        <v/>
      </c>
      <c r="H378" s="38" t="str">
        <f t="shared" si="122"/>
        <v/>
      </c>
      <c r="I378" s="38" t="str">
        <f t="shared" si="122"/>
        <v/>
      </c>
      <c r="J378" s="38" t="str">
        <f t="shared" si="122"/>
        <v/>
      </c>
      <c r="K378" s="38" t="str">
        <f t="shared" si="122"/>
        <v/>
      </c>
      <c r="L378" s="38" t="str">
        <f t="shared" si="122"/>
        <v/>
      </c>
      <c r="M378" s="339"/>
      <c r="N378" s="339"/>
      <c r="O378" s="339"/>
      <c r="P378" s="336"/>
      <c r="Q378" s="336"/>
      <c r="R378" s="339"/>
      <c r="S378" s="336"/>
      <c r="T378" s="347"/>
      <c r="U378" s="339"/>
      <c r="V378" s="340"/>
    </row>
    <row r="379" spans="1:22">
      <c r="A379" s="341"/>
      <c r="B379" s="331"/>
      <c r="C379" s="68" t="s">
        <v>87</v>
      </c>
      <c r="M379" s="339" t="str">
        <f>IF((L380=""),"",MAX(D381:L381))</f>
        <v/>
      </c>
      <c r="N379" s="339" t="str">
        <f>IF(L380="","",MIN(D381:L381))</f>
        <v/>
      </c>
      <c r="O379" s="339" t="str">
        <f>IF((L381=""),"",AVERAGE(D381:L381))</f>
        <v/>
      </c>
      <c r="P379" s="342">
        <v>19000</v>
      </c>
      <c r="Q379" s="342">
        <v>49000</v>
      </c>
      <c r="R379" s="339" t="str">
        <f>IF((L380=""),"",((M379-N379)/(M379+N379))*100)</f>
        <v/>
      </c>
      <c r="S379" s="342">
        <v>20</v>
      </c>
      <c r="T379" s="347" t="str">
        <f>IF(L380="","",IF(R476&lt;20,(IF(O379&gt;19000,IF(O379&lt;49000,"Pass","Fail"),"Fail"))))</f>
        <v/>
      </c>
      <c r="U379" s="339"/>
      <c r="V379" s="340"/>
    </row>
    <row r="380" spans="1:22">
      <c r="A380" s="341"/>
      <c r="B380" s="332"/>
      <c r="C380" s="68" t="s">
        <v>88</v>
      </c>
      <c r="M380" s="339"/>
      <c r="N380" s="339"/>
      <c r="O380" s="339"/>
      <c r="P380" s="335"/>
      <c r="Q380" s="335"/>
      <c r="R380" s="339"/>
      <c r="S380" s="335"/>
      <c r="T380" s="347"/>
      <c r="U380" s="339"/>
      <c r="V380" s="340"/>
    </row>
    <row r="381" spans="1:22" ht="38.25">
      <c r="A381" s="341"/>
      <c r="B381" s="333"/>
      <c r="C381" s="68" t="s">
        <v>122</v>
      </c>
      <c r="D381" s="38" t="str">
        <f t="shared" ref="D381:L381" si="123">IF(((D379="")*AND(D380="")),"",(D379-D380)*60/70)</f>
        <v/>
      </c>
      <c r="E381" s="38" t="str">
        <f t="shared" si="123"/>
        <v/>
      </c>
      <c r="F381" s="38" t="str">
        <f t="shared" si="123"/>
        <v/>
      </c>
      <c r="G381" s="38" t="str">
        <f t="shared" si="123"/>
        <v/>
      </c>
      <c r="H381" s="38" t="str">
        <f t="shared" si="123"/>
        <v/>
      </c>
      <c r="I381" s="38" t="str">
        <f t="shared" si="123"/>
        <v/>
      </c>
      <c r="J381" s="38" t="str">
        <f t="shared" si="123"/>
        <v/>
      </c>
      <c r="K381" s="38" t="str">
        <f t="shared" si="123"/>
        <v/>
      </c>
      <c r="L381" s="38" t="str">
        <f t="shared" si="123"/>
        <v/>
      </c>
      <c r="M381" s="339"/>
      <c r="N381" s="339"/>
      <c r="O381" s="339"/>
      <c r="P381" s="336"/>
      <c r="Q381" s="336"/>
      <c r="R381" s="339"/>
      <c r="S381" s="336"/>
      <c r="T381" s="347"/>
      <c r="U381" s="339"/>
      <c r="V381" s="340"/>
    </row>
    <row r="382" spans="1:22">
      <c r="A382" s="341"/>
      <c r="B382" s="331"/>
      <c r="C382" s="68" t="s">
        <v>87</v>
      </c>
      <c r="M382" s="339" t="str">
        <f>IF((L383=""),"",MAX(D384:L384))</f>
        <v/>
      </c>
      <c r="N382" s="339" t="str">
        <f>IF(L383="","",MIN(D384:L384))</f>
        <v/>
      </c>
      <c r="O382" s="339" t="str">
        <f>IF((L384=""),"",AVERAGE(D384:L384))</f>
        <v/>
      </c>
      <c r="P382" s="342">
        <v>19000</v>
      </c>
      <c r="Q382" s="342">
        <v>49000</v>
      </c>
      <c r="R382" s="339" t="str">
        <f>IF((L383=""),"",((M382-N382)/(M382+N382))*100)</f>
        <v/>
      </c>
      <c r="S382" s="342">
        <v>20</v>
      </c>
      <c r="T382" s="347" t="str">
        <f>IF(L383="","",IF(R479&lt;20,(IF(O382&gt;19000,IF(O382&lt;49000,"Pass","Fail"),"Fail"))))</f>
        <v/>
      </c>
      <c r="U382" s="339"/>
      <c r="V382" s="340"/>
    </row>
    <row r="383" spans="1:22">
      <c r="A383" s="341"/>
      <c r="B383" s="332"/>
      <c r="C383" s="68" t="s">
        <v>88</v>
      </c>
      <c r="M383" s="339"/>
      <c r="N383" s="339"/>
      <c r="O383" s="339"/>
      <c r="P383" s="335"/>
      <c r="Q383" s="335"/>
      <c r="R383" s="339"/>
      <c r="S383" s="335"/>
      <c r="T383" s="347"/>
      <c r="U383" s="339"/>
      <c r="V383" s="340"/>
    </row>
    <row r="384" spans="1:22" ht="38.25">
      <c r="A384" s="341"/>
      <c r="B384" s="333"/>
      <c r="C384" s="68" t="s">
        <v>122</v>
      </c>
      <c r="D384" s="38" t="str">
        <f t="shared" ref="D384:L384" si="124">IF(((D382="")*AND(D383="")),"",(D382-D383)*60/70)</f>
        <v/>
      </c>
      <c r="E384" s="38" t="str">
        <f t="shared" si="124"/>
        <v/>
      </c>
      <c r="F384" s="38" t="str">
        <f t="shared" si="124"/>
        <v/>
      </c>
      <c r="G384" s="38" t="str">
        <f t="shared" si="124"/>
        <v/>
      </c>
      <c r="H384" s="38" t="str">
        <f t="shared" si="124"/>
        <v/>
      </c>
      <c r="I384" s="38" t="str">
        <f t="shared" si="124"/>
        <v/>
      </c>
      <c r="J384" s="38" t="str">
        <f t="shared" si="124"/>
        <v/>
      </c>
      <c r="K384" s="38" t="str">
        <f t="shared" si="124"/>
        <v/>
      </c>
      <c r="L384" s="38" t="str">
        <f t="shared" si="124"/>
        <v/>
      </c>
      <c r="M384" s="339"/>
      <c r="N384" s="339"/>
      <c r="O384" s="339"/>
      <c r="P384" s="336"/>
      <c r="Q384" s="336"/>
      <c r="R384" s="339"/>
      <c r="S384" s="336"/>
      <c r="T384" s="347"/>
      <c r="U384" s="339"/>
      <c r="V384" s="340"/>
    </row>
    <row r="385" spans="1:22">
      <c r="A385" s="341"/>
      <c r="B385" s="331"/>
      <c r="C385" s="68" t="s">
        <v>87</v>
      </c>
      <c r="M385" s="339" t="str">
        <f>IF((L386=""),"",MAX(D387:L387))</f>
        <v/>
      </c>
      <c r="N385" s="339" t="str">
        <f>IF(L386="","",MIN(D387:L387))</f>
        <v/>
      </c>
      <c r="O385" s="339" t="str">
        <f>IF((L387=""),"",AVERAGE(D387:L387))</f>
        <v/>
      </c>
      <c r="P385" s="342">
        <v>19000</v>
      </c>
      <c r="Q385" s="342">
        <v>49000</v>
      </c>
      <c r="R385" s="339" t="str">
        <f>IF((L386=""),"",((M385-N385)/(M385+N385))*100)</f>
        <v/>
      </c>
      <c r="S385" s="342">
        <v>20</v>
      </c>
      <c r="T385" s="347" t="str">
        <f>IF(L386="","",IF(R482&lt;20,(IF(O385&gt;19000,IF(O385&lt;49000,"Pass","Fail"),"Fail"))))</f>
        <v/>
      </c>
      <c r="U385" s="339"/>
      <c r="V385" s="340"/>
    </row>
    <row r="386" spans="1:22">
      <c r="A386" s="341"/>
      <c r="B386" s="332"/>
      <c r="C386" s="68" t="s">
        <v>88</v>
      </c>
      <c r="M386" s="339"/>
      <c r="N386" s="339"/>
      <c r="O386" s="339"/>
      <c r="P386" s="335"/>
      <c r="Q386" s="335"/>
      <c r="R386" s="339"/>
      <c r="S386" s="335"/>
      <c r="T386" s="347"/>
      <c r="U386" s="339"/>
      <c r="V386" s="340"/>
    </row>
    <row r="387" spans="1:22" ht="38.25">
      <c r="A387" s="341"/>
      <c r="B387" s="333"/>
      <c r="C387" s="68" t="s">
        <v>122</v>
      </c>
      <c r="D387" s="38" t="str">
        <f t="shared" ref="D387:L387" si="125">IF(((D385="")*AND(D386="")),"",(D385-D386)*60/70)</f>
        <v/>
      </c>
      <c r="E387" s="38" t="str">
        <f t="shared" si="125"/>
        <v/>
      </c>
      <c r="F387" s="38" t="str">
        <f t="shared" si="125"/>
        <v/>
      </c>
      <c r="G387" s="38" t="str">
        <f t="shared" si="125"/>
        <v/>
      </c>
      <c r="H387" s="38" t="str">
        <f t="shared" si="125"/>
        <v/>
      </c>
      <c r="I387" s="38" t="str">
        <f t="shared" si="125"/>
        <v/>
      </c>
      <c r="J387" s="38" t="str">
        <f t="shared" si="125"/>
        <v/>
      </c>
      <c r="K387" s="38" t="str">
        <f t="shared" si="125"/>
        <v/>
      </c>
      <c r="L387" s="38" t="str">
        <f t="shared" si="125"/>
        <v/>
      </c>
      <c r="M387" s="339"/>
      <c r="N387" s="339"/>
      <c r="O387" s="339"/>
      <c r="P387" s="336"/>
      <c r="Q387" s="336"/>
      <c r="R387" s="339"/>
      <c r="S387" s="336"/>
      <c r="T387" s="347"/>
      <c r="U387" s="339"/>
      <c r="V387" s="340"/>
    </row>
    <row r="388" spans="1:22">
      <c r="A388" s="341"/>
      <c r="B388" s="331"/>
      <c r="C388" s="68" t="s">
        <v>87</v>
      </c>
      <c r="M388" s="339" t="str">
        <f>IF((L389=""),"",MAX(D390:L390))</f>
        <v/>
      </c>
      <c r="N388" s="339" t="str">
        <f>IF(L389="","",MIN(D390:L390))</f>
        <v/>
      </c>
      <c r="O388" s="339" t="str">
        <f>IF((L390=""),"",AVERAGE(D390:L390))</f>
        <v/>
      </c>
      <c r="P388" s="342">
        <v>19000</v>
      </c>
      <c r="Q388" s="342">
        <v>49000</v>
      </c>
      <c r="R388" s="339" t="str">
        <f>IF((L389=""),"",((M388-N388)/(M388+N388))*100)</f>
        <v/>
      </c>
      <c r="S388" s="342">
        <v>20</v>
      </c>
      <c r="T388" s="347" t="str">
        <f>IF(L389="","",IF(R485&lt;20,(IF(O388&gt;19000,IF(O388&lt;49000,"Pass","Fail"),"Fail"))))</f>
        <v/>
      </c>
      <c r="U388" s="339"/>
      <c r="V388" s="340"/>
    </row>
    <row r="389" spans="1:22">
      <c r="A389" s="341"/>
      <c r="B389" s="332"/>
      <c r="C389" s="68" t="s">
        <v>88</v>
      </c>
      <c r="M389" s="339"/>
      <c r="N389" s="339"/>
      <c r="O389" s="339"/>
      <c r="P389" s="335"/>
      <c r="Q389" s="335"/>
      <c r="R389" s="339"/>
      <c r="S389" s="335"/>
      <c r="T389" s="347"/>
      <c r="U389" s="339"/>
      <c r="V389" s="340"/>
    </row>
    <row r="390" spans="1:22" ht="38.25">
      <c r="A390" s="341"/>
      <c r="B390" s="333"/>
      <c r="C390" s="68" t="s">
        <v>122</v>
      </c>
      <c r="D390" s="38" t="str">
        <f t="shared" ref="D390:L390" si="126">IF(((D388="")*AND(D389="")),"",(D388-D389)*60/70)</f>
        <v/>
      </c>
      <c r="E390" s="38" t="str">
        <f t="shared" si="126"/>
        <v/>
      </c>
      <c r="F390" s="38" t="str">
        <f t="shared" si="126"/>
        <v/>
      </c>
      <c r="G390" s="38" t="str">
        <f t="shared" si="126"/>
        <v/>
      </c>
      <c r="H390" s="38" t="str">
        <f t="shared" si="126"/>
        <v/>
      </c>
      <c r="I390" s="38" t="str">
        <f t="shared" si="126"/>
        <v/>
      </c>
      <c r="J390" s="38" t="str">
        <f t="shared" si="126"/>
        <v/>
      </c>
      <c r="K390" s="38" t="str">
        <f t="shared" si="126"/>
        <v/>
      </c>
      <c r="L390" s="38" t="str">
        <f t="shared" si="126"/>
        <v/>
      </c>
      <c r="M390" s="339"/>
      <c r="N390" s="339"/>
      <c r="O390" s="339"/>
      <c r="P390" s="336"/>
      <c r="Q390" s="336"/>
      <c r="R390" s="339"/>
      <c r="S390" s="336"/>
      <c r="T390" s="347"/>
      <c r="U390" s="339"/>
      <c r="V390" s="340"/>
    </row>
    <row r="391" spans="1:22">
      <c r="A391" s="341"/>
      <c r="B391" s="331"/>
      <c r="C391" s="68" t="s">
        <v>87</v>
      </c>
      <c r="M391" s="339" t="str">
        <f>IF((L392=""),"",MAX(D393:L393))</f>
        <v/>
      </c>
      <c r="N391" s="339" t="str">
        <f>IF(L392="","",MIN(D393:L393))</f>
        <v/>
      </c>
      <c r="O391" s="339" t="str">
        <f>IF((L393=""),"",AVERAGE(D393:L393))</f>
        <v/>
      </c>
      <c r="P391" s="342">
        <v>19000</v>
      </c>
      <c r="Q391" s="342">
        <v>49000</v>
      </c>
      <c r="R391" s="339" t="str">
        <f>IF((L392=""),"",((M391-N391)/(M391+N391))*100)</f>
        <v/>
      </c>
      <c r="S391" s="342">
        <v>20</v>
      </c>
      <c r="T391" s="347" t="str">
        <f>IF(L392="","",IF(R488&lt;20,(IF(O391&gt;19000,IF(O391&lt;49000,"Pass","Fail"),"Fail"))))</f>
        <v/>
      </c>
      <c r="U391" s="339"/>
      <c r="V391" s="340"/>
    </row>
    <row r="392" spans="1:22">
      <c r="A392" s="341"/>
      <c r="B392" s="332"/>
      <c r="C392" s="68" t="s">
        <v>88</v>
      </c>
      <c r="M392" s="339"/>
      <c r="N392" s="339"/>
      <c r="O392" s="339"/>
      <c r="P392" s="335"/>
      <c r="Q392" s="335"/>
      <c r="R392" s="339"/>
      <c r="S392" s="335"/>
      <c r="T392" s="347"/>
      <c r="U392" s="339"/>
      <c r="V392" s="340"/>
    </row>
    <row r="393" spans="1:22" ht="38.25">
      <c r="A393" s="341"/>
      <c r="B393" s="333"/>
      <c r="C393" s="68" t="s">
        <v>122</v>
      </c>
      <c r="D393" s="38" t="str">
        <f t="shared" ref="D393:L393" si="127">IF(((D391="")*AND(D392="")),"",(D391-D392)*60/70)</f>
        <v/>
      </c>
      <c r="E393" s="38" t="str">
        <f t="shared" si="127"/>
        <v/>
      </c>
      <c r="F393" s="38" t="str">
        <f t="shared" si="127"/>
        <v/>
      </c>
      <c r="G393" s="38" t="str">
        <f t="shared" si="127"/>
        <v/>
      </c>
      <c r="H393" s="38" t="str">
        <f t="shared" si="127"/>
        <v/>
      </c>
      <c r="I393" s="38" t="str">
        <f t="shared" si="127"/>
        <v/>
      </c>
      <c r="J393" s="38" t="str">
        <f t="shared" si="127"/>
        <v/>
      </c>
      <c r="K393" s="38" t="str">
        <f t="shared" si="127"/>
        <v/>
      </c>
      <c r="L393" s="38" t="str">
        <f t="shared" si="127"/>
        <v/>
      </c>
      <c r="M393" s="339"/>
      <c r="N393" s="339"/>
      <c r="O393" s="339"/>
      <c r="P393" s="336"/>
      <c r="Q393" s="336"/>
      <c r="R393" s="339"/>
      <c r="S393" s="336"/>
      <c r="T393" s="347"/>
      <c r="U393" s="339"/>
      <c r="V393" s="340"/>
    </row>
    <row r="394" spans="1:22">
      <c r="A394" s="341"/>
      <c r="B394" s="331"/>
      <c r="C394" s="68" t="s">
        <v>87</v>
      </c>
      <c r="M394" s="339" t="str">
        <f>IF((L395=""),"",MAX(D396:L396))</f>
        <v/>
      </c>
      <c r="N394" s="339" t="str">
        <f>IF(L395="","",MIN(D396:L396))</f>
        <v/>
      </c>
      <c r="O394" s="339" t="str">
        <f>IF((L396=""),"",AVERAGE(D396:L396))</f>
        <v/>
      </c>
      <c r="P394" s="342">
        <v>19000</v>
      </c>
      <c r="Q394" s="342">
        <v>49000</v>
      </c>
      <c r="R394" s="339" t="str">
        <f>IF((L395=""),"",((M394-N394)/(M394+N394))*100)</f>
        <v/>
      </c>
      <c r="S394" s="342">
        <v>20</v>
      </c>
      <c r="T394" s="347" t="str">
        <f>IF(L395="","",IF(R491&lt;20,(IF(O394&gt;19000,IF(O394&lt;49000,"Pass","Fail"),"Fail"))))</f>
        <v/>
      </c>
      <c r="U394" s="339"/>
      <c r="V394" s="340"/>
    </row>
    <row r="395" spans="1:22">
      <c r="A395" s="341"/>
      <c r="B395" s="332"/>
      <c r="C395" s="68" t="s">
        <v>88</v>
      </c>
      <c r="M395" s="339"/>
      <c r="N395" s="339"/>
      <c r="O395" s="339"/>
      <c r="P395" s="335"/>
      <c r="Q395" s="335"/>
      <c r="R395" s="339"/>
      <c r="S395" s="335"/>
      <c r="T395" s="347"/>
      <c r="U395" s="339"/>
      <c r="V395" s="340"/>
    </row>
    <row r="396" spans="1:22" ht="38.25">
      <c r="A396" s="341"/>
      <c r="B396" s="333"/>
      <c r="C396" s="68" t="s">
        <v>122</v>
      </c>
      <c r="D396" s="38" t="str">
        <f t="shared" ref="D396:L396" si="128">IF(((D394="")*AND(D395="")),"",(D394-D395)*60/70)</f>
        <v/>
      </c>
      <c r="E396" s="38" t="str">
        <f t="shared" si="128"/>
        <v/>
      </c>
      <c r="F396" s="38" t="str">
        <f t="shared" si="128"/>
        <v/>
      </c>
      <c r="G396" s="38" t="str">
        <f t="shared" si="128"/>
        <v/>
      </c>
      <c r="H396" s="38" t="str">
        <f t="shared" si="128"/>
        <v/>
      </c>
      <c r="I396" s="38" t="str">
        <f t="shared" si="128"/>
        <v/>
      </c>
      <c r="J396" s="38" t="str">
        <f t="shared" si="128"/>
        <v/>
      </c>
      <c r="K396" s="38" t="str">
        <f t="shared" si="128"/>
        <v/>
      </c>
      <c r="L396" s="38" t="str">
        <f t="shared" si="128"/>
        <v/>
      </c>
      <c r="M396" s="339"/>
      <c r="N396" s="339"/>
      <c r="O396" s="339"/>
      <c r="P396" s="336"/>
      <c r="Q396" s="336"/>
      <c r="R396" s="339"/>
      <c r="S396" s="336"/>
      <c r="T396" s="347"/>
      <c r="U396" s="339"/>
      <c r="V396" s="340"/>
    </row>
    <row r="397" spans="1:22">
      <c r="A397" s="341"/>
      <c r="B397" s="331"/>
      <c r="C397" s="68" t="s">
        <v>87</v>
      </c>
      <c r="M397" s="339" t="str">
        <f>IF((L398=""),"",MAX(D399:L399))</f>
        <v/>
      </c>
      <c r="N397" s="339" t="str">
        <f>IF(L398="","",MIN(D399:L399))</f>
        <v/>
      </c>
      <c r="O397" s="339" t="str">
        <f>IF((L399=""),"",AVERAGE(D399:L399))</f>
        <v/>
      </c>
      <c r="P397" s="342">
        <v>19000</v>
      </c>
      <c r="Q397" s="342">
        <v>49000</v>
      </c>
      <c r="R397" s="339" t="str">
        <f>IF((L398=""),"",((M397-N397)/(M397+N397))*100)</f>
        <v/>
      </c>
      <c r="S397" s="342">
        <v>20</v>
      </c>
      <c r="T397" s="347" t="str">
        <f>IF(L398="","",IF(R494&lt;20,(IF(O397&gt;19000,IF(O397&lt;49000,"Pass","Fail"),"Fail"))))</f>
        <v/>
      </c>
      <c r="U397" s="339"/>
      <c r="V397" s="340"/>
    </row>
    <row r="398" spans="1:22">
      <c r="A398" s="341"/>
      <c r="B398" s="332"/>
      <c r="C398" s="68" t="s">
        <v>88</v>
      </c>
      <c r="M398" s="339"/>
      <c r="N398" s="339"/>
      <c r="O398" s="339"/>
      <c r="P398" s="335"/>
      <c r="Q398" s="335"/>
      <c r="R398" s="339"/>
      <c r="S398" s="335"/>
      <c r="T398" s="347"/>
      <c r="U398" s="339"/>
      <c r="V398" s="340"/>
    </row>
    <row r="399" spans="1:22" ht="38.25">
      <c r="A399" s="341"/>
      <c r="B399" s="333"/>
      <c r="C399" s="68" t="s">
        <v>122</v>
      </c>
      <c r="D399" s="38" t="str">
        <f t="shared" ref="D399:L399" si="129">IF(((D397="")*AND(D398="")),"",(D397-D398)*60/70)</f>
        <v/>
      </c>
      <c r="E399" s="38" t="str">
        <f t="shared" si="129"/>
        <v/>
      </c>
      <c r="F399" s="38" t="str">
        <f t="shared" si="129"/>
        <v/>
      </c>
      <c r="G399" s="38" t="str">
        <f t="shared" si="129"/>
        <v/>
      </c>
      <c r="H399" s="38" t="str">
        <f t="shared" si="129"/>
        <v/>
      </c>
      <c r="I399" s="38" t="str">
        <f t="shared" si="129"/>
        <v/>
      </c>
      <c r="J399" s="38" t="str">
        <f t="shared" si="129"/>
        <v/>
      </c>
      <c r="K399" s="38" t="str">
        <f t="shared" si="129"/>
        <v/>
      </c>
      <c r="L399" s="38" t="str">
        <f t="shared" si="129"/>
        <v/>
      </c>
      <c r="M399" s="339"/>
      <c r="N399" s="339"/>
      <c r="O399" s="339"/>
      <c r="P399" s="336"/>
      <c r="Q399" s="336"/>
      <c r="R399" s="339"/>
      <c r="S399" s="336"/>
      <c r="T399" s="347"/>
      <c r="U399" s="339"/>
      <c r="V399" s="340"/>
    </row>
    <row r="400" spans="1:22">
      <c r="A400" s="341"/>
      <c r="B400" s="331"/>
      <c r="C400" s="68" t="s">
        <v>87</v>
      </c>
      <c r="M400" s="339" t="str">
        <f>IF((L401=""),"",MAX(D402:L402))</f>
        <v/>
      </c>
      <c r="N400" s="339" t="str">
        <f>IF(L401="","",MIN(D402:L402))</f>
        <v/>
      </c>
      <c r="O400" s="339" t="str">
        <f>IF((L402=""),"",AVERAGE(D402:L402))</f>
        <v/>
      </c>
      <c r="P400" s="342">
        <v>19000</v>
      </c>
      <c r="Q400" s="342">
        <v>49000</v>
      </c>
      <c r="R400" s="339" t="str">
        <f>IF((L401=""),"",((M400-N400)/(M400+N400))*100)</f>
        <v/>
      </c>
      <c r="S400" s="342">
        <v>20</v>
      </c>
      <c r="T400" s="347" t="str">
        <f>IF(L401="","",IF(R497&lt;20,(IF(O400&gt;19000,IF(O400&lt;49000,"Pass","Fail"),"Fail"))))</f>
        <v/>
      </c>
      <c r="U400" s="339"/>
      <c r="V400" s="340"/>
    </row>
    <row r="401" spans="1:22">
      <c r="A401" s="341"/>
      <c r="B401" s="332"/>
      <c r="C401" s="68" t="s">
        <v>88</v>
      </c>
      <c r="M401" s="339"/>
      <c r="N401" s="339"/>
      <c r="O401" s="339"/>
      <c r="P401" s="335"/>
      <c r="Q401" s="335"/>
      <c r="R401" s="339"/>
      <c r="S401" s="335"/>
      <c r="T401" s="347"/>
      <c r="U401" s="339"/>
      <c r="V401" s="340"/>
    </row>
    <row r="402" spans="1:22" ht="38.25">
      <c r="A402" s="341"/>
      <c r="B402" s="333"/>
      <c r="C402" s="68" t="s">
        <v>122</v>
      </c>
      <c r="D402" s="38" t="str">
        <f t="shared" ref="D402:L402" si="130">IF(((D400="")*AND(D401="")),"",(D400-D401)*60/70)</f>
        <v/>
      </c>
      <c r="E402" s="38" t="str">
        <f t="shared" si="130"/>
        <v/>
      </c>
      <c r="F402" s="38" t="str">
        <f t="shared" si="130"/>
        <v/>
      </c>
      <c r="G402" s="38" t="str">
        <f t="shared" si="130"/>
        <v/>
      </c>
      <c r="H402" s="38" t="str">
        <f t="shared" si="130"/>
        <v/>
      </c>
      <c r="I402" s="38" t="str">
        <f t="shared" si="130"/>
        <v/>
      </c>
      <c r="J402" s="38" t="str">
        <f t="shared" si="130"/>
        <v/>
      </c>
      <c r="K402" s="38" t="str">
        <f t="shared" si="130"/>
        <v/>
      </c>
      <c r="L402" s="38" t="str">
        <f t="shared" si="130"/>
        <v/>
      </c>
      <c r="M402" s="339"/>
      <c r="N402" s="339"/>
      <c r="O402" s="339"/>
      <c r="P402" s="336"/>
      <c r="Q402" s="336"/>
      <c r="R402" s="339"/>
      <c r="S402" s="336"/>
      <c r="T402" s="347"/>
      <c r="U402" s="339"/>
      <c r="V402" s="340"/>
    </row>
    <row r="403" spans="1:22">
      <c r="A403" s="341"/>
      <c r="B403" s="331"/>
      <c r="C403" s="68" t="s">
        <v>87</v>
      </c>
      <c r="M403" s="339" t="str">
        <f>IF((L404=""),"",MAX(D405:L405))</f>
        <v/>
      </c>
      <c r="N403" s="339" t="str">
        <f>IF(L404="","",MIN(D405:L405))</f>
        <v/>
      </c>
      <c r="O403" s="339" t="str">
        <f>IF((L405=""),"",AVERAGE(D405:L405))</f>
        <v/>
      </c>
      <c r="P403" s="342">
        <v>19000</v>
      </c>
      <c r="Q403" s="342">
        <v>49000</v>
      </c>
      <c r="R403" s="339" t="str">
        <f>IF((L404=""),"",((M403-N403)/(M403+N403))*100)</f>
        <v/>
      </c>
      <c r="S403" s="342">
        <v>20</v>
      </c>
      <c r="T403" s="347" t="str">
        <f>IF(L404="","",IF(R500&lt;20,(IF(O403&gt;19000,IF(O403&lt;49000,"Pass","Fail"),"Fail"))))</f>
        <v/>
      </c>
      <c r="U403" s="339"/>
      <c r="V403" s="340"/>
    </row>
    <row r="404" spans="1:22">
      <c r="A404" s="341"/>
      <c r="B404" s="332"/>
      <c r="C404" s="68" t="s">
        <v>88</v>
      </c>
      <c r="M404" s="339"/>
      <c r="N404" s="339"/>
      <c r="O404" s="339"/>
      <c r="P404" s="335"/>
      <c r="Q404" s="335"/>
      <c r="R404" s="339"/>
      <c r="S404" s="335"/>
      <c r="T404" s="347"/>
      <c r="U404" s="339"/>
      <c r="V404" s="340"/>
    </row>
    <row r="405" spans="1:22" ht="38.25">
      <c r="A405" s="341"/>
      <c r="B405" s="333"/>
      <c r="C405" s="68" t="s">
        <v>122</v>
      </c>
      <c r="D405" s="38" t="str">
        <f t="shared" ref="D405:L405" si="131">IF(((D403="")*AND(D404="")),"",(D403-D404)*60/70)</f>
        <v/>
      </c>
      <c r="E405" s="38" t="str">
        <f t="shared" si="131"/>
        <v/>
      </c>
      <c r="F405" s="38" t="str">
        <f t="shared" si="131"/>
        <v/>
      </c>
      <c r="G405" s="38" t="str">
        <f t="shared" si="131"/>
        <v/>
      </c>
      <c r="H405" s="38" t="str">
        <f t="shared" si="131"/>
        <v/>
      </c>
      <c r="I405" s="38" t="str">
        <f t="shared" si="131"/>
        <v/>
      </c>
      <c r="J405" s="38" t="str">
        <f t="shared" si="131"/>
        <v/>
      </c>
      <c r="K405" s="38" t="str">
        <f t="shared" si="131"/>
        <v/>
      </c>
      <c r="L405" s="38" t="str">
        <f t="shared" si="131"/>
        <v/>
      </c>
      <c r="M405" s="339"/>
      <c r="N405" s="339"/>
      <c r="O405" s="339"/>
      <c r="P405" s="336"/>
      <c r="Q405" s="336"/>
      <c r="R405" s="339"/>
      <c r="S405" s="336"/>
      <c r="T405" s="347"/>
      <c r="U405" s="339"/>
      <c r="V405" s="340"/>
    </row>
    <row r="406" spans="1:22">
      <c r="A406" s="341"/>
      <c r="B406" s="331"/>
      <c r="C406" s="68" t="s">
        <v>87</v>
      </c>
      <c r="M406" s="339" t="str">
        <f>IF((L407=""),"",MAX(D408:L408))</f>
        <v/>
      </c>
      <c r="N406" s="339" t="str">
        <f>IF(L407="","",MIN(D408:L408))</f>
        <v/>
      </c>
      <c r="O406" s="339" t="str">
        <f>IF((L408=""),"",AVERAGE(D408:L408))</f>
        <v/>
      </c>
      <c r="P406" s="342">
        <v>19000</v>
      </c>
      <c r="Q406" s="342">
        <v>49000</v>
      </c>
      <c r="R406" s="339" t="str">
        <f>IF((L407=""),"",((M406-N406)/(M406+N406))*100)</f>
        <v/>
      </c>
      <c r="S406" s="342">
        <v>20</v>
      </c>
      <c r="T406" s="347" t="str">
        <f>IF(L407="","",IF(R503&lt;20,(IF(O406&gt;19000,IF(O406&lt;49000,"Pass","Fail"),"Fail"))))</f>
        <v/>
      </c>
      <c r="U406" s="339"/>
      <c r="V406" s="340"/>
    </row>
    <row r="407" spans="1:22">
      <c r="A407" s="341"/>
      <c r="B407" s="332"/>
      <c r="C407" s="68" t="s">
        <v>88</v>
      </c>
      <c r="M407" s="339"/>
      <c r="N407" s="339"/>
      <c r="O407" s="339"/>
      <c r="P407" s="335"/>
      <c r="Q407" s="335"/>
      <c r="R407" s="339"/>
      <c r="S407" s="335"/>
      <c r="T407" s="347"/>
      <c r="U407" s="339"/>
      <c r="V407" s="340"/>
    </row>
    <row r="408" spans="1:22" ht="38.25">
      <c r="A408" s="341"/>
      <c r="B408" s="333"/>
      <c r="C408" s="68" t="s">
        <v>122</v>
      </c>
      <c r="D408" s="38" t="str">
        <f t="shared" ref="D408:L408" si="132">IF(((D406="")*AND(D407="")),"",(D406-D407)*60/70)</f>
        <v/>
      </c>
      <c r="E408" s="38" t="str">
        <f t="shared" si="132"/>
        <v/>
      </c>
      <c r="F408" s="38" t="str">
        <f t="shared" si="132"/>
        <v/>
      </c>
      <c r="G408" s="38" t="str">
        <f t="shared" si="132"/>
        <v/>
      </c>
      <c r="H408" s="38" t="str">
        <f t="shared" si="132"/>
        <v/>
      </c>
      <c r="I408" s="38" t="str">
        <f t="shared" si="132"/>
        <v/>
      </c>
      <c r="J408" s="38" t="str">
        <f t="shared" si="132"/>
        <v/>
      </c>
      <c r="K408" s="38" t="str">
        <f t="shared" si="132"/>
        <v/>
      </c>
      <c r="L408" s="38" t="str">
        <f t="shared" si="132"/>
        <v/>
      </c>
      <c r="M408" s="339"/>
      <c r="N408" s="339"/>
      <c r="O408" s="339"/>
      <c r="P408" s="336"/>
      <c r="Q408" s="336"/>
      <c r="R408" s="339"/>
      <c r="S408" s="336"/>
      <c r="T408" s="347"/>
      <c r="U408" s="339"/>
      <c r="V408" s="340"/>
    </row>
    <row r="409" spans="1:22">
      <c r="A409" s="341"/>
      <c r="B409" s="331"/>
      <c r="C409" s="68" t="s">
        <v>87</v>
      </c>
      <c r="M409" s="339" t="str">
        <f>IF((L410=""),"",MAX(D411:L411))</f>
        <v/>
      </c>
      <c r="N409" s="339" t="str">
        <f>IF(L410="","",MIN(D411:L411))</f>
        <v/>
      </c>
      <c r="O409" s="339" t="str">
        <f>IF((L411=""),"",AVERAGE(D411:L411))</f>
        <v/>
      </c>
      <c r="P409" s="342">
        <v>19000</v>
      </c>
      <c r="Q409" s="342">
        <v>49000</v>
      </c>
      <c r="R409" s="339" t="str">
        <f>IF((L410=""),"",((M409-N409)/(M409+N409))*100)</f>
        <v/>
      </c>
      <c r="S409" s="342">
        <v>20</v>
      </c>
      <c r="T409" s="347" t="str">
        <f>IF(L410="","",IF(R506&lt;20,(IF(O409&gt;19000,IF(O409&lt;49000,"Pass","Fail"),"Fail"))))</f>
        <v/>
      </c>
      <c r="U409" s="339"/>
      <c r="V409" s="340"/>
    </row>
    <row r="410" spans="1:22">
      <c r="A410" s="341"/>
      <c r="B410" s="332"/>
      <c r="C410" s="68" t="s">
        <v>88</v>
      </c>
      <c r="M410" s="339"/>
      <c r="N410" s="339"/>
      <c r="O410" s="339"/>
      <c r="P410" s="335"/>
      <c r="Q410" s="335"/>
      <c r="R410" s="339"/>
      <c r="S410" s="335"/>
      <c r="T410" s="347"/>
      <c r="U410" s="339"/>
      <c r="V410" s="340"/>
    </row>
    <row r="411" spans="1:22" ht="38.25">
      <c r="A411" s="341"/>
      <c r="B411" s="333"/>
      <c r="C411" s="68" t="s">
        <v>122</v>
      </c>
      <c r="D411" s="38" t="str">
        <f t="shared" ref="D411:L411" si="133">IF(((D409="")*AND(D410="")),"",(D409-D410)*60/70)</f>
        <v/>
      </c>
      <c r="E411" s="38" t="str">
        <f t="shared" si="133"/>
        <v/>
      </c>
      <c r="F411" s="38" t="str">
        <f t="shared" si="133"/>
        <v/>
      </c>
      <c r="G411" s="38" t="str">
        <f t="shared" si="133"/>
        <v/>
      </c>
      <c r="H411" s="38" t="str">
        <f t="shared" si="133"/>
        <v/>
      </c>
      <c r="I411" s="38" t="str">
        <f t="shared" si="133"/>
        <v/>
      </c>
      <c r="J411" s="38" t="str">
        <f t="shared" si="133"/>
        <v/>
      </c>
      <c r="K411" s="38" t="str">
        <f t="shared" si="133"/>
        <v/>
      </c>
      <c r="L411" s="38" t="str">
        <f t="shared" si="133"/>
        <v/>
      </c>
      <c r="M411" s="339"/>
      <c r="N411" s="339"/>
      <c r="O411" s="339"/>
      <c r="P411" s="336"/>
      <c r="Q411" s="336"/>
      <c r="R411" s="339"/>
      <c r="S411" s="336"/>
      <c r="T411" s="347"/>
      <c r="U411" s="339"/>
      <c r="V411" s="340"/>
    </row>
    <row r="412" spans="1:22">
      <c r="A412" s="341"/>
      <c r="B412" s="331"/>
      <c r="C412" s="68" t="s">
        <v>87</v>
      </c>
      <c r="M412" s="339" t="str">
        <f>IF((L413=""),"",MAX(D414:L414))</f>
        <v/>
      </c>
      <c r="N412" s="339" t="str">
        <f>IF(L413="","",MIN(D414:L414))</f>
        <v/>
      </c>
      <c r="O412" s="339" t="str">
        <f>IF((L414=""),"",AVERAGE(D414:L414))</f>
        <v/>
      </c>
      <c r="P412" s="342">
        <v>19000</v>
      </c>
      <c r="Q412" s="342">
        <v>49000</v>
      </c>
      <c r="R412" s="339" t="str">
        <f>IF((L413=""),"",((M412-N412)/(M412+N412))*100)</f>
        <v/>
      </c>
      <c r="S412" s="342">
        <v>20</v>
      </c>
      <c r="T412" s="347" t="str">
        <f>IF(L413="","",IF(R509&lt;20,(IF(O412&gt;19000,IF(O412&lt;49000,"Pass","Fail"),"Fail"))))</f>
        <v/>
      </c>
      <c r="U412" s="339"/>
      <c r="V412" s="340"/>
    </row>
    <row r="413" spans="1:22">
      <c r="A413" s="341"/>
      <c r="B413" s="332"/>
      <c r="C413" s="68" t="s">
        <v>88</v>
      </c>
      <c r="M413" s="339"/>
      <c r="N413" s="339"/>
      <c r="O413" s="339"/>
      <c r="P413" s="335"/>
      <c r="Q413" s="335"/>
      <c r="R413" s="339"/>
      <c r="S413" s="335"/>
      <c r="T413" s="347"/>
      <c r="U413" s="339"/>
      <c r="V413" s="340"/>
    </row>
    <row r="414" spans="1:22" ht="38.25">
      <c r="A414" s="341"/>
      <c r="B414" s="333"/>
      <c r="C414" s="68" t="s">
        <v>122</v>
      </c>
      <c r="D414" s="38" t="str">
        <f t="shared" ref="D414:L414" si="134">IF(((D412="")*AND(D413="")),"",(D412-D413)*60/70)</f>
        <v/>
      </c>
      <c r="E414" s="38" t="str">
        <f t="shared" si="134"/>
        <v/>
      </c>
      <c r="F414" s="38" t="str">
        <f t="shared" si="134"/>
        <v/>
      </c>
      <c r="G414" s="38" t="str">
        <f t="shared" si="134"/>
        <v/>
      </c>
      <c r="H414" s="38" t="str">
        <f t="shared" si="134"/>
        <v/>
      </c>
      <c r="I414" s="38" t="str">
        <f t="shared" si="134"/>
        <v/>
      </c>
      <c r="J414" s="38" t="str">
        <f t="shared" si="134"/>
        <v/>
      </c>
      <c r="K414" s="38" t="str">
        <f t="shared" si="134"/>
        <v/>
      </c>
      <c r="L414" s="38" t="str">
        <f t="shared" si="134"/>
        <v/>
      </c>
      <c r="M414" s="339"/>
      <c r="N414" s="339"/>
      <c r="O414" s="339"/>
      <c r="P414" s="336"/>
      <c r="Q414" s="336"/>
      <c r="R414" s="339"/>
      <c r="S414" s="336"/>
      <c r="T414" s="347"/>
      <c r="U414" s="339"/>
      <c r="V414" s="340"/>
    </row>
    <row r="415" spans="1:22">
      <c r="A415" s="341"/>
      <c r="B415" s="331"/>
      <c r="C415" s="68" t="s">
        <v>87</v>
      </c>
      <c r="M415" s="339" t="str">
        <f>IF((L416=""),"",MAX(D417:L417))</f>
        <v/>
      </c>
      <c r="N415" s="339" t="str">
        <f>IF(L416="","",MIN(D417:L417))</f>
        <v/>
      </c>
      <c r="O415" s="339" t="str">
        <f>IF((L417=""),"",AVERAGE(D417:L417))</f>
        <v/>
      </c>
      <c r="P415" s="342">
        <v>19000</v>
      </c>
      <c r="Q415" s="342">
        <v>49000</v>
      </c>
      <c r="R415" s="339" t="str">
        <f>IF((L416=""),"",((M415-N415)/(M415+N415))*100)</f>
        <v/>
      </c>
      <c r="S415" s="342">
        <v>20</v>
      </c>
      <c r="T415" s="347" t="str">
        <f>IF(L416="","",IF(R512&lt;20,(IF(O415&gt;19000,IF(O415&lt;49000,"Pass","Fail"),"Fail"))))</f>
        <v/>
      </c>
      <c r="U415" s="339"/>
      <c r="V415" s="340"/>
    </row>
    <row r="416" spans="1:22">
      <c r="A416" s="341"/>
      <c r="B416" s="332"/>
      <c r="C416" s="68" t="s">
        <v>88</v>
      </c>
      <c r="M416" s="339"/>
      <c r="N416" s="339"/>
      <c r="O416" s="339"/>
      <c r="P416" s="335"/>
      <c r="Q416" s="335"/>
      <c r="R416" s="339"/>
      <c r="S416" s="335"/>
      <c r="T416" s="347"/>
      <c r="U416" s="339"/>
      <c r="V416" s="340"/>
    </row>
    <row r="417" spans="1:22" ht="38.25">
      <c r="A417" s="341"/>
      <c r="B417" s="333"/>
      <c r="C417" s="68" t="s">
        <v>122</v>
      </c>
      <c r="D417" s="38" t="str">
        <f t="shared" ref="D417:L417" si="135">IF(((D415="")*AND(D416="")),"",(D415-D416)*60/70)</f>
        <v/>
      </c>
      <c r="E417" s="38" t="str">
        <f t="shared" si="135"/>
        <v/>
      </c>
      <c r="F417" s="38" t="str">
        <f t="shared" si="135"/>
        <v/>
      </c>
      <c r="G417" s="38" t="str">
        <f t="shared" si="135"/>
        <v/>
      </c>
      <c r="H417" s="38" t="str">
        <f t="shared" si="135"/>
        <v/>
      </c>
      <c r="I417" s="38" t="str">
        <f t="shared" si="135"/>
        <v/>
      </c>
      <c r="J417" s="38" t="str">
        <f t="shared" si="135"/>
        <v/>
      </c>
      <c r="K417" s="38" t="str">
        <f t="shared" si="135"/>
        <v/>
      </c>
      <c r="L417" s="38" t="str">
        <f t="shared" si="135"/>
        <v/>
      </c>
      <c r="M417" s="339"/>
      <c r="N417" s="339"/>
      <c r="O417" s="339"/>
      <c r="P417" s="336"/>
      <c r="Q417" s="336"/>
      <c r="R417" s="339"/>
      <c r="S417" s="336"/>
      <c r="T417" s="347"/>
      <c r="U417" s="339"/>
      <c r="V417" s="340"/>
    </row>
    <row r="418" spans="1:22">
      <c r="A418" s="341"/>
      <c r="B418" s="331"/>
      <c r="C418" s="68" t="s">
        <v>87</v>
      </c>
      <c r="M418" s="339" t="str">
        <f>IF((L419=""),"",MAX(D420:L420))</f>
        <v/>
      </c>
      <c r="N418" s="339" t="str">
        <f>IF(L419="","",MIN(D420:L420))</f>
        <v/>
      </c>
      <c r="O418" s="339" t="str">
        <f>IF((L420=""),"",AVERAGE(D420:L420))</f>
        <v/>
      </c>
      <c r="P418" s="342">
        <v>19000</v>
      </c>
      <c r="Q418" s="342">
        <v>49000</v>
      </c>
      <c r="R418" s="339" t="str">
        <f>IF((L419=""),"",((M418-N418)/(M418+N418))*100)</f>
        <v/>
      </c>
      <c r="S418" s="342">
        <v>20</v>
      </c>
      <c r="T418" s="347" t="str">
        <f>IF(L419="","",IF(R515&lt;20,(IF(O418&gt;19000,IF(O418&lt;49000,"Pass","Fail"),"Fail"))))</f>
        <v/>
      </c>
      <c r="U418" s="339"/>
      <c r="V418" s="340"/>
    </row>
    <row r="419" spans="1:22">
      <c r="A419" s="341"/>
      <c r="B419" s="332"/>
      <c r="C419" s="68" t="s">
        <v>88</v>
      </c>
      <c r="M419" s="339"/>
      <c r="N419" s="339"/>
      <c r="O419" s="339"/>
      <c r="P419" s="335"/>
      <c r="Q419" s="335"/>
      <c r="R419" s="339"/>
      <c r="S419" s="335"/>
      <c r="T419" s="347"/>
      <c r="U419" s="339"/>
      <c r="V419" s="340"/>
    </row>
    <row r="420" spans="1:22" ht="38.25">
      <c r="A420" s="341"/>
      <c r="B420" s="333"/>
      <c r="C420" s="68" t="s">
        <v>122</v>
      </c>
      <c r="D420" s="38" t="str">
        <f t="shared" ref="D420:L420" si="136">IF(((D418="")*AND(D419="")),"",(D418-D419)*60/70)</f>
        <v/>
      </c>
      <c r="E420" s="38" t="str">
        <f t="shared" si="136"/>
        <v/>
      </c>
      <c r="F420" s="38" t="str">
        <f t="shared" si="136"/>
        <v/>
      </c>
      <c r="G420" s="38" t="str">
        <f t="shared" si="136"/>
        <v/>
      </c>
      <c r="H420" s="38" t="str">
        <f t="shared" si="136"/>
        <v/>
      </c>
      <c r="I420" s="38" t="str">
        <f t="shared" si="136"/>
        <v/>
      </c>
      <c r="J420" s="38" t="str">
        <f t="shared" si="136"/>
        <v/>
      </c>
      <c r="K420" s="38" t="str">
        <f t="shared" si="136"/>
        <v/>
      </c>
      <c r="L420" s="38" t="str">
        <f t="shared" si="136"/>
        <v/>
      </c>
      <c r="M420" s="339"/>
      <c r="N420" s="339"/>
      <c r="O420" s="339"/>
      <c r="P420" s="336"/>
      <c r="Q420" s="336"/>
      <c r="R420" s="339"/>
      <c r="S420" s="336"/>
      <c r="T420" s="347"/>
      <c r="U420" s="339"/>
      <c r="V420" s="340"/>
    </row>
    <row r="421" spans="1:22">
      <c r="A421" s="341"/>
      <c r="B421" s="331"/>
      <c r="C421" s="68" t="s">
        <v>87</v>
      </c>
      <c r="M421" s="339" t="str">
        <f>IF((L422=""),"",MAX(D423:L423))</f>
        <v/>
      </c>
      <c r="N421" s="339" t="str">
        <f>IF(L422="","",MIN(D423:L423))</f>
        <v/>
      </c>
      <c r="O421" s="339" t="str">
        <f>IF((L423=""),"",AVERAGE(D423:L423))</f>
        <v/>
      </c>
      <c r="P421" s="342">
        <v>19000</v>
      </c>
      <c r="Q421" s="342">
        <v>49000</v>
      </c>
      <c r="R421" s="339" t="str">
        <f>IF((L422=""),"",((M421-N421)/(M421+N421))*100)</f>
        <v/>
      </c>
      <c r="S421" s="342">
        <v>20</v>
      </c>
      <c r="T421" s="347" t="str">
        <f>IF(L422="","",IF(R518&lt;20,(IF(O421&gt;19000,IF(O421&lt;49000,"Pass","Fail"),"Fail"))))</f>
        <v/>
      </c>
      <c r="U421" s="339"/>
      <c r="V421" s="340"/>
    </row>
    <row r="422" spans="1:22">
      <c r="A422" s="341"/>
      <c r="B422" s="332"/>
      <c r="C422" s="68" t="s">
        <v>88</v>
      </c>
      <c r="M422" s="339"/>
      <c r="N422" s="339"/>
      <c r="O422" s="339"/>
      <c r="P422" s="335"/>
      <c r="Q422" s="335"/>
      <c r="R422" s="339"/>
      <c r="S422" s="335"/>
      <c r="T422" s="347"/>
      <c r="U422" s="339"/>
      <c r="V422" s="340"/>
    </row>
    <row r="423" spans="1:22" ht="38.25">
      <c r="A423" s="341"/>
      <c r="B423" s="333"/>
      <c r="C423" s="68" t="s">
        <v>122</v>
      </c>
      <c r="D423" s="38" t="str">
        <f t="shared" ref="D423:L423" si="137">IF(((D421="")*AND(D422="")),"",(D421-D422)*60/70)</f>
        <v/>
      </c>
      <c r="E423" s="38" t="str">
        <f t="shared" si="137"/>
        <v/>
      </c>
      <c r="F423" s="38" t="str">
        <f t="shared" si="137"/>
        <v/>
      </c>
      <c r="G423" s="38" t="str">
        <f t="shared" si="137"/>
        <v/>
      </c>
      <c r="H423" s="38" t="str">
        <f t="shared" si="137"/>
        <v/>
      </c>
      <c r="I423" s="38" t="str">
        <f t="shared" si="137"/>
        <v/>
      </c>
      <c r="J423" s="38" t="str">
        <f t="shared" si="137"/>
        <v/>
      </c>
      <c r="K423" s="38" t="str">
        <f t="shared" si="137"/>
        <v/>
      </c>
      <c r="L423" s="38" t="str">
        <f t="shared" si="137"/>
        <v/>
      </c>
      <c r="M423" s="339"/>
      <c r="N423" s="339"/>
      <c r="O423" s="339"/>
      <c r="P423" s="336"/>
      <c r="Q423" s="336"/>
      <c r="R423" s="339"/>
      <c r="S423" s="336"/>
      <c r="T423" s="347"/>
      <c r="U423" s="339"/>
      <c r="V423" s="340"/>
    </row>
    <row r="424" spans="1:22">
      <c r="A424" s="341"/>
      <c r="B424" s="331"/>
      <c r="C424" s="68" t="s">
        <v>87</v>
      </c>
      <c r="M424" s="339" t="str">
        <f>IF((L425=""),"",MAX(D426:L426))</f>
        <v/>
      </c>
      <c r="N424" s="339" t="str">
        <f>IF(L425="","",MIN(D426:L426))</f>
        <v/>
      </c>
      <c r="O424" s="339" t="str">
        <f>IF((L426=""),"",AVERAGE(D426:L426))</f>
        <v/>
      </c>
      <c r="P424" s="342">
        <v>19000</v>
      </c>
      <c r="Q424" s="342">
        <v>49000</v>
      </c>
      <c r="R424" s="339" t="str">
        <f>IF((L425=""),"",((M424-N424)/(M424+N424))*100)</f>
        <v/>
      </c>
      <c r="S424" s="342">
        <v>20</v>
      </c>
      <c r="T424" s="347" t="str">
        <f>IF(L425="","",IF(R521&lt;20,(IF(O424&gt;19000,IF(O424&lt;49000,"Pass","Fail"),"Fail"))))</f>
        <v/>
      </c>
      <c r="U424" s="339"/>
      <c r="V424" s="340"/>
    </row>
    <row r="425" spans="1:22">
      <c r="A425" s="341"/>
      <c r="B425" s="332"/>
      <c r="C425" s="68" t="s">
        <v>88</v>
      </c>
      <c r="M425" s="339"/>
      <c r="N425" s="339"/>
      <c r="O425" s="339"/>
      <c r="P425" s="335"/>
      <c r="Q425" s="335"/>
      <c r="R425" s="339"/>
      <c r="S425" s="335"/>
      <c r="T425" s="347"/>
      <c r="U425" s="339"/>
      <c r="V425" s="340"/>
    </row>
    <row r="426" spans="1:22" ht="38.25">
      <c r="A426" s="341"/>
      <c r="B426" s="333"/>
      <c r="C426" s="68" t="s">
        <v>122</v>
      </c>
      <c r="D426" s="38" t="str">
        <f t="shared" ref="D426:L426" si="138">IF(((D424="")*AND(D425="")),"",(D424-D425)*60/70)</f>
        <v/>
      </c>
      <c r="E426" s="38" t="str">
        <f t="shared" si="138"/>
        <v/>
      </c>
      <c r="F426" s="38" t="str">
        <f t="shared" si="138"/>
        <v/>
      </c>
      <c r="G426" s="38" t="str">
        <f t="shared" si="138"/>
        <v/>
      </c>
      <c r="H426" s="38" t="str">
        <f t="shared" si="138"/>
        <v/>
      </c>
      <c r="I426" s="38" t="str">
        <f t="shared" si="138"/>
        <v/>
      </c>
      <c r="J426" s="38" t="str">
        <f t="shared" si="138"/>
        <v/>
      </c>
      <c r="K426" s="38" t="str">
        <f t="shared" si="138"/>
        <v/>
      </c>
      <c r="L426" s="38" t="str">
        <f t="shared" si="138"/>
        <v/>
      </c>
      <c r="M426" s="339"/>
      <c r="N426" s="339"/>
      <c r="O426" s="339"/>
      <c r="P426" s="336"/>
      <c r="Q426" s="336"/>
      <c r="R426" s="339"/>
      <c r="S426" s="336"/>
      <c r="T426" s="347"/>
      <c r="U426" s="339"/>
      <c r="V426" s="340"/>
    </row>
    <row r="427" spans="1:22">
      <c r="A427" s="341"/>
      <c r="B427" s="331"/>
      <c r="C427" s="68" t="s">
        <v>87</v>
      </c>
      <c r="M427" s="339" t="str">
        <f>IF((L428=""),"",MAX(D429:L429))</f>
        <v/>
      </c>
      <c r="N427" s="339" t="str">
        <f>IF(L428="","",MIN(D429:L429))</f>
        <v/>
      </c>
      <c r="O427" s="339" t="str">
        <f>IF((L429=""),"",AVERAGE(D429:L429))</f>
        <v/>
      </c>
      <c r="P427" s="342">
        <v>19000</v>
      </c>
      <c r="Q427" s="342">
        <v>49000</v>
      </c>
      <c r="R427" s="339" t="str">
        <f>IF((L428=""),"",((M427-N427)/(M427+N427))*100)</f>
        <v/>
      </c>
      <c r="S427" s="342">
        <v>20</v>
      </c>
      <c r="T427" s="347" t="str">
        <f>IF(L428="","",IF(R524&lt;20,(IF(O427&gt;19000,IF(O427&lt;49000,"Pass","Fail"),"Fail"))))</f>
        <v/>
      </c>
      <c r="U427" s="339"/>
      <c r="V427" s="340"/>
    </row>
    <row r="428" spans="1:22">
      <c r="A428" s="341"/>
      <c r="B428" s="332"/>
      <c r="C428" s="68" t="s">
        <v>88</v>
      </c>
      <c r="M428" s="339"/>
      <c r="N428" s="339"/>
      <c r="O428" s="339"/>
      <c r="P428" s="335"/>
      <c r="Q428" s="335"/>
      <c r="R428" s="339"/>
      <c r="S428" s="335"/>
      <c r="T428" s="347"/>
      <c r="U428" s="339"/>
      <c r="V428" s="340"/>
    </row>
    <row r="429" spans="1:22" ht="38.25">
      <c r="A429" s="341"/>
      <c r="B429" s="333"/>
      <c r="C429" s="68" t="s">
        <v>122</v>
      </c>
      <c r="D429" s="38" t="str">
        <f t="shared" ref="D429:L429" si="139">IF(((D427="")*AND(D428="")),"",(D427-D428)*60/70)</f>
        <v/>
      </c>
      <c r="E429" s="38" t="str">
        <f t="shared" si="139"/>
        <v/>
      </c>
      <c r="F429" s="38" t="str">
        <f t="shared" si="139"/>
        <v/>
      </c>
      <c r="G429" s="38" t="str">
        <f t="shared" si="139"/>
        <v/>
      </c>
      <c r="H429" s="38" t="str">
        <f t="shared" si="139"/>
        <v/>
      </c>
      <c r="I429" s="38" t="str">
        <f t="shared" si="139"/>
        <v/>
      </c>
      <c r="J429" s="38" t="str">
        <f t="shared" si="139"/>
        <v/>
      </c>
      <c r="K429" s="38" t="str">
        <f t="shared" si="139"/>
        <v/>
      </c>
      <c r="L429" s="38" t="str">
        <f t="shared" si="139"/>
        <v/>
      </c>
      <c r="M429" s="339"/>
      <c r="N429" s="339"/>
      <c r="O429" s="339"/>
      <c r="P429" s="336"/>
      <c r="Q429" s="336"/>
      <c r="R429" s="339"/>
      <c r="S429" s="336"/>
      <c r="T429" s="347"/>
      <c r="U429" s="339"/>
      <c r="V429" s="340"/>
    </row>
    <row r="430" spans="1:22">
      <c r="A430" s="341"/>
      <c r="B430" s="331"/>
      <c r="C430" s="68" t="s">
        <v>87</v>
      </c>
      <c r="M430" s="339" t="str">
        <f>IF((L431=""),"",MAX(D432:L432))</f>
        <v/>
      </c>
      <c r="N430" s="339" t="str">
        <f>IF(L431="","",MIN(D432:L432))</f>
        <v/>
      </c>
      <c r="O430" s="339" t="str">
        <f>IF((L432=""),"",AVERAGE(D432:L432))</f>
        <v/>
      </c>
      <c r="P430" s="342">
        <v>19000</v>
      </c>
      <c r="Q430" s="342">
        <v>49000</v>
      </c>
      <c r="R430" s="339" t="str">
        <f>IF((L431=""),"",((M430-N430)/(M430+N430))*100)</f>
        <v/>
      </c>
      <c r="S430" s="342">
        <v>20</v>
      </c>
      <c r="T430" s="347" t="str">
        <f>IF(L431="","",IF(R527&lt;20,(IF(O430&gt;19000,IF(O430&lt;49000,"Pass","Fail"),"Fail"))))</f>
        <v/>
      </c>
      <c r="U430" s="339"/>
      <c r="V430" s="340"/>
    </row>
    <row r="431" spans="1:22">
      <c r="A431" s="341"/>
      <c r="B431" s="332"/>
      <c r="C431" s="68" t="s">
        <v>88</v>
      </c>
      <c r="M431" s="339"/>
      <c r="N431" s="339"/>
      <c r="O431" s="339"/>
      <c r="P431" s="335"/>
      <c r="Q431" s="335"/>
      <c r="R431" s="339"/>
      <c r="S431" s="335"/>
      <c r="T431" s="347"/>
      <c r="U431" s="339"/>
      <c r="V431" s="340"/>
    </row>
    <row r="432" spans="1:22" ht="38.25">
      <c r="A432" s="341"/>
      <c r="B432" s="333"/>
      <c r="C432" s="68" t="s">
        <v>122</v>
      </c>
      <c r="D432" s="38" t="str">
        <f t="shared" ref="D432:L432" si="140">IF(((D430="")*AND(D431="")),"",(D430-D431)*60/70)</f>
        <v/>
      </c>
      <c r="E432" s="38" t="str">
        <f t="shared" si="140"/>
        <v/>
      </c>
      <c r="F432" s="38" t="str">
        <f t="shared" si="140"/>
        <v/>
      </c>
      <c r="G432" s="38" t="str">
        <f t="shared" si="140"/>
        <v/>
      </c>
      <c r="H432" s="38" t="str">
        <f t="shared" si="140"/>
        <v/>
      </c>
      <c r="I432" s="38" t="str">
        <f t="shared" si="140"/>
        <v/>
      </c>
      <c r="J432" s="38" t="str">
        <f t="shared" si="140"/>
        <v/>
      </c>
      <c r="K432" s="38" t="str">
        <f t="shared" si="140"/>
        <v/>
      </c>
      <c r="L432" s="38" t="str">
        <f t="shared" si="140"/>
        <v/>
      </c>
      <c r="M432" s="339"/>
      <c r="N432" s="339"/>
      <c r="O432" s="339"/>
      <c r="P432" s="336"/>
      <c r="Q432" s="336"/>
      <c r="R432" s="339"/>
      <c r="S432" s="336"/>
      <c r="T432" s="347"/>
      <c r="U432" s="339"/>
      <c r="V432" s="340"/>
    </row>
    <row r="433" spans="1:22">
      <c r="A433" s="341"/>
      <c r="B433" s="331"/>
      <c r="C433" s="68" t="s">
        <v>87</v>
      </c>
      <c r="M433" s="339" t="str">
        <f>IF((L434=""),"",MAX(D435:L435))</f>
        <v/>
      </c>
      <c r="N433" s="339" t="str">
        <f>IF(L434="","",MIN(D435:L435))</f>
        <v/>
      </c>
      <c r="O433" s="339" t="str">
        <f>IF((L435=""),"",AVERAGE(D435:L435))</f>
        <v/>
      </c>
      <c r="P433" s="342">
        <v>19000</v>
      </c>
      <c r="Q433" s="342">
        <v>49000</v>
      </c>
      <c r="R433" s="339" t="str">
        <f>IF((L434=""),"",((M433-N433)/(M433+N433))*100)</f>
        <v/>
      </c>
      <c r="S433" s="342">
        <v>20</v>
      </c>
      <c r="T433" s="347" t="str">
        <f>IF(L434="","",IF(R530&lt;20,(IF(O433&gt;19000,IF(O433&lt;49000,"Pass","Fail"),"Fail"))))</f>
        <v/>
      </c>
      <c r="U433" s="339"/>
      <c r="V433" s="340"/>
    </row>
    <row r="434" spans="1:22">
      <c r="A434" s="341"/>
      <c r="B434" s="332"/>
      <c r="C434" s="68" t="s">
        <v>88</v>
      </c>
      <c r="M434" s="339"/>
      <c r="N434" s="339"/>
      <c r="O434" s="339"/>
      <c r="P434" s="335"/>
      <c r="Q434" s="335"/>
      <c r="R434" s="339"/>
      <c r="S434" s="335"/>
      <c r="T434" s="347"/>
      <c r="U434" s="339"/>
      <c r="V434" s="340"/>
    </row>
    <row r="435" spans="1:22" ht="38.25">
      <c r="A435" s="341"/>
      <c r="B435" s="333"/>
      <c r="C435" s="68" t="s">
        <v>122</v>
      </c>
      <c r="D435" s="38" t="str">
        <f t="shared" ref="D435:L435" si="141">IF(((D433="")*AND(D434="")),"",(D433-D434)*60/70)</f>
        <v/>
      </c>
      <c r="E435" s="38" t="str">
        <f t="shared" si="141"/>
        <v/>
      </c>
      <c r="F435" s="38" t="str">
        <f t="shared" si="141"/>
        <v/>
      </c>
      <c r="G435" s="38" t="str">
        <f t="shared" si="141"/>
        <v/>
      </c>
      <c r="H435" s="38" t="str">
        <f t="shared" si="141"/>
        <v/>
      </c>
      <c r="I435" s="38" t="str">
        <f t="shared" si="141"/>
        <v/>
      </c>
      <c r="J435" s="38" t="str">
        <f t="shared" si="141"/>
        <v/>
      </c>
      <c r="K435" s="38" t="str">
        <f t="shared" si="141"/>
        <v/>
      </c>
      <c r="L435" s="38" t="str">
        <f t="shared" si="141"/>
        <v/>
      </c>
      <c r="M435" s="339"/>
      <c r="N435" s="339"/>
      <c r="O435" s="339"/>
      <c r="P435" s="336"/>
      <c r="Q435" s="336"/>
      <c r="R435" s="339"/>
      <c r="S435" s="336"/>
      <c r="T435" s="347"/>
      <c r="U435" s="339"/>
      <c r="V435" s="340"/>
    </row>
    <row r="436" spans="1:22">
      <c r="A436" s="341"/>
      <c r="B436" s="331"/>
      <c r="C436" s="68" t="s">
        <v>87</v>
      </c>
      <c r="M436" s="339" t="str">
        <f>IF((L437=""),"",MAX(D438:L438))</f>
        <v/>
      </c>
      <c r="N436" s="339" t="str">
        <f>IF(L437="","",MIN(D438:L438))</f>
        <v/>
      </c>
      <c r="O436" s="339" t="str">
        <f>IF((L438=""),"",AVERAGE(D438:L438))</f>
        <v/>
      </c>
      <c r="P436" s="342">
        <v>19000</v>
      </c>
      <c r="Q436" s="342">
        <v>49000</v>
      </c>
      <c r="R436" s="339" t="str">
        <f>IF((L437=""),"",((M436-N436)/(M436+N436))*100)</f>
        <v/>
      </c>
      <c r="S436" s="342">
        <v>20</v>
      </c>
      <c r="T436" s="347" t="str">
        <f>IF(L437="","",IF(R533&lt;20,(IF(O436&gt;19000,IF(O436&lt;49000,"Pass","Fail"),"Fail"))))</f>
        <v/>
      </c>
      <c r="U436" s="339"/>
      <c r="V436" s="340"/>
    </row>
    <row r="437" spans="1:22">
      <c r="A437" s="341"/>
      <c r="B437" s="332"/>
      <c r="C437" s="68" t="s">
        <v>88</v>
      </c>
      <c r="M437" s="339"/>
      <c r="N437" s="339"/>
      <c r="O437" s="339"/>
      <c r="P437" s="335"/>
      <c r="Q437" s="335"/>
      <c r="R437" s="339"/>
      <c r="S437" s="335"/>
      <c r="T437" s="347"/>
      <c r="U437" s="339"/>
      <c r="V437" s="340"/>
    </row>
    <row r="438" spans="1:22" ht="38.25">
      <c r="A438" s="341"/>
      <c r="B438" s="333"/>
      <c r="C438" s="68" t="s">
        <v>122</v>
      </c>
      <c r="D438" s="38" t="str">
        <f t="shared" ref="D438:L438" si="142">IF(((D436="")*AND(D437="")),"",(D436-D437)*60/70)</f>
        <v/>
      </c>
      <c r="E438" s="38" t="str">
        <f t="shared" si="142"/>
        <v/>
      </c>
      <c r="F438" s="38" t="str">
        <f t="shared" si="142"/>
        <v/>
      </c>
      <c r="G438" s="38" t="str">
        <f t="shared" si="142"/>
        <v/>
      </c>
      <c r="H438" s="38" t="str">
        <f t="shared" si="142"/>
        <v/>
      </c>
      <c r="I438" s="38" t="str">
        <f t="shared" si="142"/>
        <v/>
      </c>
      <c r="J438" s="38" t="str">
        <f t="shared" si="142"/>
        <v/>
      </c>
      <c r="K438" s="38" t="str">
        <f t="shared" si="142"/>
        <v/>
      </c>
      <c r="L438" s="38" t="str">
        <f t="shared" si="142"/>
        <v/>
      </c>
      <c r="M438" s="339"/>
      <c r="N438" s="339"/>
      <c r="O438" s="339"/>
      <c r="P438" s="336"/>
      <c r="Q438" s="336"/>
      <c r="R438" s="339"/>
      <c r="S438" s="336"/>
      <c r="T438" s="347"/>
      <c r="U438" s="339"/>
      <c r="V438" s="340"/>
    </row>
    <row r="439" spans="1:22">
      <c r="A439" s="341"/>
      <c r="B439" s="331"/>
      <c r="C439" s="68" t="s">
        <v>87</v>
      </c>
      <c r="M439" s="339" t="str">
        <f>IF((L440=""),"",MAX(D441:L441))</f>
        <v/>
      </c>
      <c r="N439" s="339" t="str">
        <f>IF(L440="","",MIN(D441:L441))</f>
        <v/>
      </c>
      <c r="O439" s="339" t="str">
        <f>IF((L441=""),"",AVERAGE(D441:L441))</f>
        <v/>
      </c>
      <c r="P439" s="342">
        <v>19000</v>
      </c>
      <c r="Q439" s="342">
        <v>49000</v>
      </c>
      <c r="R439" s="339" t="str">
        <f>IF((L440=""),"",((M439-N439)/(M439+N439))*100)</f>
        <v/>
      </c>
      <c r="S439" s="342">
        <v>20</v>
      </c>
      <c r="T439" s="347" t="str">
        <f>IF(L440="","",IF(R536&lt;20,(IF(O439&gt;19000,IF(O439&lt;49000,"Pass","Fail"),"Fail"))))</f>
        <v/>
      </c>
      <c r="U439" s="339"/>
      <c r="V439" s="340"/>
    </row>
    <row r="440" spans="1:22">
      <c r="A440" s="341"/>
      <c r="B440" s="332"/>
      <c r="C440" s="68" t="s">
        <v>88</v>
      </c>
      <c r="M440" s="339"/>
      <c r="N440" s="339"/>
      <c r="O440" s="339"/>
      <c r="P440" s="335"/>
      <c r="Q440" s="335"/>
      <c r="R440" s="339"/>
      <c r="S440" s="335"/>
      <c r="T440" s="347"/>
      <c r="U440" s="339"/>
      <c r="V440" s="340"/>
    </row>
    <row r="441" spans="1:22" ht="38.25">
      <c r="A441" s="341"/>
      <c r="B441" s="333"/>
      <c r="C441" s="68" t="s">
        <v>122</v>
      </c>
      <c r="D441" s="38" t="str">
        <f t="shared" ref="D441:L441" si="143">IF(((D439="")*AND(D440="")),"",(D439-D440)*60/70)</f>
        <v/>
      </c>
      <c r="E441" s="38" t="str">
        <f t="shared" si="143"/>
        <v/>
      </c>
      <c r="F441" s="38" t="str">
        <f t="shared" si="143"/>
        <v/>
      </c>
      <c r="G441" s="38" t="str">
        <f t="shared" si="143"/>
        <v/>
      </c>
      <c r="H441" s="38" t="str">
        <f t="shared" si="143"/>
        <v/>
      </c>
      <c r="I441" s="38" t="str">
        <f t="shared" si="143"/>
        <v/>
      </c>
      <c r="J441" s="38" t="str">
        <f t="shared" si="143"/>
        <v/>
      </c>
      <c r="K441" s="38" t="str">
        <f t="shared" si="143"/>
        <v/>
      </c>
      <c r="L441" s="38" t="str">
        <f t="shared" si="143"/>
        <v/>
      </c>
      <c r="M441" s="339"/>
      <c r="N441" s="339"/>
      <c r="O441" s="339"/>
      <c r="P441" s="336"/>
      <c r="Q441" s="336"/>
      <c r="R441" s="339"/>
      <c r="S441" s="336"/>
      <c r="T441" s="347"/>
      <c r="U441" s="339"/>
      <c r="V441" s="340"/>
    </row>
    <row r="442" spans="1:22">
      <c r="A442" s="341"/>
      <c r="B442" s="331"/>
      <c r="C442" s="68" t="s">
        <v>87</v>
      </c>
      <c r="M442" s="339" t="str">
        <f>IF((L443=""),"",MAX(D444:L444))</f>
        <v/>
      </c>
      <c r="N442" s="339" t="str">
        <f>IF(L443="","",MIN(D444:L444))</f>
        <v/>
      </c>
      <c r="O442" s="339" t="str">
        <f>IF((L444=""),"",AVERAGE(D444:L444))</f>
        <v/>
      </c>
      <c r="P442" s="342">
        <v>19000</v>
      </c>
      <c r="Q442" s="342">
        <v>49000</v>
      </c>
      <c r="R442" s="339" t="str">
        <f>IF((L443=""),"",((M442-N442)/(M442+N442))*100)</f>
        <v/>
      </c>
      <c r="S442" s="342">
        <v>20</v>
      </c>
      <c r="T442" s="347" t="str">
        <f>IF(L443="","",IF(R539&lt;20,(IF(O442&gt;19000,IF(O442&lt;49000,"Pass","Fail"),"Fail"))))</f>
        <v/>
      </c>
      <c r="U442" s="339"/>
      <c r="V442" s="340"/>
    </row>
    <row r="443" spans="1:22">
      <c r="A443" s="341"/>
      <c r="B443" s="332"/>
      <c r="C443" s="68" t="s">
        <v>88</v>
      </c>
      <c r="M443" s="339"/>
      <c r="N443" s="339"/>
      <c r="O443" s="339"/>
      <c r="P443" s="335"/>
      <c r="Q443" s="335"/>
      <c r="R443" s="339"/>
      <c r="S443" s="335"/>
      <c r="T443" s="347"/>
      <c r="U443" s="339"/>
      <c r="V443" s="340"/>
    </row>
    <row r="444" spans="1:22" ht="38.25">
      <c r="A444" s="341"/>
      <c r="B444" s="333"/>
      <c r="C444" s="68" t="s">
        <v>122</v>
      </c>
      <c r="D444" s="38" t="str">
        <f t="shared" ref="D444:L444" si="144">IF(((D442="")*AND(D443="")),"",(D442-D443)*60/70)</f>
        <v/>
      </c>
      <c r="E444" s="38" t="str">
        <f t="shared" si="144"/>
        <v/>
      </c>
      <c r="F444" s="38" t="str">
        <f t="shared" si="144"/>
        <v/>
      </c>
      <c r="G444" s="38" t="str">
        <f t="shared" si="144"/>
        <v/>
      </c>
      <c r="H444" s="38" t="str">
        <f t="shared" si="144"/>
        <v/>
      </c>
      <c r="I444" s="38" t="str">
        <f t="shared" si="144"/>
        <v/>
      </c>
      <c r="J444" s="38" t="str">
        <f t="shared" si="144"/>
        <v/>
      </c>
      <c r="K444" s="38" t="str">
        <f t="shared" si="144"/>
        <v/>
      </c>
      <c r="L444" s="38" t="str">
        <f t="shared" si="144"/>
        <v/>
      </c>
      <c r="M444" s="339"/>
      <c r="N444" s="339"/>
      <c r="O444" s="339"/>
      <c r="P444" s="336"/>
      <c r="Q444" s="336"/>
      <c r="R444" s="339"/>
      <c r="S444" s="336"/>
      <c r="T444" s="347"/>
      <c r="U444" s="339"/>
      <c r="V444" s="340"/>
    </row>
    <row r="445" spans="1:22">
      <c r="A445" s="341"/>
      <c r="B445" s="331"/>
      <c r="C445" s="68" t="s">
        <v>87</v>
      </c>
      <c r="M445" s="339" t="str">
        <f>IF((L446=""),"",MAX(D447:L447))</f>
        <v/>
      </c>
      <c r="N445" s="339" t="str">
        <f>IF(L446="","",MIN(D447:L447))</f>
        <v/>
      </c>
      <c r="O445" s="339" t="str">
        <f>IF((L447=""),"",AVERAGE(D447:L447))</f>
        <v/>
      </c>
      <c r="P445" s="342">
        <v>19000</v>
      </c>
      <c r="Q445" s="342">
        <v>49000</v>
      </c>
      <c r="R445" s="339" t="str">
        <f>IF((L446=""),"",((M445-N445)/(M445+N445))*100)</f>
        <v/>
      </c>
      <c r="S445" s="342">
        <v>20</v>
      </c>
      <c r="T445" s="347" t="str">
        <f>IF(L446="","",IF(R542&lt;20,(IF(O445&gt;19000,IF(O445&lt;49000,"Pass","Fail"),"Fail"))))</f>
        <v/>
      </c>
      <c r="U445" s="339"/>
      <c r="V445" s="340"/>
    </row>
    <row r="446" spans="1:22">
      <c r="A446" s="341"/>
      <c r="B446" s="332"/>
      <c r="C446" s="68" t="s">
        <v>88</v>
      </c>
      <c r="M446" s="339"/>
      <c r="N446" s="339"/>
      <c r="O446" s="339"/>
      <c r="P446" s="335"/>
      <c r="Q446" s="335"/>
      <c r="R446" s="339"/>
      <c r="S446" s="335"/>
      <c r="T446" s="347"/>
      <c r="U446" s="339"/>
      <c r="V446" s="340"/>
    </row>
    <row r="447" spans="1:22" ht="38.25">
      <c r="A447" s="341"/>
      <c r="B447" s="333"/>
      <c r="C447" s="68" t="s">
        <v>122</v>
      </c>
      <c r="D447" s="38" t="str">
        <f t="shared" ref="D447:L447" si="145">IF(((D445="")*AND(D446="")),"",(D445-D446)*60/70)</f>
        <v/>
      </c>
      <c r="E447" s="38" t="str">
        <f t="shared" si="145"/>
        <v/>
      </c>
      <c r="F447" s="38" t="str">
        <f t="shared" si="145"/>
        <v/>
      </c>
      <c r="G447" s="38" t="str">
        <f t="shared" si="145"/>
        <v/>
      </c>
      <c r="H447" s="38" t="str">
        <f t="shared" si="145"/>
        <v/>
      </c>
      <c r="I447" s="38" t="str">
        <f t="shared" si="145"/>
        <v/>
      </c>
      <c r="J447" s="38" t="str">
        <f t="shared" si="145"/>
        <v/>
      </c>
      <c r="K447" s="38" t="str">
        <f t="shared" si="145"/>
        <v/>
      </c>
      <c r="L447" s="38" t="str">
        <f t="shared" si="145"/>
        <v/>
      </c>
      <c r="M447" s="339"/>
      <c r="N447" s="339"/>
      <c r="O447" s="339"/>
      <c r="P447" s="336"/>
      <c r="Q447" s="336"/>
      <c r="R447" s="339"/>
      <c r="S447" s="336"/>
      <c r="T447" s="347"/>
      <c r="U447" s="339"/>
      <c r="V447" s="340"/>
    </row>
    <row r="448" spans="1:22">
      <c r="A448" s="341"/>
      <c r="B448" s="331"/>
      <c r="C448" s="68" t="s">
        <v>87</v>
      </c>
      <c r="M448" s="339" t="str">
        <f>IF((L449=""),"",MAX(D450:L450))</f>
        <v/>
      </c>
      <c r="N448" s="339" t="str">
        <f>IF(L449="","",MIN(D450:L450))</f>
        <v/>
      </c>
      <c r="O448" s="339" t="str">
        <f>IF((L450=""),"",AVERAGE(D450:L450))</f>
        <v/>
      </c>
      <c r="P448" s="342">
        <v>19000</v>
      </c>
      <c r="Q448" s="342">
        <v>49000</v>
      </c>
      <c r="R448" s="339" t="str">
        <f>IF((L449=""),"",((M448-N448)/(M448+N448))*100)</f>
        <v/>
      </c>
      <c r="S448" s="342">
        <v>20</v>
      </c>
      <c r="T448" s="347" t="str">
        <f>IF(L449="","",IF(R545&lt;20,(IF(O448&gt;19000,IF(O448&lt;49000,"Pass","Fail"),"Fail"))))</f>
        <v/>
      </c>
      <c r="U448" s="339"/>
      <c r="V448" s="340"/>
    </row>
    <row r="449" spans="1:22">
      <c r="A449" s="341"/>
      <c r="B449" s="332"/>
      <c r="C449" s="68" t="s">
        <v>88</v>
      </c>
      <c r="M449" s="339"/>
      <c r="N449" s="339"/>
      <c r="O449" s="339"/>
      <c r="P449" s="335"/>
      <c r="Q449" s="335"/>
      <c r="R449" s="339"/>
      <c r="S449" s="335"/>
      <c r="T449" s="347"/>
      <c r="U449" s="339"/>
      <c r="V449" s="340"/>
    </row>
    <row r="450" spans="1:22" ht="38.25">
      <c r="A450" s="341"/>
      <c r="B450" s="333"/>
      <c r="C450" s="68" t="s">
        <v>122</v>
      </c>
      <c r="D450" s="38" t="str">
        <f t="shared" ref="D450:L450" si="146">IF(((D448="")*AND(D449="")),"",(D448-D449)*60/70)</f>
        <v/>
      </c>
      <c r="E450" s="38" t="str">
        <f t="shared" si="146"/>
        <v/>
      </c>
      <c r="F450" s="38" t="str">
        <f t="shared" si="146"/>
        <v/>
      </c>
      <c r="G450" s="38" t="str">
        <f t="shared" si="146"/>
        <v/>
      </c>
      <c r="H450" s="38" t="str">
        <f t="shared" si="146"/>
        <v/>
      </c>
      <c r="I450" s="38" t="str">
        <f t="shared" si="146"/>
        <v/>
      </c>
      <c r="J450" s="38" t="str">
        <f t="shared" si="146"/>
        <v/>
      </c>
      <c r="K450" s="38" t="str">
        <f t="shared" si="146"/>
        <v/>
      </c>
      <c r="L450" s="38" t="str">
        <f t="shared" si="146"/>
        <v/>
      </c>
      <c r="M450" s="339"/>
      <c r="N450" s="339"/>
      <c r="O450" s="339"/>
      <c r="P450" s="336"/>
      <c r="Q450" s="336"/>
      <c r="R450" s="339"/>
      <c r="S450" s="336"/>
      <c r="T450" s="347"/>
      <c r="U450" s="339"/>
      <c r="V450" s="340"/>
    </row>
    <row r="451" spans="1:22">
      <c r="A451" s="341"/>
      <c r="B451" s="331"/>
      <c r="C451" s="68" t="s">
        <v>87</v>
      </c>
      <c r="M451" s="339" t="str">
        <f>IF((L452=""),"",MAX(D453:L453))</f>
        <v/>
      </c>
      <c r="N451" s="339" t="str">
        <f>IF(L452="","",MIN(D453:L453))</f>
        <v/>
      </c>
      <c r="O451" s="339" t="str">
        <f>IF((L453=""),"",AVERAGE(D453:L453))</f>
        <v/>
      </c>
      <c r="P451" s="342">
        <v>19000</v>
      </c>
      <c r="Q451" s="342">
        <v>49000</v>
      </c>
      <c r="R451" s="339" t="str">
        <f>IF((L452=""),"",((M451-N451)/(M451+N451))*100)</f>
        <v/>
      </c>
      <c r="S451" s="342">
        <v>20</v>
      </c>
      <c r="T451" s="347" t="str">
        <f>IF(L452="","",IF(R548&lt;20,(IF(O451&gt;19000,IF(O451&lt;49000,"Pass","Fail"),"Fail"))))</f>
        <v/>
      </c>
      <c r="U451" s="339"/>
      <c r="V451" s="340"/>
    </row>
    <row r="452" spans="1:22">
      <c r="A452" s="341"/>
      <c r="B452" s="332"/>
      <c r="C452" s="68" t="s">
        <v>88</v>
      </c>
      <c r="M452" s="339"/>
      <c r="N452" s="339"/>
      <c r="O452" s="339"/>
      <c r="P452" s="335"/>
      <c r="Q452" s="335"/>
      <c r="R452" s="339"/>
      <c r="S452" s="335"/>
      <c r="T452" s="347"/>
      <c r="U452" s="339"/>
      <c r="V452" s="340"/>
    </row>
    <row r="453" spans="1:22" ht="38.25">
      <c r="A453" s="341"/>
      <c r="B453" s="333"/>
      <c r="C453" s="68" t="s">
        <v>122</v>
      </c>
      <c r="D453" s="38" t="str">
        <f t="shared" ref="D453:L453" si="147">IF(((D451="")*AND(D452="")),"",(D451-D452)*60/70)</f>
        <v/>
      </c>
      <c r="E453" s="38" t="str">
        <f t="shared" si="147"/>
        <v/>
      </c>
      <c r="F453" s="38" t="str">
        <f t="shared" si="147"/>
        <v/>
      </c>
      <c r="G453" s="38" t="str">
        <f t="shared" si="147"/>
        <v/>
      </c>
      <c r="H453" s="38" t="str">
        <f t="shared" si="147"/>
        <v/>
      </c>
      <c r="I453" s="38" t="str">
        <f t="shared" si="147"/>
        <v/>
      </c>
      <c r="J453" s="38" t="str">
        <f t="shared" si="147"/>
        <v/>
      </c>
      <c r="K453" s="38" t="str">
        <f t="shared" si="147"/>
        <v/>
      </c>
      <c r="L453" s="38" t="str">
        <f t="shared" si="147"/>
        <v/>
      </c>
      <c r="M453" s="339"/>
      <c r="N453" s="339"/>
      <c r="O453" s="339"/>
      <c r="P453" s="336"/>
      <c r="Q453" s="336"/>
      <c r="R453" s="339"/>
      <c r="S453" s="336"/>
      <c r="T453" s="347"/>
      <c r="U453" s="339"/>
      <c r="V453" s="340"/>
    </row>
    <row r="454" spans="1:22">
      <c r="A454" s="341"/>
      <c r="B454" s="331"/>
      <c r="C454" s="68" t="s">
        <v>87</v>
      </c>
      <c r="M454" s="339" t="str">
        <f>IF((L455=""),"",MAX(D456:L456))</f>
        <v/>
      </c>
      <c r="N454" s="339" t="str">
        <f>IF(L455="","",MIN(D456:L456))</f>
        <v/>
      </c>
      <c r="O454" s="339" t="str">
        <f>IF((L456=""),"",AVERAGE(D456:L456))</f>
        <v/>
      </c>
      <c r="P454" s="342">
        <v>19000</v>
      </c>
      <c r="Q454" s="342">
        <v>49000</v>
      </c>
      <c r="R454" s="339" t="str">
        <f>IF((L455=""),"",((M454-N454)/(M454+N454))*100)</f>
        <v/>
      </c>
      <c r="S454" s="342">
        <v>20</v>
      </c>
      <c r="T454" s="347" t="str">
        <f>IF(L455="","",IF(R551&lt;20,(IF(O454&gt;19000,IF(O454&lt;49000,"Pass","Fail"),"Fail"))))</f>
        <v/>
      </c>
      <c r="U454" s="339"/>
      <c r="V454" s="340"/>
    </row>
    <row r="455" spans="1:22">
      <c r="A455" s="341"/>
      <c r="B455" s="332"/>
      <c r="C455" s="68" t="s">
        <v>88</v>
      </c>
      <c r="M455" s="339"/>
      <c r="N455" s="339"/>
      <c r="O455" s="339"/>
      <c r="P455" s="335"/>
      <c r="Q455" s="335"/>
      <c r="R455" s="339"/>
      <c r="S455" s="335"/>
      <c r="T455" s="347"/>
      <c r="U455" s="339"/>
      <c r="V455" s="340"/>
    </row>
    <row r="456" spans="1:22" ht="38.25">
      <c r="A456" s="341"/>
      <c r="B456" s="333"/>
      <c r="C456" s="68" t="s">
        <v>122</v>
      </c>
      <c r="D456" s="38" t="str">
        <f t="shared" ref="D456:L456" si="148">IF(((D454="")*AND(D455="")),"",(D454-D455)*60/70)</f>
        <v/>
      </c>
      <c r="E456" s="38" t="str">
        <f t="shared" si="148"/>
        <v/>
      </c>
      <c r="F456" s="38" t="str">
        <f t="shared" si="148"/>
        <v/>
      </c>
      <c r="G456" s="38" t="str">
        <f t="shared" si="148"/>
        <v/>
      </c>
      <c r="H456" s="38" t="str">
        <f t="shared" si="148"/>
        <v/>
      </c>
      <c r="I456" s="38" t="str">
        <f t="shared" si="148"/>
        <v/>
      </c>
      <c r="J456" s="38" t="str">
        <f t="shared" si="148"/>
        <v/>
      </c>
      <c r="K456" s="38" t="str">
        <f t="shared" si="148"/>
        <v/>
      </c>
      <c r="L456" s="38" t="str">
        <f t="shared" si="148"/>
        <v/>
      </c>
      <c r="M456" s="339"/>
      <c r="N456" s="339"/>
      <c r="O456" s="339"/>
      <c r="P456" s="336"/>
      <c r="Q456" s="336"/>
      <c r="R456" s="339"/>
      <c r="S456" s="336"/>
      <c r="T456" s="347"/>
      <c r="U456" s="339"/>
      <c r="V456" s="340"/>
    </row>
    <row r="457" spans="1:22">
      <c r="A457" s="341"/>
      <c r="B457" s="331"/>
      <c r="C457" s="68" t="s">
        <v>87</v>
      </c>
      <c r="M457" s="339" t="str">
        <f>IF((L458=""),"",MAX(D459:L459))</f>
        <v/>
      </c>
      <c r="N457" s="339" t="str">
        <f>IF(L458="","",MIN(D459:L459))</f>
        <v/>
      </c>
      <c r="O457" s="339" t="str">
        <f>IF((L459=""),"",AVERAGE(D459:L459))</f>
        <v/>
      </c>
      <c r="P457" s="342">
        <v>19000</v>
      </c>
      <c r="Q457" s="342">
        <v>49000</v>
      </c>
      <c r="R457" s="339" t="str">
        <f>IF((L458=""),"",((M457-N457)/(M457+N457))*100)</f>
        <v/>
      </c>
      <c r="S457" s="342">
        <v>20</v>
      </c>
      <c r="T457" s="347" t="str">
        <f>IF(L458="","",IF(R554&lt;20,(IF(O457&gt;19000,IF(O457&lt;49000,"Pass","Fail"),"Fail"))))</f>
        <v/>
      </c>
      <c r="U457" s="339"/>
      <c r="V457" s="340"/>
    </row>
    <row r="458" spans="1:22">
      <c r="A458" s="341"/>
      <c r="B458" s="332"/>
      <c r="C458" s="68" t="s">
        <v>88</v>
      </c>
      <c r="M458" s="339"/>
      <c r="N458" s="339"/>
      <c r="O458" s="339"/>
      <c r="P458" s="335"/>
      <c r="Q458" s="335"/>
      <c r="R458" s="339"/>
      <c r="S458" s="335"/>
      <c r="T458" s="347"/>
      <c r="U458" s="339"/>
      <c r="V458" s="340"/>
    </row>
    <row r="459" spans="1:22" ht="38.25">
      <c r="A459" s="341"/>
      <c r="B459" s="333"/>
      <c r="C459" s="68" t="s">
        <v>122</v>
      </c>
      <c r="D459" s="38" t="str">
        <f t="shared" ref="D459:L459" si="149">IF(((D457="")*AND(D458="")),"",(D457-D458)*60/70)</f>
        <v/>
      </c>
      <c r="E459" s="38" t="str">
        <f t="shared" si="149"/>
        <v/>
      </c>
      <c r="F459" s="38" t="str">
        <f t="shared" si="149"/>
        <v/>
      </c>
      <c r="G459" s="38" t="str">
        <f t="shared" si="149"/>
        <v/>
      </c>
      <c r="H459" s="38" t="str">
        <f t="shared" si="149"/>
        <v/>
      </c>
      <c r="I459" s="38" t="str">
        <f t="shared" si="149"/>
        <v/>
      </c>
      <c r="J459" s="38" t="str">
        <f t="shared" si="149"/>
        <v/>
      </c>
      <c r="K459" s="38" t="str">
        <f t="shared" si="149"/>
        <v/>
      </c>
      <c r="L459" s="38" t="str">
        <f t="shared" si="149"/>
        <v/>
      </c>
      <c r="M459" s="339"/>
      <c r="N459" s="339"/>
      <c r="O459" s="339"/>
      <c r="P459" s="336"/>
      <c r="Q459" s="336"/>
      <c r="R459" s="339"/>
      <c r="S459" s="336"/>
      <c r="T459" s="347"/>
      <c r="U459" s="339"/>
      <c r="V459" s="340"/>
    </row>
    <row r="460" spans="1:22">
      <c r="A460" s="341"/>
      <c r="B460" s="331"/>
      <c r="C460" s="68" t="s">
        <v>87</v>
      </c>
      <c r="M460" s="339" t="str">
        <f>IF((L461=""),"",MAX(D462:L462))</f>
        <v/>
      </c>
      <c r="N460" s="339" t="str">
        <f>IF(L461="","",MIN(D462:L462))</f>
        <v/>
      </c>
      <c r="O460" s="339" t="str">
        <f>IF((L462=""),"",AVERAGE(D462:L462))</f>
        <v/>
      </c>
      <c r="P460" s="342">
        <v>19000</v>
      </c>
      <c r="Q460" s="342">
        <v>49000</v>
      </c>
      <c r="R460" s="339" t="str">
        <f>IF((L461=""),"",((M460-N460)/(M460+N460))*100)</f>
        <v/>
      </c>
      <c r="S460" s="342">
        <v>20</v>
      </c>
      <c r="T460" s="347" t="str">
        <f>IF(L461="","",IF(R557&lt;20,(IF(O460&gt;19000,IF(O460&lt;49000,"Pass","Fail"),"Fail"))))</f>
        <v/>
      </c>
      <c r="U460" s="339"/>
      <c r="V460" s="340"/>
    </row>
    <row r="461" spans="1:22">
      <c r="A461" s="341"/>
      <c r="B461" s="332"/>
      <c r="C461" s="68" t="s">
        <v>88</v>
      </c>
      <c r="M461" s="339"/>
      <c r="N461" s="339"/>
      <c r="O461" s="339"/>
      <c r="P461" s="335"/>
      <c r="Q461" s="335"/>
      <c r="R461" s="339"/>
      <c r="S461" s="335"/>
      <c r="T461" s="347"/>
      <c r="U461" s="339"/>
      <c r="V461" s="340"/>
    </row>
    <row r="462" spans="1:22" ht="38.25">
      <c r="A462" s="341"/>
      <c r="B462" s="333"/>
      <c r="C462" s="68" t="s">
        <v>122</v>
      </c>
      <c r="D462" s="38" t="str">
        <f t="shared" ref="D462:L462" si="150">IF(((D460="")*AND(D461="")),"",(D460-D461)*60/70)</f>
        <v/>
      </c>
      <c r="E462" s="38" t="str">
        <f t="shared" si="150"/>
        <v/>
      </c>
      <c r="F462" s="38" t="str">
        <f t="shared" si="150"/>
        <v/>
      </c>
      <c r="G462" s="38" t="str">
        <f t="shared" si="150"/>
        <v/>
      </c>
      <c r="H462" s="38" t="str">
        <f t="shared" si="150"/>
        <v/>
      </c>
      <c r="I462" s="38" t="str">
        <f t="shared" si="150"/>
        <v/>
      </c>
      <c r="J462" s="38" t="str">
        <f t="shared" si="150"/>
        <v/>
      </c>
      <c r="K462" s="38" t="str">
        <f t="shared" si="150"/>
        <v/>
      </c>
      <c r="L462" s="38" t="str">
        <f t="shared" si="150"/>
        <v/>
      </c>
      <c r="M462" s="339"/>
      <c r="N462" s="339"/>
      <c r="O462" s="339"/>
      <c r="P462" s="336"/>
      <c r="Q462" s="336"/>
      <c r="R462" s="339"/>
      <c r="S462" s="336"/>
      <c r="T462" s="347"/>
      <c r="U462" s="339"/>
      <c r="V462" s="340"/>
    </row>
    <row r="463" spans="1:22">
      <c r="A463" s="341"/>
      <c r="B463" s="331"/>
      <c r="C463" s="68" t="s">
        <v>87</v>
      </c>
      <c r="M463" s="339" t="str">
        <f>IF((L464=""),"",MAX(D465:L465))</f>
        <v/>
      </c>
      <c r="N463" s="339" t="str">
        <f>IF(L464="","",MIN(D465:L465))</f>
        <v/>
      </c>
      <c r="O463" s="339" t="str">
        <f>IF((L465=""),"",AVERAGE(D465:L465))</f>
        <v/>
      </c>
      <c r="P463" s="342">
        <v>19000</v>
      </c>
      <c r="Q463" s="342">
        <v>49000</v>
      </c>
      <c r="R463" s="339" t="str">
        <f>IF((L464=""),"",((M463-N463)/(M463+N463))*100)</f>
        <v/>
      </c>
      <c r="S463" s="342">
        <v>20</v>
      </c>
      <c r="T463" s="347" t="str">
        <f>IF(L464="","",IF(R560&lt;20,(IF(O463&gt;19000,IF(O463&lt;49000,"Pass","Fail"),"Fail"))))</f>
        <v/>
      </c>
      <c r="U463" s="339"/>
      <c r="V463" s="340"/>
    </row>
    <row r="464" spans="1:22">
      <c r="A464" s="341"/>
      <c r="B464" s="332"/>
      <c r="C464" s="68" t="s">
        <v>88</v>
      </c>
      <c r="M464" s="339"/>
      <c r="N464" s="339"/>
      <c r="O464" s="339"/>
      <c r="P464" s="335"/>
      <c r="Q464" s="335"/>
      <c r="R464" s="339"/>
      <c r="S464" s="335"/>
      <c r="T464" s="347"/>
      <c r="U464" s="339"/>
      <c r="V464" s="340"/>
    </row>
    <row r="465" spans="1:22" ht="38.25">
      <c r="A465" s="341"/>
      <c r="B465" s="333"/>
      <c r="C465" s="68" t="s">
        <v>122</v>
      </c>
      <c r="D465" s="38" t="str">
        <f t="shared" ref="D465:L465" si="151">IF(((D463="")*AND(D464="")),"",(D463-D464)*60/70)</f>
        <v/>
      </c>
      <c r="E465" s="38" t="str">
        <f t="shared" si="151"/>
        <v/>
      </c>
      <c r="F465" s="38" t="str">
        <f t="shared" si="151"/>
        <v/>
      </c>
      <c r="G465" s="38" t="str">
        <f t="shared" si="151"/>
        <v/>
      </c>
      <c r="H465" s="38" t="str">
        <f t="shared" si="151"/>
        <v/>
      </c>
      <c r="I465" s="38" t="str">
        <f t="shared" si="151"/>
        <v/>
      </c>
      <c r="J465" s="38" t="str">
        <f t="shared" si="151"/>
        <v/>
      </c>
      <c r="K465" s="38" t="str">
        <f t="shared" si="151"/>
        <v/>
      </c>
      <c r="L465" s="38" t="str">
        <f t="shared" si="151"/>
        <v/>
      </c>
      <c r="M465" s="339"/>
      <c r="N465" s="339"/>
      <c r="O465" s="339"/>
      <c r="P465" s="336"/>
      <c r="Q465" s="336"/>
      <c r="R465" s="339"/>
      <c r="S465" s="336"/>
      <c r="T465" s="347"/>
      <c r="U465" s="339"/>
      <c r="V465" s="340"/>
    </row>
    <row r="466" spans="1:22">
      <c r="A466" s="341"/>
      <c r="B466" s="331"/>
      <c r="C466" s="68" t="s">
        <v>87</v>
      </c>
      <c r="M466" s="339" t="str">
        <f>IF((L467=""),"",MAX(D468:L468))</f>
        <v/>
      </c>
      <c r="N466" s="339" t="str">
        <f>IF(L467="","",MIN(D468:L468))</f>
        <v/>
      </c>
      <c r="O466" s="339" t="str">
        <f>IF((L468=""),"",AVERAGE(D468:L468))</f>
        <v/>
      </c>
      <c r="P466" s="342">
        <v>19000</v>
      </c>
      <c r="Q466" s="342">
        <v>49000</v>
      </c>
      <c r="R466" s="339" t="str">
        <f>IF((L467=""),"",((M466-N466)/(M466+N466))*100)</f>
        <v/>
      </c>
      <c r="S466" s="342">
        <v>20</v>
      </c>
      <c r="T466" s="347" t="str">
        <f>IF(L467="","",IF(R563&lt;20,(IF(O466&gt;19000,IF(O466&lt;49000,"Pass","Fail"),"Fail"))))</f>
        <v/>
      </c>
      <c r="U466" s="339"/>
      <c r="V466" s="340"/>
    </row>
    <row r="467" spans="1:22">
      <c r="A467" s="341"/>
      <c r="B467" s="332"/>
      <c r="C467" s="68" t="s">
        <v>88</v>
      </c>
      <c r="M467" s="339"/>
      <c r="N467" s="339"/>
      <c r="O467" s="339"/>
      <c r="P467" s="335"/>
      <c r="Q467" s="335"/>
      <c r="R467" s="339"/>
      <c r="S467" s="335"/>
      <c r="T467" s="347"/>
      <c r="U467" s="339"/>
      <c r="V467" s="340"/>
    </row>
    <row r="468" spans="1:22" ht="38.25">
      <c r="A468" s="341"/>
      <c r="B468" s="333"/>
      <c r="C468" s="68" t="s">
        <v>122</v>
      </c>
      <c r="D468" s="38" t="str">
        <f t="shared" ref="D468:L468" si="152">IF(((D466="")*AND(D467="")),"",(D466-D467)*60/70)</f>
        <v/>
      </c>
      <c r="E468" s="38" t="str">
        <f t="shared" si="152"/>
        <v/>
      </c>
      <c r="F468" s="38" t="str">
        <f t="shared" si="152"/>
        <v/>
      </c>
      <c r="G468" s="38" t="str">
        <f t="shared" si="152"/>
        <v/>
      </c>
      <c r="H468" s="38" t="str">
        <f t="shared" si="152"/>
        <v/>
      </c>
      <c r="I468" s="38" t="str">
        <f t="shared" si="152"/>
        <v/>
      </c>
      <c r="J468" s="38" t="str">
        <f t="shared" si="152"/>
        <v/>
      </c>
      <c r="K468" s="38" t="str">
        <f t="shared" si="152"/>
        <v/>
      </c>
      <c r="L468" s="38" t="str">
        <f t="shared" si="152"/>
        <v/>
      </c>
      <c r="M468" s="339"/>
      <c r="N468" s="339"/>
      <c r="O468" s="339"/>
      <c r="P468" s="336"/>
      <c r="Q468" s="336"/>
      <c r="R468" s="339"/>
      <c r="S468" s="336"/>
      <c r="T468" s="347"/>
      <c r="U468" s="339"/>
      <c r="V468" s="340"/>
    </row>
    <row r="469" spans="1:22">
      <c r="A469" s="341"/>
      <c r="B469" s="331"/>
      <c r="C469" s="68" t="s">
        <v>87</v>
      </c>
      <c r="M469" s="339" t="str">
        <f>IF((L470=""),"",MAX(D471:L471))</f>
        <v/>
      </c>
      <c r="N469" s="339" t="str">
        <f>IF(L470="","",MIN(D471:L471))</f>
        <v/>
      </c>
      <c r="O469" s="339" t="str">
        <f>IF((L471=""),"",AVERAGE(D471:L471))</f>
        <v/>
      </c>
      <c r="P469" s="342">
        <v>19000</v>
      </c>
      <c r="Q469" s="342">
        <v>49000</v>
      </c>
      <c r="R469" s="339" t="str">
        <f>IF((L470=""),"",((M469-N469)/(M469+N469))*100)</f>
        <v/>
      </c>
      <c r="S469" s="342">
        <v>20</v>
      </c>
      <c r="T469" s="347" t="str">
        <f>IF(L470="","",IF(R566&lt;20,(IF(O469&gt;19000,IF(O469&lt;49000,"Pass","Fail"),"Fail"))))</f>
        <v/>
      </c>
      <c r="U469" s="339"/>
      <c r="V469" s="340"/>
    </row>
    <row r="470" spans="1:22">
      <c r="A470" s="341"/>
      <c r="B470" s="332"/>
      <c r="C470" s="68" t="s">
        <v>88</v>
      </c>
      <c r="M470" s="339"/>
      <c r="N470" s="339"/>
      <c r="O470" s="339"/>
      <c r="P470" s="335"/>
      <c r="Q470" s="335"/>
      <c r="R470" s="339"/>
      <c r="S470" s="335"/>
      <c r="T470" s="347"/>
      <c r="U470" s="339"/>
      <c r="V470" s="340"/>
    </row>
    <row r="471" spans="1:22" ht="38.25">
      <c r="A471" s="341"/>
      <c r="B471" s="333"/>
      <c r="C471" s="68" t="s">
        <v>122</v>
      </c>
      <c r="D471" s="38" t="str">
        <f t="shared" ref="D471:L471" si="153">IF(((D469="")*AND(D470="")),"",(D469-D470)*60/70)</f>
        <v/>
      </c>
      <c r="E471" s="38" t="str">
        <f t="shared" si="153"/>
        <v/>
      </c>
      <c r="F471" s="38" t="str">
        <f t="shared" si="153"/>
        <v/>
      </c>
      <c r="G471" s="38" t="str">
        <f t="shared" si="153"/>
        <v/>
      </c>
      <c r="H471" s="38" t="str">
        <f t="shared" si="153"/>
        <v/>
      </c>
      <c r="I471" s="38" t="str">
        <f t="shared" si="153"/>
        <v/>
      </c>
      <c r="J471" s="38" t="str">
        <f t="shared" si="153"/>
        <v/>
      </c>
      <c r="K471" s="38" t="str">
        <f t="shared" si="153"/>
        <v/>
      </c>
      <c r="L471" s="38" t="str">
        <f t="shared" si="153"/>
        <v/>
      </c>
      <c r="M471" s="339"/>
      <c r="N471" s="339"/>
      <c r="O471" s="339"/>
      <c r="P471" s="336"/>
      <c r="Q471" s="336"/>
      <c r="R471" s="339"/>
      <c r="S471" s="336"/>
      <c r="T471" s="347"/>
      <c r="U471" s="339"/>
      <c r="V471" s="340"/>
    </row>
    <row r="472" spans="1:22">
      <c r="A472" s="341"/>
      <c r="B472" s="331"/>
      <c r="C472" s="68" t="s">
        <v>87</v>
      </c>
      <c r="M472" s="339" t="str">
        <f>IF((L473=""),"",MAX(D474:L474))</f>
        <v/>
      </c>
      <c r="N472" s="339" t="str">
        <f>IF(L473="","",MIN(D474:L474))</f>
        <v/>
      </c>
      <c r="O472" s="339" t="str">
        <f>IF((L474=""),"",AVERAGE(D474:L474))</f>
        <v/>
      </c>
      <c r="P472" s="342">
        <v>19000</v>
      </c>
      <c r="Q472" s="342">
        <v>49000</v>
      </c>
      <c r="R472" s="339" t="str">
        <f>IF((L473=""),"",((M472-N472)/(M472+N472))*100)</f>
        <v/>
      </c>
      <c r="S472" s="342">
        <v>20</v>
      </c>
      <c r="T472" s="347" t="str">
        <f>IF(L473="","",IF(R569&lt;20,(IF(O472&gt;19000,IF(O472&lt;49000,"Pass","Fail"),"Fail"))))</f>
        <v/>
      </c>
      <c r="U472" s="339"/>
      <c r="V472" s="340"/>
    </row>
    <row r="473" spans="1:22">
      <c r="A473" s="341"/>
      <c r="B473" s="332"/>
      <c r="C473" s="68" t="s">
        <v>88</v>
      </c>
      <c r="M473" s="339"/>
      <c r="N473" s="339"/>
      <c r="O473" s="339"/>
      <c r="P473" s="335"/>
      <c r="Q473" s="335"/>
      <c r="R473" s="339"/>
      <c r="S473" s="335"/>
      <c r="T473" s="347"/>
      <c r="U473" s="339"/>
      <c r="V473" s="340"/>
    </row>
    <row r="474" spans="1:22" ht="38.25">
      <c r="A474" s="341"/>
      <c r="B474" s="333"/>
      <c r="C474" s="68" t="s">
        <v>122</v>
      </c>
      <c r="D474" s="38" t="str">
        <f t="shared" ref="D474:L474" si="154">IF(((D472="")*AND(D473="")),"",(D472-D473)*60/70)</f>
        <v/>
      </c>
      <c r="E474" s="38" t="str">
        <f t="shared" si="154"/>
        <v/>
      </c>
      <c r="F474" s="38" t="str">
        <f t="shared" si="154"/>
        <v/>
      </c>
      <c r="G474" s="38" t="str">
        <f t="shared" si="154"/>
        <v/>
      </c>
      <c r="H474" s="38" t="str">
        <f t="shared" si="154"/>
        <v/>
      </c>
      <c r="I474" s="38" t="str">
        <f t="shared" si="154"/>
        <v/>
      </c>
      <c r="J474" s="38" t="str">
        <f t="shared" si="154"/>
        <v/>
      </c>
      <c r="K474" s="38" t="str">
        <f t="shared" si="154"/>
        <v/>
      </c>
      <c r="L474" s="38" t="str">
        <f t="shared" si="154"/>
        <v/>
      </c>
      <c r="M474" s="339"/>
      <c r="N474" s="339"/>
      <c r="O474" s="339"/>
      <c r="P474" s="336"/>
      <c r="Q474" s="336"/>
      <c r="R474" s="339"/>
      <c r="S474" s="336"/>
      <c r="T474" s="347"/>
      <c r="U474" s="339"/>
      <c r="V474" s="340"/>
    </row>
    <row r="475" spans="1:22">
      <c r="A475" s="341"/>
      <c r="B475" s="331"/>
      <c r="C475" s="68" t="s">
        <v>87</v>
      </c>
      <c r="M475" s="339" t="str">
        <f>IF((L476=""),"",MAX(D477:L477))</f>
        <v/>
      </c>
      <c r="N475" s="339" t="str">
        <f>IF(L476="","",MIN(D477:L477))</f>
        <v/>
      </c>
      <c r="O475" s="339" t="str">
        <f>IF((L477=""),"",AVERAGE(D477:L477))</f>
        <v/>
      </c>
      <c r="P475" s="342">
        <v>19000</v>
      </c>
      <c r="Q475" s="342">
        <v>49000</v>
      </c>
      <c r="R475" s="339" t="str">
        <f>IF((L476=""),"",((M475-N475)/(M475+N475))*100)</f>
        <v/>
      </c>
      <c r="S475" s="342">
        <v>20</v>
      </c>
      <c r="T475" s="347" t="str">
        <f>IF(L476="","",IF(R572&lt;20,(IF(O475&gt;19000,IF(O475&lt;49000,"Pass","Fail"),"Fail"))))</f>
        <v/>
      </c>
      <c r="U475" s="339"/>
      <c r="V475" s="340"/>
    </row>
    <row r="476" spans="1:22">
      <c r="A476" s="341"/>
      <c r="B476" s="332"/>
      <c r="C476" s="68" t="s">
        <v>88</v>
      </c>
      <c r="M476" s="339"/>
      <c r="N476" s="339"/>
      <c r="O476" s="339"/>
      <c r="P476" s="335"/>
      <c r="Q476" s="335"/>
      <c r="R476" s="339"/>
      <c r="S476" s="335"/>
      <c r="T476" s="347"/>
      <c r="U476" s="339"/>
      <c r="V476" s="340"/>
    </row>
    <row r="477" spans="1:22" ht="38.25">
      <c r="A477" s="341"/>
      <c r="B477" s="333"/>
      <c r="C477" s="68" t="s">
        <v>122</v>
      </c>
      <c r="D477" s="38" t="str">
        <f t="shared" ref="D477:L477" si="155">IF(((D475="")*AND(D476="")),"",(D475-D476)*60/70)</f>
        <v/>
      </c>
      <c r="E477" s="38" t="str">
        <f t="shared" si="155"/>
        <v/>
      </c>
      <c r="F477" s="38" t="str">
        <f t="shared" si="155"/>
        <v/>
      </c>
      <c r="G477" s="38" t="str">
        <f t="shared" si="155"/>
        <v/>
      </c>
      <c r="H477" s="38" t="str">
        <f t="shared" si="155"/>
        <v/>
      </c>
      <c r="I477" s="38" t="str">
        <f t="shared" si="155"/>
        <v/>
      </c>
      <c r="J477" s="38" t="str">
        <f t="shared" si="155"/>
        <v/>
      </c>
      <c r="K477" s="38" t="str">
        <f t="shared" si="155"/>
        <v/>
      </c>
      <c r="L477" s="38" t="str">
        <f t="shared" si="155"/>
        <v/>
      </c>
      <c r="M477" s="339"/>
      <c r="N477" s="339"/>
      <c r="O477" s="339"/>
      <c r="P477" s="336"/>
      <c r="Q477" s="336"/>
      <c r="R477" s="339"/>
      <c r="S477" s="336"/>
      <c r="T477" s="347"/>
      <c r="U477" s="339"/>
      <c r="V477" s="340"/>
    </row>
    <row r="478" spans="1:22">
      <c r="A478" s="341"/>
      <c r="B478" s="331"/>
      <c r="C478" s="68" t="s">
        <v>87</v>
      </c>
      <c r="M478" s="339" t="str">
        <f>IF((L479=""),"",MAX(D480:L480))</f>
        <v/>
      </c>
      <c r="N478" s="339" t="str">
        <f>IF(L479="","",MIN(D480:L480))</f>
        <v/>
      </c>
      <c r="O478" s="339" t="str">
        <f>IF((L480=""),"",AVERAGE(D480:L480))</f>
        <v/>
      </c>
      <c r="P478" s="342">
        <v>19000</v>
      </c>
      <c r="Q478" s="342">
        <v>49000</v>
      </c>
      <c r="R478" s="339" t="str">
        <f>IF((L479=""),"",((M478-N478)/(M478+N478))*100)</f>
        <v/>
      </c>
      <c r="S478" s="342">
        <v>20</v>
      </c>
      <c r="T478" s="347" t="str">
        <f>IF(L479="","",IF(R575&lt;20,(IF(O478&gt;19000,IF(O478&lt;49000,"Pass","Fail"),"Fail"))))</f>
        <v/>
      </c>
      <c r="U478" s="339"/>
      <c r="V478" s="340"/>
    </row>
    <row r="479" spans="1:22">
      <c r="A479" s="341"/>
      <c r="B479" s="332"/>
      <c r="C479" s="68" t="s">
        <v>88</v>
      </c>
      <c r="M479" s="339"/>
      <c r="N479" s="339"/>
      <c r="O479" s="339"/>
      <c r="P479" s="335"/>
      <c r="Q479" s="335"/>
      <c r="R479" s="339"/>
      <c r="S479" s="335"/>
      <c r="T479" s="347"/>
      <c r="U479" s="339"/>
      <c r="V479" s="340"/>
    </row>
    <row r="480" spans="1:22" ht="38.25">
      <c r="A480" s="341"/>
      <c r="B480" s="333"/>
      <c r="C480" s="68" t="s">
        <v>122</v>
      </c>
      <c r="D480" s="38" t="str">
        <f t="shared" ref="D480:L480" si="156">IF(((D478="")*AND(D479="")),"",(D478-D479)*60/70)</f>
        <v/>
      </c>
      <c r="E480" s="38" t="str">
        <f t="shared" si="156"/>
        <v/>
      </c>
      <c r="F480" s="38" t="str">
        <f t="shared" si="156"/>
        <v/>
      </c>
      <c r="G480" s="38" t="str">
        <f t="shared" si="156"/>
        <v/>
      </c>
      <c r="H480" s="38" t="str">
        <f t="shared" si="156"/>
        <v/>
      </c>
      <c r="I480" s="38" t="str">
        <f t="shared" si="156"/>
        <v/>
      </c>
      <c r="J480" s="38" t="str">
        <f t="shared" si="156"/>
        <v/>
      </c>
      <c r="K480" s="38" t="str">
        <f t="shared" si="156"/>
        <v/>
      </c>
      <c r="L480" s="38" t="str">
        <f t="shared" si="156"/>
        <v/>
      </c>
      <c r="M480" s="339"/>
      <c r="N480" s="339"/>
      <c r="O480" s="339"/>
      <c r="P480" s="336"/>
      <c r="Q480" s="336"/>
      <c r="R480" s="339"/>
      <c r="S480" s="336"/>
      <c r="T480" s="347"/>
      <c r="U480" s="339"/>
      <c r="V480" s="340"/>
    </row>
    <row r="481" spans="1:22">
      <c r="A481" s="341"/>
      <c r="B481" s="331"/>
      <c r="C481" s="68" t="s">
        <v>87</v>
      </c>
      <c r="M481" s="339" t="str">
        <f>IF((L482=""),"",MAX(D483:L483))</f>
        <v/>
      </c>
      <c r="N481" s="339" t="str">
        <f>IF(L482="","",MIN(D483:L483))</f>
        <v/>
      </c>
      <c r="O481" s="339" t="str">
        <f>IF((L483=""),"",AVERAGE(D483:L483))</f>
        <v/>
      </c>
      <c r="P481" s="342">
        <v>19000</v>
      </c>
      <c r="Q481" s="342">
        <v>49000</v>
      </c>
      <c r="R481" s="339" t="str">
        <f>IF((L482=""),"",((M481-N481)/(M481+N481))*100)</f>
        <v/>
      </c>
      <c r="S481" s="342">
        <v>20</v>
      </c>
      <c r="T481" s="347" t="str">
        <f>IF(L482="","",IF(R578&lt;20,(IF(O481&gt;19000,IF(O481&lt;49000,"Pass","Fail"),"Fail"))))</f>
        <v/>
      </c>
      <c r="U481" s="339"/>
      <c r="V481" s="340"/>
    </row>
    <row r="482" spans="1:22">
      <c r="A482" s="341"/>
      <c r="B482" s="332"/>
      <c r="C482" s="68" t="s">
        <v>88</v>
      </c>
      <c r="M482" s="339"/>
      <c r="N482" s="339"/>
      <c r="O482" s="339"/>
      <c r="P482" s="335"/>
      <c r="Q482" s="335"/>
      <c r="R482" s="339"/>
      <c r="S482" s="335"/>
      <c r="T482" s="347"/>
      <c r="U482" s="339"/>
      <c r="V482" s="340"/>
    </row>
    <row r="483" spans="1:22" ht="38.25">
      <c r="A483" s="341"/>
      <c r="B483" s="333"/>
      <c r="C483" s="68" t="s">
        <v>122</v>
      </c>
      <c r="D483" s="38" t="str">
        <f t="shared" ref="D483:L483" si="157">IF(((D481="")*AND(D482="")),"",(D481-D482)*60/70)</f>
        <v/>
      </c>
      <c r="E483" s="38" t="str">
        <f t="shared" si="157"/>
        <v/>
      </c>
      <c r="F483" s="38" t="str">
        <f t="shared" si="157"/>
        <v/>
      </c>
      <c r="G483" s="38" t="str">
        <f t="shared" si="157"/>
        <v/>
      </c>
      <c r="H483" s="38" t="str">
        <f t="shared" si="157"/>
        <v/>
      </c>
      <c r="I483" s="38" t="str">
        <f t="shared" si="157"/>
        <v/>
      </c>
      <c r="J483" s="38" t="str">
        <f t="shared" si="157"/>
        <v/>
      </c>
      <c r="K483" s="38" t="str">
        <f t="shared" si="157"/>
        <v/>
      </c>
      <c r="L483" s="38" t="str">
        <f t="shared" si="157"/>
        <v/>
      </c>
      <c r="M483" s="339"/>
      <c r="N483" s="339"/>
      <c r="O483" s="339"/>
      <c r="P483" s="336"/>
      <c r="Q483" s="336"/>
      <c r="R483" s="339"/>
      <c r="S483" s="336"/>
      <c r="T483" s="347"/>
      <c r="U483" s="339"/>
      <c r="V483" s="340"/>
    </row>
    <row r="484" spans="1:22">
      <c r="A484" s="341"/>
      <c r="B484" s="331"/>
      <c r="C484" s="68" t="s">
        <v>87</v>
      </c>
      <c r="M484" s="339" t="str">
        <f>IF((L485=""),"",MAX(D486:L486))</f>
        <v/>
      </c>
      <c r="N484" s="339" t="str">
        <f>IF(L485="","",MIN(D486:L486))</f>
        <v/>
      </c>
      <c r="O484" s="339" t="str">
        <f>IF((L486=""),"",AVERAGE(D486:L486))</f>
        <v/>
      </c>
      <c r="P484" s="342">
        <v>19000</v>
      </c>
      <c r="Q484" s="342">
        <v>49000</v>
      </c>
      <c r="R484" s="339" t="str">
        <f>IF((L485=""),"",((M484-N484)/(M484+N484))*100)</f>
        <v/>
      </c>
      <c r="S484" s="342">
        <v>20</v>
      </c>
      <c r="T484" s="347" t="str">
        <f>IF(L485="","",IF(R581&lt;20,(IF(O484&gt;19000,IF(O484&lt;49000,"Pass","Fail"),"Fail"))))</f>
        <v/>
      </c>
      <c r="U484" s="339"/>
      <c r="V484" s="340"/>
    </row>
    <row r="485" spans="1:22">
      <c r="A485" s="341"/>
      <c r="B485" s="332"/>
      <c r="C485" s="68" t="s">
        <v>88</v>
      </c>
      <c r="M485" s="339"/>
      <c r="N485" s="339"/>
      <c r="O485" s="339"/>
      <c r="P485" s="335"/>
      <c r="Q485" s="335"/>
      <c r="R485" s="339"/>
      <c r="S485" s="335"/>
      <c r="T485" s="347"/>
      <c r="U485" s="339"/>
      <c r="V485" s="340"/>
    </row>
    <row r="486" spans="1:22" ht="38.25">
      <c r="A486" s="341"/>
      <c r="B486" s="333"/>
      <c r="C486" s="68" t="s">
        <v>122</v>
      </c>
      <c r="D486" s="38" t="str">
        <f t="shared" ref="D486:L486" si="158">IF(((D484="")*AND(D485="")),"",(D484-D485)*60/70)</f>
        <v/>
      </c>
      <c r="E486" s="38" t="str">
        <f t="shared" si="158"/>
        <v/>
      </c>
      <c r="F486" s="38" t="str">
        <f t="shared" si="158"/>
        <v/>
      </c>
      <c r="G486" s="38" t="str">
        <f t="shared" si="158"/>
        <v/>
      </c>
      <c r="H486" s="38" t="str">
        <f t="shared" si="158"/>
        <v/>
      </c>
      <c r="I486" s="38" t="str">
        <f t="shared" si="158"/>
        <v/>
      </c>
      <c r="J486" s="38" t="str">
        <f t="shared" si="158"/>
        <v/>
      </c>
      <c r="K486" s="38" t="str">
        <f t="shared" si="158"/>
        <v/>
      </c>
      <c r="L486" s="38" t="str">
        <f t="shared" si="158"/>
        <v/>
      </c>
      <c r="M486" s="339"/>
      <c r="N486" s="339"/>
      <c r="O486" s="339"/>
      <c r="P486" s="336"/>
      <c r="Q486" s="336"/>
      <c r="R486" s="339"/>
      <c r="S486" s="336"/>
      <c r="T486" s="347"/>
      <c r="U486" s="339"/>
      <c r="V486" s="340"/>
    </row>
    <row r="487" spans="1:22">
      <c r="A487" s="341"/>
      <c r="B487" s="331"/>
      <c r="C487" s="68" t="s">
        <v>87</v>
      </c>
      <c r="M487" s="339" t="str">
        <f>IF((L488=""),"",MAX(D489:L489))</f>
        <v/>
      </c>
      <c r="N487" s="339" t="str">
        <f>IF(L488="","",MIN(D489:L489))</f>
        <v/>
      </c>
      <c r="O487" s="339" t="str">
        <f>IF((L489=""),"",AVERAGE(D489:L489))</f>
        <v/>
      </c>
      <c r="P487" s="342">
        <v>19000</v>
      </c>
      <c r="Q487" s="342">
        <v>49000</v>
      </c>
      <c r="R487" s="339" t="str">
        <f>IF((L488=""),"",((M487-N487)/(M487+N487))*100)</f>
        <v/>
      </c>
      <c r="S487" s="342">
        <v>20</v>
      </c>
      <c r="T487" s="347" t="str">
        <f>IF(L488="","",IF(R584&lt;20,(IF(O487&gt;19000,IF(O487&lt;49000,"Pass","Fail"),"Fail"))))</f>
        <v/>
      </c>
      <c r="U487" s="339"/>
      <c r="V487" s="340"/>
    </row>
    <row r="488" spans="1:22">
      <c r="A488" s="341"/>
      <c r="B488" s="332"/>
      <c r="C488" s="68" t="s">
        <v>88</v>
      </c>
      <c r="M488" s="339"/>
      <c r="N488" s="339"/>
      <c r="O488" s="339"/>
      <c r="P488" s="335"/>
      <c r="Q488" s="335"/>
      <c r="R488" s="339"/>
      <c r="S488" s="335"/>
      <c r="T488" s="347"/>
      <c r="U488" s="339"/>
      <c r="V488" s="340"/>
    </row>
    <row r="489" spans="1:22" ht="38.25">
      <c r="A489" s="341"/>
      <c r="B489" s="333"/>
      <c r="C489" s="68" t="s">
        <v>122</v>
      </c>
      <c r="D489" s="38" t="str">
        <f t="shared" ref="D489:L489" si="159">IF(((D487="")*AND(D488="")),"",(D487-D488)*60/70)</f>
        <v/>
      </c>
      <c r="E489" s="38" t="str">
        <f t="shared" si="159"/>
        <v/>
      </c>
      <c r="F489" s="38" t="str">
        <f t="shared" si="159"/>
        <v/>
      </c>
      <c r="G489" s="38" t="str">
        <f t="shared" si="159"/>
        <v/>
      </c>
      <c r="H489" s="38" t="str">
        <f t="shared" si="159"/>
        <v/>
      </c>
      <c r="I489" s="38" t="str">
        <f t="shared" si="159"/>
        <v/>
      </c>
      <c r="J489" s="38" t="str">
        <f t="shared" si="159"/>
        <v/>
      </c>
      <c r="K489" s="38" t="str">
        <f t="shared" si="159"/>
        <v/>
      </c>
      <c r="L489" s="38" t="str">
        <f t="shared" si="159"/>
        <v/>
      </c>
      <c r="M489" s="339"/>
      <c r="N489" s="339"/>
      <c r="O489" s="339"/>
      <c r="P489" s="336"/>
      <c r="Q489" s="336"/>
      <c r="R489" s="339"/>
      <c r="S489" s="336"/>
      <c r="T489" s="347"/>
      <c r="U489" s="339"/>
      <c r="V489" s="340"/>
    </row>
    <row r="490" spans="1:22">
      <c r="A490" s="341"/>
      <c r="B490" s="331"/>
      <c r="C490" s="68" t="s">
        <v>87</v>
      </c>
      <c r="M490" s="339" t="str">
        <f>IF((L491=""),"",MAX(D492:L492))</f>
        <v/>
      </c>
      <c r="N490" s="339" t="str">
        <f>IF(L491="","",MIN(D492:L492))</f>
        <v/>
      </c>
      <c r="O490" s="339" t="str">
        <f>IF((L492=""),"",AVERAGE(D492:L492))</f>
        <v/>
      </c>
      <c r="P490" s="342">
        <v>19000</v>
      </c>
      <c r="Q490" s="342">
        <v>49000</v>
      </c>
      <c r="R490" s="339" t="str">
        <f>IF((L491=""),"",((M490-N490)/(M490+N490))*100)</f>
        <v/>
      </c>
      <c r="S490" s="342">
        <v>20</v>
      </c>
      <c r="T490" s="347" t="str">
        <f>IF(L491="","",IF(R587&lt;20,(IF(O490&gt;19000,IF(O490&lt;49000,"Pass","Fail"),"Fail"))))</f>
        <v/>
      </c>
      <c r="U490" s="339"/>
      <c r="V490" s="340"/>
    </row>
    <row r="491" spans="1:22">
      <c r="A491" s="341"/>
      <c r="B491" s="332"/>
      <c r="C491" s="68" t="s">
        <v>88</v>
      </c>
      <c r="M491" s="339"/>
      <c r="N491" s="339"/>
      <c r="O491" s="339"/>
      <c r="P491" s="335"/>
      <c r="Q491" s="335"/>
      <c r="R491" s="339"/>
      <c r="S491" s="335"/>
      <c r="T491" s="347"/>
      <c r="U491" s="339"/>
      <c r="V491" s="340"/>
    </row>
    <row r="492" spans="1:22" ht="38.25">
      <c r="A492" s="341"/>
      <c r="B492" s="333"/>
      <c r="C492" s="68" t="s">
        <v>122</v>
      </c>
      <c r="D492" s="38" t="str">
        <f t="shared" ref="D492:L492" si="160">IF(((D490="")*AND(D491="")),"",(D490-D491)*60/70)</f>
        <v/>
      </c>
      <c r="E492" s="38" t="str">
        <f t="shared" si="160"/>
        <v/>
      </c>
      <c r="F492" s="38" t="str">
        <f t="shared" si="160"/>
        <v/>
      </c>
      <c r="G492" s="38" t="str">
        <f t="shared" si="160"/>
        <v/>
      </c>
      <c r="H492" s="38" t="str">
        <f t="shared" si="160"/>
        <v/>
      </c>
      <c r="I492" s="38" t="str">
        <f t="shared" si="160"/>
        <v/>
      </c>
      <c r="J492" s="38" t="str">
        <f t="shared" si="160"/>
        <v/>
      </c>
      <c r="K492" s="38" t="str">
        <f t="shared" si="160"/>
        <v/>
      </c>
      <c r="L492" s="38" t="str">
        <f t="shared" si="160"/>
        <v/>
      </c>
      <c r="M492" s="339"/>
      <c r="N492" s="339"/>
      <c r="O492" s="339"/>
      <c r="P492" s="336"/>
      <c r="Q492" s="336"/>
      <c r="R492" s="339"/>
      <c r="S492" s="336"/>
      <c r="T492" s="347"/>
      <c r="U492" s="339"/>
      <c r="V492" s="340"/>
    </row>
    <row r="493" spans="1:22">
      <c r="A493" s="341"/>
      <c r="B493" s="331"/>
      <c r="C493" s="68" t="s">
        <v>87</v>
      </c>
      <c r="M493" s="339" t="str">
        <f>IF((L494=""),"",MAX(D495:L495))</f>
        <v/>
      </c>
      <c r="N493" s="339" t="str">
        <f>IF(L494="","",MIN(D495:L495))</f>
        <v/>
      </c>
      <c r="O493" s="339" t="str">
        <f>IF((L495=""),"",AVERAGE(D495:L495))</f>
        <v/>
      </c>
      <c r="P493" s="342">
        <v>19000</v>
      </c>
      <c r="Q493" s="342">
        <v>49000</v>
      </c>
      <c r="R493" s="339" t="str">
        <f>IF((L494=""),"",((M493-N493)/(M493+N493))*100)</f>
        <v/>
      </c>
      <c r="S493" s="342">
        <v>20</v>
      </c>
      <c r="T493" s="347" t="str">
        <f>IF(L494="","",IF(R590&lt;20,(IF(O493&gt;19000,IF(O493&lt;49000,"Pass","Fail"),"Fail"))))</f>
        <v/>
      </c>
      <c r="U493" s="339"/>
      <c r="V493" s="340"/>
    </row>
    <row r="494" spans="1:22">
      <c r="A494" s="341"/>
      <c r="B494" s="332"/>
      <c r="C494" s="68" t="s">
        <v>88</v>
      </c>
      <c r="M494" s="339"/>
      <c r="N494" s="339"/>
      <c r="O494" s="339"/>
      <c r="P494" s="335"/>
      <c r="Q494" s="335"/>
      <c r="R494" s="339"/>
      <c r="S494" s="335"/>
      <c r="T494" s="347"/>
      <c r="U494" s="339"/>
      <c r="V494" s="340"/>
    </row>
    <row r="495" spans="1:22" ht="38.25">
      <c r="A495" s="341"/>
      <c r="B495" s="333"/>
      <c r="C495" s="68" t="s">
        <v>122</v>
      </c>
      <c r="D495" s="38" t="str">
        <f t="shared" ref="D495:L495" si="161">IF(((D493="")*AND(D494="")),"",(D493-D494)*60/70)</f>
        <v/>
      </c>
      <c r="E495" s="38" t="str">
        <f t="shared" si="161"/>
        <v/>
      </c>
      <c r="F495" s="38" t="str">
        <f t="shared" si="161"/>
        <v/>
      </c>
      <c r="G495" s="38" t="str">
        <f t="shared" si="161"/>
        <v/>
      </c>
      <c r="H495" s="38" t="str">
        <f t="shared" si="161"/>
        <v/>
      </c>
      <c r="I495" s="38" t="str">
        <f t="shared" si="161"/>
        <v/>
      </c>
      <c r="J495" s="38" t="str">
        <f t="shared" si="161"/>
        <v/>
      </c>
      <c r="K495" s="38" t="str">
        <f t="shared" si="161"/>
        <v/>
      </c>
      <c r="L495" s="38" t="str">
        <f t="shared" si="161"/>
        <v/>
      </c>
      <c r="M495" s="339"/>
      <c r="N495" s="339"/>
      <c r="O495" s="339"/>
      <c r="P495" s="336"/>
      <c r="Q495" s="336"/>
      <c r="R495" s="339"/>
      <c r="S495" s="336"/>
      <c r="T495" s="347"/>
      <c r="U495" s="339"/>
      <c r="V495" s="340"/>
    </row>
    <row r="496" spans="1:22">
      <c r="A496" s="341"/>
      <c r="B496" s="331"/>
      <c r="C496" s="68" t="s">
        <v>87</v>
      </c>
      <c r="M496" s="339" t="str">
        <f>IF((L497=""),"",MAX(D498:L498))</f>
        <v/>
      </c>
      <c r="N496" s="339" t="str">
        <f>IF(L497="","",MIN(D498:L498))</f>
        <v/>
      </c>
      <c r="O496" s="339" t="str">
        <f>IF((L498=""),"",AVERAGE(D498:L498))</f>
        <v/>
      </c>
      <c r="P496" s="342">
        <v>19000</v>
      </c>
      <c r="Q496" s="342">
        <v>49000</v>
      </c>
      <c r="R496" s="339" t="str">
        <f>IF((L497=""),"",((M496-N496)/(M496+N496))*100)</f>
        <v/>
      </c>
      <c r="S496" s="342">
        <v>20</v>
      </c>
      <c r="T496" s="347" t="str">
        <f>IF(L497="","",IF(R593&lt;20,(IF(O496&gt;19000,IF(O496&lt;49000,"Pass","Fail"),"Fail"))))</f>
        <v/>
      </c>
      <c r="U496" s="339"/>
      <c r="V496" s="340"/>
    </row>
    <row r="497" spans="1:22">
      <c r="A497" s="341"/>
      <c r="B497" s="332"/>
      <c r="C497" s="68" t="s">
        <v>88</v>
      </c>
      <c r="M497" s="339"/>
      <c r="N497" s="339"/>
      <c r="O497" s="339"/>
      <c r="P497" s="335"/>
      <c r="Q497" s="335"/>
      <c r="R497" s="339"/>
      <c r="S497" s="335"/>
      <c r="T497" s="347"/>
      <c r="U497" s="339"/>
      <c r="V497" s="340"/>
    </row>
    <row r="498" spans="1:22" ht="38.25">
      <c r="A498" s="341"/>
      <c r="B498" s="333"/>
      <c r="C498" s="68" t="s">
        <v>122</v>
      </c>
      <c r="D498" s="38" t="str">
        <f t="shared" ref="D498:L498" si="162">IF(((D496="")*AND(D497="")),"",(D496-D497)*60/70)</f>
        <v/>
      </c>
      <c r="E498" s="38" t="str">
        <f t="shared" si="162"/>
        <v/>
      </c>
      <c r="F498" s="38" t="str">
        <f t="shared" si="162"/>
        <v/>
      </c>
      <c r="G498" s="38" t="str">
        <f t="shared" si="162"/>
        <v/>
      </c>
      <c r="H498" s="38" t="str">
        <f t="shared" si="162"/>
        <v/>
      </c>
      <c r="I498" s="38" t="str">
        <f t="shared" si="162"/>
        <v/>
      </c>
      <c r="J498" s="38" t="str">
        <f t="shared" si="162"/>
        <v/>
      </c>
      <c r="K498" s="38" t="str">
        <f t="shared" si="162"/>
        <v/>
      </c>
      <c r="L498" s="38" t="str">
        <f t="shared" si="162"/>
        <v/>
      </c>
      <c r="M498" s="339"/>
      <c r="N498" s="339"/>
      <c r="O498" s="339"/>
      <c r="P498" s="336"/>
      <c r="Q498" s="336"/>
      <c r="R498" s="339"/>
      <c r="S498" s="336"/>
      <c r="T498" s="347"/>
      <c r="U498" s="339"/>
      <c r="V498" s="340"/>
    </row>
    <row r="499" spans="1:22">
      <c r="A499" s="341"/>
      <c r="B499" s="331"/>
      <c r="C499" s="68" t="s">
        <v>87</v>
      </c>
      <c r="M499" s="339" t="str">
        <f>IF((L500=""),"",MAX(D501:L501))</f>
        <v/>
      </c>
      <c r="N499" s="339" t="str">
        <f>IF(L500="","",MIN(D501:L501))</f>
        <v/>
      </c>
      <c r="O499" s="339" t="str">
        <f>IF((L501=""),"",AVERAGE(D501:L501))</f>
        <v/>
      </c>
      <c r="P499" s="342">
        <v>19000</v>
      </c>
      <c r="Q499" s="342">
        <v>49000</v>
      </c>
      <c r="R499" s="339" t="str">
        <f>IF((L500=""),"",((M499-N499)/(M499+N499))*100)</f>
        <v/>
      </c>
      <c r="S499" s="342">
        <v>20</v>
      </c>
      <c r="T499" s="347" t="str">
        <f>IF(L500="","",IF(R596&lt;20,(IF(O499&gt;19000,IF(O499&lt;49000,"Pass","Fail"),"Fail"))))</f>
        <v/>
      </c>
      <c r="U499" s="339"/>
      <c r="V499" s="340"/>
    </row>
    <row r="500" spans="1:22">
      <c r="A500" s="341"/>
      <c r="B500" s="332"/>
      <c r="C500" s="68" t="s">
        <v>88</v>
      </c>
      <c r="M500" s="339"/>
      <c r="N500" s="339"/>
      <c r="O500" s="339"/>
      <c r="P500" s="335"/>
      <c r="Q500" s="335"/>
      <c r="R500" s="339"/>
      <c r="S500" s="335"/>
      <c r="T500" s="347"/>
      <c r="U500" s="339"/>
      <c r="V500" s="340"/>
    </row>
    <row r="501" spans="1:22" ht="38.25">
      <c r="A501" s="341"/>
      <c r="B501" s="333"/>
      <c r="C501" s="68" t="s">
        <v>122</v>
      </c>
      <c r="D501" s="38" t="str">
        <f t="shared" ref="D501:L501" si="163">IF(((D499="")*AND(D500="")),"",(D499-D500)*60/70)</f>
        <v/>
      </c>
      <c r="E501" s="38" t="str">
        <f t="shared" si="163"/>
        <v/>
      </c>
      <c r="F501" s="38" t="str">
        <f t="shared" si="163"/>
        <v/>
      </c>
      <c r="G501" s="38" t="str">
        <f t="shared" si="163"/>
        <v/>
      </c>
      <c r="H501" s="38" t="str">
        <f t="shared" si="163"/>
        <v/>
      </c>
      <c r="I501" s="38" t="str">
        <f t="shared" si="163"/>
        <v/>
      </c>
      <c r="J501" s="38" t="str">
        <f t="shared" si="163"/>
        <v/>
      </c>
      <c r="K501" s="38" t="str">
        <f t="shared" si="163"/>
        <v/>
      </c>
      <c r="L501" s="38" t="str">
        <f t="shared" si="163"/>
        <v/>
      </c>
      <c r="M501" s="339"/>
      <c r="N501" s="339"/>
      <c r="O501" s="339"/>
      <c r="P501" s="336"/>
      <c r="Q501" s="336"/>
      <c r="R501" s="339"/>
      <c r="S501" s="336"/>
      <c r="T501" s="347"/>
      <c r="U501" s="339"/>
      <c r="V501" s="340"/>
    </row>
    <row r="502" spans="1:22">
      <c r="A502" s="341"/>
      <c r="B502" s="331"/>
      <c r="C502" s="68" t="s">
        <v>87</v>
      </c>
      <c r="M502" s="339" t="str">
        <f>IF((L503=""),"",MAX(D504:L504))</f>
        <v/>
      </c>
      <c r="N502" s="339" t="str">
        <f>IF(L503="","",MIN(D504:L504))</f>
        <v/>
      </c>
      <c r="O502" s="339" t="str">
        <f>IF((L504=""),"",AVERAGE(D504:L504))</f>
        <v/>
      </c>
      <c r="P502" s="342">
        <v>19000</v>
      </c>
      <c r="Q502" s="342">
        <v>49000</v>
      </c>
      <c r="R502" s="339" t="str">
        <f>IF((L503=""),"",((M502-N502)/(M502+N502))*100)</f>
        <v/>
      </c>
      <c r="S502" s="342">
        <v>20</v>
      </c>
      <c r="T502" s="347" t="str">
        <f>IF(L503="","",IF(R599&lt;20,(IF(O502&gt;19000,IF(O502&lt;49000,"Pass","Fail"),"Fail"))))</f>
        <v/>
      </c>
      <c r="U502" s="339"/>
      <c r="V502" s="340"/>
    </row>
    <row r="503" spans="1:22">
      <c r="A503" s="341"/>
      <c r="B503" s="332"/>
      <c r="C503" s="68" t="s">
        <v>88</v>
      </c>
      <c r="M503" s="339"/>
      <c r="N503" s="339"/>
      <c r="O503" s="339"/>
      <c r="P503" s="335"/>
      <c r="Q503" s="335"/>
      <c r="R503" s="339"/>
      <c r="S503" s="335"/>
      <c r="T503" s="347"/>
      <c r="U503" s="339"/>
      <c r="V503" s="340"/>
    </row>
    <row r="504" spans="1:22" ht="38.25">
      <c r="A504" s="341"/>
      <c r="B504" s="333"/>
      <c r="C504" s="68" t="s">
        <v>122</v>
      </c>
      <c r="D504" s="38" t="str">
        <f t="shared" ref="D504:L504" si="164">IF(((D502="")*AND(D503="")),"",(D502-D503)*60/70)</f>
        <v/>
      </c>
      <c r="E504" s="38" t="str">
        <f t="shared" si="164"/>
        <v/>
      </c>
      <c r="F504" s="38" t="str">
        <f t="shared" si="164"/>
        <v/>
      </c>
      <c r="G504" s="38" t="str">
        <f t="shared" si="164"/>
        <v/>
      </c>
      <c r="H504" s="38" t="str">
        <f t="shared" si="164"/>
        <v/>
      </c>
      <c r="I504" s="38" t="str">
        <f t="shared" si="164"/>
        <v/>
      </c>
      <c r="J504" s="38" t="str">
        <f t="shared" si="164"/>
        <v/>
      </c>
      <c r="K504" s="38" t="str">
        <f t="shared" si="164"/>
        <v/>
      </c>
      <c r="L504" s="38" t="str">
        <f t="shared" si="164"/>
        <v/>
      </c>
      <c r="M504" s="339"/>
      <c r="N504" s="339"/>
      <c r="O504" s="339"/>
      <c r="P504" s="336"/>
      <c r="Q504" s="336"/>
      <c r="R504" s="339"/>
      <c r="S504" s="336"/>
      <c r="T504" s="347"/>
      <c r="U504" s="339"/>
      <c r="V504" s="340"/>
    </row>
  </sheetData>
  <mergeCells count="1981">
    <mergeCell ref="R502:R504"/>
    <mergeCell ref="S502:S504"/>
    <mergeCell ref="T502:T504"/>
    <mergeCell ref="U502:U504"/>
    <mergeCell ref="V502:V504"/>
    <mergeCell ref="T499:T501"/>
    <mergeCell ref="U499:U501"/>
    <mergeCell ref="V499:V501"/>
    <mergeCell ref="A502:A504"/>
    <mergeCell ref="B502:B504"/>
    <mergeCell ref="M502:M504"/>
    <mergeCell ref="N502:N504"/>
    <mergeCell ref="O502:O504"/>
    <mergeCell ref="P502:P504"/>
    <mergeCell ref="Q502:Q504"/>
    <mergeCell ref="V496:V498"/>
    <mergeCell ref="A499:A501"/>
    <mergeCell ref="B499:B501"/>
    <mergeCell ref="M499:M501"/>
    <mergeCell ref="N499:N501"/>
    <mergeCell ref="O499:O501"/>
    <mergeCell ref="P499:P501"/>
    <mergeCell ref="Q499:Q501"/>
    <mergeCell ref="R499:R501"/>
    <mergeCell ref="S499:S501"/>
    <mergeCell ref="P496:P498"/>
    <mergeCell ref="Q496:Q498"/>
    <mergeCell ref="R496:R498"/>
    <mergeCell ref="S496:S498"/>
    <mergeCell ref="T496:T498"/>
    <mergeCell ref="U496:U498"/>
    <mergeCell ref="R493:R495"/>
    <mergeCell ref="S493:S495"/>
    <mergeCell ref="T493:T495"/>
    <mergeCell ref="U493:U495"/>
    <mergeCell ref="V493:V495"/>
    <mergeCell ref="A496:A498"/>
    <mergeCell ref="B496:B498"/>
    <mergeCell ref="M496:M498"/>
    <mergeCell ref="N496:N498"/>
    <mergeCell ref="O496:O498"/>
    <mergeCell ref="T490:T492"/>
    <mergeCell ref="U490:U492"/>
    <mergeCell ref="V490:V492"/>
    <mergeCell ref="A493:A495"/>
    <mergeCell ref="B493:B495"/>
    <mergeCell ref="M493:M495"/>
    <mergeCell ref="N493:N495"/>
    <mergeCell ref="O493:O495"/>
    <mergeCell ref="P493:P495"/>
    <mergeCell ref="Q493:Q495"/>
    <mergeCell ref="V487:V489"/>
    <mergeCell ref="A490:A492"/>
    <mergeCell ref="B490:B492"/>
    <mergeCell ref="M490:M492"/>
    <mergeCell ref="N490:N492"/>
    <mergeCell ref="O490:O492"/>
    <mergeCell ref="P490:P492"/>
    <mergeCell ref="Q490:Q492"/>
    <mergeCell ref="R490:R492"/>
    <mergeCell ref="S490:S492"/>
    <mergeCell ref="P487:P489"/>
    <mergeCell ref="Q487:Q489"/>
    <mergeCell ref="R487:R489"/>
    <mergeCell ref="S487:S489"/>
    <mergeCell ref="T487:T489"/>
    <mergeCell ref="U487:U489"/>
    <mergeCell ref="R484:R486"/>
    <mergeCell ref="S484:S486"/>
    <mergeCell ref="T484:T486"/>
    <mergeCell ref="U484:U486"/>
    <mergeCell ref="V484:V486"/>
    <mergeCell ref="A487:A489"/>
    <mergeCell ref="B487:B489"/>
    <mergeCell ref="M487:M489"/>
    <mergeCell ref="N487:N489"/>
    <mergeCell ref="O487:O489"/>
    <mergeCell ref="T481:T483"/>
    <mergeCell ref="U481:U483"/>
    <mergeCell ref="V481:V483"/>
    <mergeCell ref="A484:A486"/>
    <mergeCell ref="B484:B486"/>
    <mergeCell ref="M484:M486"/>
    <mergeCell ref="N484:N486"/>
    <mergeCell ref="O484:O486"/>
    <mergeCell ref="P484:P486"/>
    <mergeCell ref="Q484:Q486"/>
    <mergeCell ref="V478:V480"/>
    <mergeCell ref="A481:A483"/>
    <mergeCell ref="B481:B483"/>
    <mergeCell ref="M481:M483"/>
    <mergeCell ref="N481:N483"/>
    <mergeCell ref="O481:O483"/>
    <mergeCell ref="P481:P483"/>
    <mergeCell ref="Q481:Q483"/>
    <mergeCell ref="R481:R483"/>
    <mergeCell ref="S481:S483"/>
    <mergeCell ref="P478:P480"/>
    <mergeCell ref="Q478:Q480"/>
    <mergeCell ref="R478:R480"/>
    <mergeCell ref="S478:S480"/>
    <mergeCell ref="T478:T480"/>
    <mergeCell ref="U478:U480"/>
    <mergeCell ref="R475:R477"/>
    <mergeCell ref="S475:S477"/>
    <mergeCell ref="T475:T477"/>
    <mergeCell ref="U475:U477"/>
    <mergeCell ref="V475:V477"/>
    <mergeCell ref="A478:A480"/>
    <mergeCell ref="B478:B480"/>
    <mergeCell ref="M478:M480"/>
    <mergeCell ref="N478:N480"/>
    <mergeCell ref="O478:O480"/>
    <mergeCell ref="T472:T474"/>
    <mergeCell ref="U472:U474"/>
    <mergeCell ref="V472:V474"/>
    <mergeCell ref="A475:A477"/>
    <mergeCell ref="B475:B477"/>
    <mergeCell ref="M475:M477"/>
    <mergeCell ref="N475:N477"/>
    <mergeCell ref="O475:O477"/>
    <mergeCell ref="P475:P477"/>
    <mergeCell ref="Q475:Q477"/>
    <mergeCell ref="V469:V471"/>
    <mergeCell ref="A472:A474"/>
    <mergeCell ref="B472:B474"/>
    <mergeCell ref="M472:M474"/>
    <mergeCell ref="N472:N474"/>
    <mergeCell ref="O472:O474"/>
    <mergeCell ref="P472:P474"/>
    <mergeCell ref="Q472:Q474"/>
    <mergeCell ref="R472:R474"/>
    <mergeCell ref="S472:S474"/>
    <mergeCell ref="P469:P471"/>
    <mergeCell ref="Q469:Q471"/>
    <mergeCell ref="R469:R471"/>
    <mergeCell ref="S469:S471"/>
    <mergeCell ref="T469:T471"/>
    <mergeCell ref="U469:U471"/>
    <mergeCell ref="R466:R468"/>
    <mergeCell ref="S466:S468"/>
    <mergeCell ref="T466:T468"/>
    <mergeCell ref="U466:U468"/>
    <mergeCell ref="V466:V468"/>
    <mergeCell ref="A469:A471"/>
    <mergeCell ref="B469:B471"/>
    <mergeCell ref="M469:M471"/>
    <mergeCell ref="N469:N471"/>
    <mergeCell ref="O469:O471"/>
    <mergeCell ref="T463:T465"/>
    <mergeCell ref="U463:U465"/>
    <mergeCell ref="V463:V465"/>
    <mergeCell ref="A466:A468"/>
    <mergeCell ref="B466:B468"/>
    <mergeCell ref="M466:M468"/>
    <mergeCell ref="N466:N468"/>
    <mergeCell ref="O466:O468"/>
    <mergeCell ref="P466:P468"/>
    <mergeCell ref="Q466:Q468"/>
    <mergeCell ref="V460:V462"/>
    <mergeCell ref="A463:A465"/>
    <mergeCell ref="B463:B465"/>
    <mergeCell ref="M463:M465"/>
    <mergeCell ref="N463:N465"/>
    <mergeCell ref="O463:O465"/>
    <mergeCell ref="P463:P465"/>
    <mergeCell ref="Q463:Q465"/>
    <mergeCell ref="R463:R465"/>
    <mergeCell ref="S463:S465"/>
    <mergeCell ref="P460:P462"/>
    <mergeCell ref="Q460:Q462"/>
    <mergeCell ref="R460:R462"/>
    <mergeCell ref="S460:S462"/>
    <mergeCell ref="T460:T462"/>
    <mergeCell ref="U460:U462"/>
    <mergeCell ref="R457:R459"/>
    <mergeCell ref="S457:S459"/>
    <mergeCell ref="T457:T459"/>
    <mergeCell ref="U457:U459"/>
    <mergeCell ref="V457:V459"/>
    <mergeCell ref="A460:A462"/>
    <mergeCell ref="B460:B462"/>
    <mergeCell ref="M460:M462"/>
    <mergeCell ref="N460:N462"/>
    <mergeCell ref="O460:O462"/>
    <mergeCell ref="T454:T456"/>
    <mergeCell ref="U454:U456"/>
    <mergeCell ref="V454:V456"/>
    <mergeCell ref="A457:A459"/>
    <mergeCell ref="B457:B459"/>
    <mergeCell ref="M457:M459"/>
    <mergeCell ref="N457:N459"/>
    <mergeCell ref="O457:O459"/>
    <mergeCell ref="P457:P459"/>
    <mergeCell ref="Q457:Q459"/>
    <mergeCell ref="V451:V453"/>
    <mergeCell ref="A454:A456"/>
    <mergeCell ref="B454:B456"/>
    <mergeCell ref="M454:M456"/>
    <mergeCell ref="N454:N456"/>
    <mergeCell ref="O454:O456"/>
    <mergeCell ref="P454:P456"/>
    <mergeCell ref="Q454:Q456"/>
    <mergeCell ref="R454:R456"/>
    <mergeCell ref="S454:S456"/>
    <mergeCell ref="P451:P453"/>
    <mergeCell ref="Q451:Q453"/>
    <mergeCell ref="R451:R453"/>
    <mergeCell ref="S451:S453"/>
    <mergeCell ref="T451:T453"/>
    <mergeCell ref="U451:U453"/>
    <mergeCell ref="R448:R450"/>
    <mergeCell ref="S448:S450"/>
    <mergeCell ref="T448:T450"/>
    <mergeCell ref="U448:U450"/>
    <mergeCell ref="V448:V450"/>
    <mergeCell ref="A451:A453"/>
    <mergeCell ref="B451:B453"/>
    <mergeCell ref="M451:M453"/>
    <mergeCell ref="N451:N453"/>
    <mergeCell ref="O451:O453"/>
    <mergeCell ref="T445:T447"/>
    <mergeCell ref="U445:U447"/>
    <mergeCell ref="V445:V447"/>
    <mergeCell ref="A448:A450"/>
    <mergeCell ref="B448:B450"/>
    <mergeCell ref="M448:M450"/>
    <mergeCell ref="N448:N450"/>
    <mergeCell ref="O448:O450"/>
    <mergeCell ref="P448:P450"/>
    <mergeCell ref="Q448:Q450"/>
    <mergeCell ref="V442:V444"/>
    <mergeCell ref="A445:A447"/>
    <mergeCell ref="B445:B447"/>
    <mergeCell ref="M445:M447"/>
    <mergeCell ref="N445:N447"/>
    <mergeCell ref="O445:O447"/>
    <mergeCell ref="P445:P447"/>
    <mergeCell ref="Q445:Q447"/>
    <mergeCell ref="R445:R447"/>
    <mergeCell ref="S445:S447"/>
    <mergeCell ref="P442:P444"/>
    <mergeCell ref="Q442:Q444"/>
    <mergeCell ref="R442:R444"/>
    <mergeCell ref="S442:S444"/>
    <mergeCell ref="T442:T444"/>
    <mergeCell ref="U442:U444"/>
    <mergeCell ref="R439:R441"/>
    <mergeCell ref="S439:S441"/>
    <mergeCell ref="T439:T441"/>
    <mergeCell ref="U439:U441"/>
    <mergeCell ref="V439:V441"/>
    <mergeCell ref="A442:A444"/>
    <mergeCell ref="B442:B444"/>
    <mergeCell ref="M442:M444"/>
    <mergeCell ref="N442:N444"/>
    <mergeCell ref="O442:O444"/>
    <mergeCell ref="T436:T438"/>
    <mergeCell ref="U436:U438"/>
    <mergeCell ref="V436:V438"/>
    <mergeCell ref="A439:A441"/>
    <mergeCell ref="B439:B441"/>
    <mergeCell ref="M439:M441"/>
    <mergeCell ref="N439:N441"/>
    <mergeCell ref="O439:O441"/>
    <mergeCell ref="P439:P441"/>
    <mergeCell ref="Q439:Q441"/>
    <mergeCell ref="V433:V435"/>
    <mergeCell ref="A436:A438"/>
    <mergeCell ref="B436:B438"/>
    <mergeCell ref="M436:M438"/>
    <mergeCell ref="N436:N438"/>
    <mergeCell ref="O436:O438"/>
    <mergeCell ref="P436:P438"/>
    <mergeCell ref="Q436:Q438"/>
    <mergeCell ref="R436:R438"/>
    <mergeCell ref="S436:S438"/>
    <mergeCell ref="P433:P435"/>
    <mergeCell ref="Q433:Q435"/>
    <mergeCell ref="R433:R435"/>
    <mergeCell ref="S433:S435"/>
    <mergeCell ref="T433:T435"/>
    <mergeCell ref="U433:U435"/>
    <mergeCell ref="R430:R432"/>
    <mergeCell ref="S430:S432"/>
    <mergeCell ref="T430:T432"/>
    <mergeCell ref="U430:U432"/>
    <mergeCell ref="V430:V432"/>
    <mergeCell ref="A433:A435"/>
    <mergeCell ref="B433:B435"/>
    <mergeCell ref="M433:M435"/>
    <mergeCell ref="N433:N435"/>
    <mergeCell ref="O433:O435"/>
    <mergeCell ref="T427:T429"/>
    <mergeCell ref="U427:U429"/>
    <mergeCell ref="V427:V429"/>
    <mergeCell ref="A430:A432"/>
    <mergeCell ref="B430:B432"/>
    <mergeCell ref="M430:M432"/>
    <mergeCell ref="N430:N432"/>
    <mergeCell ref="O430:O432"/>
    <mergeCell ref="P430:P432"/>
    <mergeCell ref="Q430:Q432"/>
    <mergeCell ref="V424:V426"/>
    <mergeCell ref="A427:A429"/>
    <mergeCell ref="B427:B429"/>
    <mergeCell ref="M427:M429"/>
    <mergeCell ref="N427:N429"/>
    <mergeCell ref="O427:O429"/>
    <mergeCell ref="P427:P429"/>
    <mergeCell ref="Q427:Q429"/>
    <mergeCell ref="R427:R429"/>
    <mergeCell ref="S427:S429"/>
    <mergeCell ref="P424:P426"/>
    <mergeCell ref="Q424:Q426"/>
    <mergeCell ref="R424:R426"/>
    <mergeCell ref="S424:S426"/>
    <mergeCell ref="T424:T426"/>
    <mergeCell ref="U424:U426"/>
    <mergeCell ref="R421:R423"/>
    <mergeCell ref="S421:S423"/>
    <mergeCell ref="T421:T423"/>
    <mergeCell ref="U421:U423"/>
    <mergeCell ref="V421:V423"/>
    <mergeCell ref="A424:A426"/>
    <mergeCell ref="B424:B426"/>
    <mergeCell ref="M424:M426"/>
    <mergeCell ref="N424:N426"/>
    <mergeCell ref="O424:O426"/>
    <mergeCell ref="T418:T420"/>
    <mergeCell ref="U418:U420"/>
    <mergeCell ref="V418:V420"/>
    <mergeCell ref="A421:A423"/>
    <mergeCell ref="B421:B423"/>
    <mergeCell ref="M421:M423"/>
    <mergeCell ref="N421:N423"/>
    <mergeCell ref="O421:O423"/>
    <mergeCell ref="P421:P423"/>
    <mergeCell ref="Q421:Q423"/>
    <mergeCell ref="V415:V417"/>
    <mergeCell ref="A418:A420"/>
    <mergeCell ref="B418:B420"/>
    <mergeCell ref="M418:M420"/>
    <mergeCell ref="N418:N420"/>
    <mergeCell ref="O418:O420"/>
    <mergeCell ref="P418:P420"/>
    <mergeCell ref="Q418:Q420"/>
    <mergeCell ref="R418:R420"/>
    <mergeCell ref="S418:S420"/>
    <mergeCell ref="P415:P417"/>
    <mergeCell ref="Q415:Q417"/>
    <mergeCell ref="R415:R417"/>
    <mergeCell ref="S415:S417"/>
    <mergeCell ref="T415:T417"/>
    <mergeCell ref="U415:U417"/>
    <mergeCell ref="R412:R414"/>
    <mergeCell ref="S412:S414"/>
    <mergeCell ref="T412:T414"/>
    <mergeCell ref="U412:U414"/>
    <mergeCell ref="V412:V414"/>
    <mergeCell ref="A415:A417"/>
    <mergeCell ref="B415:B417"/>
    <mergeCell ref="M415:M417"/>
    <mergeCell ref="N415:N417"/>
    <mergeCell ref="O415:O417"/>
    <mergeCell ref="T409:T411"/>
    <mergeCell ref="U409:U411"/>
    <mergeCell ref="V409:V411"/>
    <mergeCell ref="A412:A414"/>
    <mergeCell ref="B412:B414"/>
    <mergeCell ref="M412:M414"/>
    <mergeCell ref="N412:N414"/>
    <mergeCell ref="O412:O414"/>
    <mergeCell ref="P412:P414"/>
    <mergeCell ref="Q412:Q414"/>
    <mergeCell ref="V406:V408"/>
    <mergeCell ref="A409:A411"/>
    <mergeCell ref="B409:B411"/>
    <mergeCell ref="M409:M411"/>
    <mergeCell ref="N409:N411"/>
    <mergeCell ref="O409:O411"/>
    <mergeCell ref="P409:P411"/>
    <mergeCell ref="Q409:Q411"/>
    <mergeCell ref="R409:R411"/>
    <mergeCell ref="S409:S411"/>
    <mergeCell ref="P406:P408"/>
    <mergeCell ref="Q406:Q408"/>
    <mergeCell ref="R406:R408"/>
    <mergeCell ref="S406:S408"/>
    <mergeCell ref="T406:T408"/>
    <mergeCell ref="U406:U408"/>
    <mergeCell ref="R403:R405"/>
    <mergeCell ref="S403:S405"/>
    <mergeCell ref="T403:T405"/>
    <mergeCell ref="U403:U405"/>
    <mergeCell ref="V403:V405"/>
    <mergeCell ref="A406:A408"/>
    <mergeCell ref="B406:B408"/>
    <mergeCell ref="M406:M408"/>
    <mergeCell ref="N406:N408"/>
    <mergeCell ref="O406:O408"/>
    <mergeCell ref="T400:T402"/>
    <mergeCell ref="U400:U402"/>
    <mergeCell ref="V400:V402"/>
    <mergeCell ref="A403:A405"/>
    <mergeCell ref="B403:B405"/>
    <mergeCell ref="M403:M405"/>
    <mergeCell ref="N403:N405"/>
    <mergeCell ref="O403:O405"/>
    <mergeCell ref="P403:P405"/>
    <mergeCell ref="Q403:Q405"/>
    <mergeCell ref="V397:V399"/>
    <mergeCell ref="A400:A402"/>
    <mergeCell ref="B400:B402"/>
    <mergeCell ref="M400:M402"/>
    <mergeCell ref="N400:N402"/>
    <mergeCell ref="O400:O402"/>
    <mergeCell ref="P400:P402"/>
    <mergeCell ref="Q400:Q402"/>
    <mergeCell ref="R400:R402"/>
    <mergeCell ref="S400:S402"/>
    <mergeCell ref="P397:P399"/>
    <mergeCell ref="Q397:Q399"/>
    <mergeCell ref="R397:R399"/>
    <mergeCell ref="S397:S399"/>
    <mergeCell ref="T397:T399"/>
    <mergeCell ref="U397:U399"/>
    <mergeCell ref="R394:R396"/>
    <mergeCell ref="S394:S396"/>
    <mergeCell ref="T394:T396"/>
    <mergeCell ref="U394:U396"/>
    <mergeCell ref="V394:V396"/>
    <mergeCell ref="A397:A399"/>
    <mergeCell ref="B397:B399"/>
    <mergeCell ref="M397:M399"/>
    <mergeCell ref="N397:N399"/>
    <mergeCell ref="O397:O399"/>
    <mergeCell ref="T391:T393"/>
    <mergeCell ref="U391:U393"/>
    <mergeCell ref="V391:V393"/>
    <mergeCell ref="A394:A396"/>
    <mergeCell ref="B394:B396"/>
    <mergeCell ref="M394:M396"/>
    <mergeCell ref="N394:N396"/>
    <mergeCell ref="O394:O396"/>
    <mergeCell ref="P394:P396"/>
    <mergeCell ref="Q394:Q396"/>
    <mergeCell ref="V388:V390"/>
    <mergeCell ref="A391:A393"/>
    <mergeCell ref="B391:B393"/>
    <mergeCell ref="M391:M393"/>
    <mergeCell ref="N391:N393"/>
    <mergeCell ref="O391:O393"/>
    <mergeCell ref="P391:P393"/>
    <mergeCell ref="Q391:Q393"/>
    <mergeCell ref="R391:R393"/>
    <mergeCell ref="S391:S393"/>
    <mergeCell ref="P388:P390"/>
    <mergeCell ref="Q388:Q390"/>
    <mergeCell ref="R388:R390"/>
    <mergeCell ref="S388:S390"/>
    <mergeCell ref="T388:T390"/>
    <mergeCell ref="U388:U390"/>
    <mergeCell ref="R385:R387"/>
    <mergeCell ref="S385:S387"/>
    <mergeCell ref="T385:T387"/>
    <mergeCell ref="U385:U387"/>
    <mergeCell ref="V385:V387"/>
    <mergeCell ref="A388:A390"/>
    <mergeCell ref="B388:B390"/>
    <mergeCell ref="M388:M390"/>
    <mergeCell ref="N388:N390"/>
    <mergeCell ref="O388:O390"/>
    <mergeCell ref="T382:T384"/>
    <mergeCell ref="U382:U384"/>
    <mergeCell ref="V382:V384"/>
    <mergeCell ref="A385:A387"/>
    <mergeCell ref="B385:B387"/>
    <mergeCell ref="M385:M387"/>
    <mergeCell ref="N385:N387"/>
    <mergeCell ref="O385:O387"/>
    <mergeCell ref="P385:P387"/>
    <mergeCell ref="Q385:Q387"/>
    <mergeCell ref="V379:V381"/>
    <mergeCell ref="A382:A384"/>
    <mergeCell ref="B382:B384"/>
    <mergeCell ref="M382:M384"/>
    <mergeCell ref="N382:N384"/>
    <mergeCell ref="O382:O384"/>
    <mergeCell ref="P382:P384"/>
    <mergeCell ref="Q382:Q384"/>
    <mergeCell ref="R382:R384"/>
    <mergeCell ref="S382:S384"/>
    <mergeCell ref="P379:P381"/>
    <mergeCell ref="Q379:Q381"/>
    <mergeCell ref="R379:R381"/>
    <mergeCell ref="S379:S381"/>
    <mergeCell ref="T379:T381"/>
    <mergeCell ref="U379:U381"/>
    <mergeCell ref="R376:R378"/>
    <mergeCell ref="S376:S378"/>
    <mergeCell ref="T376:T378"/>
    <mergeCell ref="U376:U378"/>
    <mergeCell ref="V376:V378"/>
    <mergeCell ref="A379:A381"/>
    <mergeCell ref="B379:B381"/>
    <mergeCell ref="M379:M381"/>
    <mergeCell ref="N379:N381"/>
    <mergeCell ref="O379:O381"/>
    <mergeCell ref="T373:T375"/>
    <mergeCell ref="U373:U375"/>
    <mergeCell ref="V373:V375"/>
    <mergeCell ref="A376:A378"/>
    <mergeCell ref="B376:B378"/>
    <mergeCell ref="M376:M378"/>
    <mergeCell ref="N376:N378"/>
    <mergeCell ref="O376:O378"/>
    <mergeCell ref="P376:P378"/>
    <mergeCell ref="Q376:Q378"/>
    <mergeCell ref="V370:V372"/>
    <mergeCell ref="A373:A375"/>
    <mergeCell ref="B373:B375"/>
    <mergeCell ref="M373:M375"/>
    <mergeCell ref="N373:N375"/>
    <mergeCell ref="O373:O375"/>
    <mergeCell ref="P373:P375"/>
    <mergeCell ref="Q373:Q375"/>
    <mergeCell ref="R373:R375"/>
    <mergeCell ref="S373:S375"/>
    <mergeCell ref="P370:P372"/>
    <mergeCell ref="Q370:Q372"/>
    <mergeCell ref="R370:R372"/>
    <mergeCell ref="S370:S372"/>
    <mergeCell ref="T370:T372"/>
    <mergeCell ref="U370:U372"/>
    <mergeCell ref="R367:R369"/>
    <mergeCell ref="S367:S369"/>
    <mergeCell ref="T367:T369"/>
    <mergeCell ref="U367:U369"/>
    <mergeCell ref="V367:V369"/>
    <mergeCell ref="A370:A372"/>
    <mergeCell ref="B370:B372"/>
    <mergeCell ref="M370:M372"/>
    <mergeCell ref="N370:N372"/>
    <mergeCell ref="O370:O372"/>
    <mergeCell ref="T364:T366"/>
    <mergeCell ref="U364:U366"/>
    <mergeCell ref="V364:V366"/>
    <mergeCell ref="A367:A369"/>
    <mergeCell ref="B367:B369"/>
    <mergeCell ref="M367:M369"/>
    <mergeCell ref="N367:N369"/>
    <mergeCell ref="O367:O369"/>
    <mergeCell ref="P367:P369"/>
    <mergeCell ref="Q367:Q369"/>
    <mergeCell ref="V361:V363"/>
    <mergeCell ref="A364:A366"/>
    <mergeCell ref="B364:B366"/>
    <mergeCell ref="M364:M366"/>
    <mergeCell ref="N364:N366"/>
    <mergeCell ref="O364:O366"/>
    <mergeCell ref="P364:P366"/>
    <mergeCell ref="Q364:Q366"/>
    <mergeCell ref="R364:R366"/>
    <mergeCell ref="S364:S366"/>
    <mergeCell ref="P361:P363"/>
    <mergeCell ref="Q361:Q363"/>
    <mergeCell ref="R361:R363"/>
    <mergeCell ref="S361:S363"/>
    <mergeCell ref="T361:T363"/>
    <mergeCell ref="U361:U363"/>
    <mergeCell ref="R358:R360"/>
    <mergeCell ref="S358:S360"/>
    <mergeCell ref="T358:T360"/>
    <mergeCell ref="U358:U360"/>
    <mergeCell ref="V358:V360"/>
    <mergeCell ref="A361:A363"/>
    <mergeCell ref="B361:B363"/>
    <mergeCell ref="M361:M363"/>
    <mergeCell ref="N361:N363"/>
    <mergeCell ref="O361:O363"/>
    <mergeCell ref="T355:T357"/>
    <mergeCell ref="U355:U357"/>
    <mergeCell ref="V355:V357"/>
    <mergeCell ref="A358:A360"/>
    <mergeCell ref="B358:B360"/>
    <mergeCell ref="M358:M360"/>
    <mergeCell ref="N358:N360"/>
    <mergeCell ref="O358:O360"/>
    <mergeCell ref="P358:P360"/>
    <mergeCell ref="Q358:Q360"/>
    <mergeCell ref="V352:V354"/>
    <mergeCell ref="A355:A357"/>
    <mergeCell ref="B355:B357"/>
    <mergeCell ref="M355:M357"/>
    <mergeCell ref="N355:N357"/>
    <mergeCell ref="O355:O357"/>
    <mergeCell ref="P355:P357"/>
    <mergeCell ref="Q355:Q357"/>
    <mergeCell ref="R355:R357"/>
    <mergeCell ref="S355:S357"/>
    <mergeCell ref="P352:P354"/>
    <mergeCell ref="Q352:Q354"/>
    <mergeCell ref="R352:R354"/>
    <mergeCell ref="S352:S354"/>
    <mergeCell ref="T352:T354"/>
    <mergeCell ref="U352:U354"/>
    <mergeCell ref="R349:R351"/>
    <mergeCell ref="S349:S351"/>
    <mergeCell ref="T349:T351"/>
    <mergeCell ref="U349:U351"/>
    <mergeCell ref="V349:V351"/>
    <mergeCell ref="A352:A354"/>
    <mergeCell ref="B352:B354"/>
    <mergeCell ref="M352:M354"/>
    <mergeCell ref="N352:N354"/>
    <mergeCell ref="O352:O354"/>
    <mergeCell ref="T346:T348"/>
    <mergeCell ref="U346:U348"/>
    <mergeCell ref="V346:V348"/>
    <mergeCell ref="A349:A351"/>
    <mergeCell ref="B349:B351"/>
    <mergeCell ref="M349:M351"/>
    <mergeCell ref="N349:N351"/>
    <mergeCell ref="O349:O351"/>
    <mergeCell ref="P349:P351"/>
    <mergeCell ref="Q349:Q351"/>
    <mergeCell ref="V343:V345"/>
    <mergeCell ref="A346:A348"/>
    <mergeCell ref="B346:B348"/>
    <mergeCell ref="M346:M348"/>
    <mergeCell ref="N346:N348"/>
    <mergeCell ref="O346:O348"/>
    <mergeCell ref="P346:P348"/>
    <mergeCell ref="Q346:Q348"/>
    <mergeCell ref="R346:R348"/>
    <mergeCell ref="S346:S348"/>
    <mergeCell ref="P343:P345"/>
    <mergeCell ref="Q343:Q345"/>
    <mergeCell ref="R343:R345"/>
    <mergeCell ref="S343:S345"/>
    <mergeCell ref="T343:T345"/>
    <mergeCell ref="U343:U345"/>
    <mergeCell ref="R340:R342"/>
    <mergeCell ref="S340:S342"/>
    <mergeCell ref="T340:T342"/>
    <mergeCell ref="U340:U342"/>
    <mergeCell ref="V340:V342"/>
    <mergeCell ref="A343:A345"/>
    <mergeCell ref="B343:B345"/>
    <mergeCell ref="M343:M345"/>
    <mergeCell ref="N343:N345"/>
    <mergeCell ref="O343:O345"/>
    <mergeCell ref="T337:T339"/>
    <mergeCell ref="U337:U339"/>
    <mergeCell ref="V337:V339"/>
    <mergeCell ref="A340:A342"/>
    <mergeCell ref="B340:B342"/>
    <mergeCell ref="M340:M342"/>
    <mergeCell ref="N340:N342"/>
    <mergeCell ref="O340:O342"/>
    <mergeCell ref="P340:P342"/>
    <mergeCell ref="Q340:Q342"/>
    <mergeCell ref="V334:V336"/>
    <mergeCell ref="A337:A339"/>
    <mergeCell ref="B337:B339"/>
    <mergeCell ref="M337:M339"/>
    <mergeCell ref="N337:N339"/>
    <mergeCell ref="O337:O339"/>
    <mergeCell ref="P337:P339"/>
    <mergeCell ref="Q337:Q339"/>
    <mergeCell ref="R337:R339"/>
    <mergeCell ref="S337:S339"/>
    <mergeCell ref="P334:P336"/>
    <mergeCell ref="Q334:Q336"/>
    <mergeCell ref="R334:R336"/>
    <mergeCell ref="S334:S336"/>
    <mergeCell ref="T334:T336"/>
    <mergeCell ref="U334:U336"/>
    <mergeCell ref="R331:R333"/>
    <mergeCell ref="S331:S333"/>
    <mergeCell ref="T331:T333"/>
    <mergeCell ref="U331:U333"/>
    <mergeCell ref="V331:V333"/>
    <mergeCell ref="A334:A336"/>
    <mergeCell ref="B334:B336"/>
    <mergeCell ref="M334:M336"/>
    <mergeCell ref="N334:N336"/>
    <mergeCell ref="O334:O336"/>
    <mergeCell ref="T328:T330"/>
    <mergeCell ref="U328:U330"/>
    <mergeCell ref="V328:V330"/>
    <mergeCell ref="A331:A333"/>
    <mergeCell ref="B331:B333"/>
    <mergeCell ref="M331:M333"/>
    <mergeCell ref="N331:N333"/>
    <mergeCell ref="O331:O333"/>
    <mergeCell ref="P331:P333"/>
    <mergeCell ref="Q331:Q333"/>
    <mergeCell ref="V325:V327"/>
    <mergeCell ref="A328:A330"/>
    <mergeCell ref="B328:B330"/>
    <mergeCell ref="M328:M330"/>
    <mergeCell ref="N328:N330"/>
    <mergeCell ref="O328:O330"/>
    <mergeCell ref="P328:P330"/>
    <mergeCell ref="Q328:Q330"/>
    <mergeCell ref="R328:R330"/>
    <mergeCell ref="S328:S330"/>
    <mergeCell ref="P325:P327"/>
    <mergeCell ref="Q325:Q327"/>
    <mergeCell ref="R325:R327"/>
    <mergeCell ref="S325:S327"/>
    <mergeCell ref="T325:T327"/>
    <mergeCell ref="U325:U327"/>
    <mergeCell ref="R322:R324"/>
    <mergeCell ref="S322:S324"/>
    <mergeCell ref="T322:T324"/>
    <mergeCell ref="U322:U324"/>
    <mergeCell ref="V322:V324"/>
    <mergeCell ref="A325:A327"/>
    <mergeCell ref="B325:B327"/>
    <mergeCell ref="M325:M327"/>
    <mergeCell ref="N325:N327"/>
    <mergeCell ref="O325:O327"/>
    <mergeCell ref="T319:T321"/>
    <mergeCell ref="U319:U321"/>
    <mergeCell ref="V319:V321"/>
    <mergeCell ref="A322:A324"/>
    <mergeCell ref="B322:B324"/>
    <mergeCell ref="M322:M324"/>
    <mergeCell ref="N322:N324"/>
    <mergeCell ref="O322:O324"/>
    <mergeCell ref="P322:P324"/>
    <mergeCell ref="Q322:Q324"/>
    <mergeCell ref="V316:V318"/>
    <mergeCell ref="A319:A321"/>
    <mergeCell ref="B319:B321"/>
    <mergeCell ref="M319:M321"/>
    <mergeCell ref="N319:N321"/>
    <mergeCell ref="O319:O321"/>
    <mergeCell ref="P319:P321"/>
    <mergeCell ref="Q319:Q321"/>
    <mergeCell ref="R319:R321"/>
    <mergeCell ref="S319:S321"/>
    <mergeCell ref="P316:P318"/>
    <mergeCell ref="Q316:Q318"/>
    <mergeCell ref="R316:R318"/>
    <mergeCell ref="S316:S318"/>
    <mergeCell ref="T316:T318"/>
    <mergeCell ref="U316:U318"/>
    <mergeCell ref="R313:R315"/>
    <mergeCell ref="S313:S315"/>
    <mergeCell ref="T313:T315"/>
    <mergeCell ref="U313:U315"/>
    <mergeCell ref="V313:V315"/>
    <mergeCell ref="A316:A318"/>
    <mergeCell ref="B316:B318"/>
    <mergeCell ref="M316:M318"/>
    <mergeCell ref="N316:N318"/>
    <mergeCell ref="O316:O318"/>
    <mergeCell ref="T310:T312"/>
    <mergeCell ref="U310:U312"/>
    <mergeCell ref="V310:V312"/>
    <mergeCell ref="A313:A315"/>
    <mergeCell ref="B313:B315"/>
    <mergeCell ref="M313:M315"/>
    <mergeCell ref="N313:N315"/>
    <mergeCell ref="O313:O315"/>
    <mergeCell ref="P313:P315"/>
    <mergeCell ref="Q313:Q315"/>
    <mergeCell ref="V307:V309"/>
    <mergeCell ref="A310:A312"/>
    <mergeCell ref="B310:B312"/>
    <mergeCell ref="M310:M312"/>
    <mergeCell ref="N310:N312"/>
    <mergeCell ref="O310:O312"/>
    <mergeCell ref="P310:P312"/>
    <mergeCell ref="Q310:Q312"/>
    <mergeCell ref="R310:R312"/>
    <mergeCell ref="S310:S312"/>
    <mergeCell ref="P307:P309"/>
    <mergeCell ref="Q307:Q309"/>
    <mergeCell ref="R307:R309"/>
    <mergeCell ref="S307:S309"/>
    <mergeCell ref="T307:T309"/>
    <mergeCell ref="U307:U309"/>
    <mergeCell ref="R304:R306"/>
    <mergeCell ref="S304:S306"/>
    <mergeCell ref="T304:T306"/>
    <mergeCell ref="U304:U306"/>
    <mergeCell ref="V304:V306"/>
    <mergeCell ref="A307:A309"/>
    <mergeCell ref="B307:B309"/>
    <mergeCell ref="M307:M309"/>
    <mergeCell ref="N307:N309"/>
    <mergeCell ref="O307:O309"/>
    <mergeCell ref="T301:T303"/>
    <mergeCell ref="U301:U303"/>
    <mergeCell ref="V301:V303"/>
    <mergeCell ref="A304:A306"/>
    <mergeCell ref="B304:B306"/>
    <mergeCell ref="M304:M306"/>
    <mergeCell ref="N304:N306"/>
    <mergeCell ref="O304:O306"/>
    <mergeCell ref="P304:P306"/>
    <mergeCell ref="Q304:Q306"/>
    <mergeCell ref="V298:V300"/>
    <mergeCell ref="A301:A303"/>
    <mergeCell ref="B301:B303"/>
    <mergeCell ref="M301:M303"/>
    <mergeCell ref="N301:N303"/>
    <mergeCell ref="O301:O303"/>
    <mergeCell ref="P301:P303"/>
    <mergeCell ref="Q301:Q303"/>
    <mergeCell ref="R301:R303"/>
    <mergeCell ref="S301:S303"/>
    <mergeCell ref="P298:P300"/>
    <mergeCell ref="Q298:Q300"/>
    <mergeCell ref="R298:R300"/>
    <mergeCell ref="S298:S300"/>
    <mergeCell ref="T298:T300"/>
    <mergeCell ref="U298:U300"/>
    <mergeCell ref="R295:R297"/>
    <mergeCell ref="S295:S297"/>
    <mergeCell ref="T295:T297"/>
    <mergeCell ref="U295:U297"/>
    <mergeCell ref="V295:V297"/>
    <mergeCell ref="A298:A300"/>
    <mergeCell ref="B298:B300"/>
    <mergeCell ref="M298:M300"/>
    <mergeCell ref="N298:N300"/>
    <mergeCell ref="O298:O300"/>
    <mergeCell ref="T292:T294"/>
    <mergeCell ref="U292:U294"/>
    <mergeCell ref="V292:V294"/>
    <mergeCell ref="A295:A297"/>
    <mergeCell ref="B295:B297"/>
    <mergeCell ref="M295:M297"/>
    <mergeCell ref="N295:N297"/>
    <mergeCell ref="O295:O297"/>
    <mergeCell ref="P295:P297"/>
    <mergeCell ref="Q295:Q297"/>
    <mergeCell ref="V289:V291"/>
    <mergeCell ref="A292:A294"/>
    <mergeCell ref="B292:B294"/>
    <mergeCell ref="M292:M294"/>
    <mergeCell ref="N292:N294"/>
    <mergeCell ref="O292:O294"/>
    <mergeCell ref="P292:P294"/>
    <mergeCell ref="Q292:Q294"/>
    <mergeCell ref="R292:R294"/>
    <mergeCell ref="S292:S294"/>
    <mergeCell ref="P289:P291"/>
    <mergeCell ref="Q289:Q291"/>
    <mergeCell ref="R289:R291"/>
    <mergeCell ref="S289:S291"/>
    <mergeCell ref="T289:T291"/>
    <mergeCell ref="U289:U291"/>
    <mergeCell ref="R286:R288"/>
    <mergeCell ref="S286:S288"/>
    <mergeCell ref="T286:T288"/>
    <mergeCell ref="U286:U288"/>
    <mergeCell ref="V286:V288"/>
    <mergeCell ref="A289:A291"/>
    <mergeCell ref="B289:B291"/>
    <mergeCell ref="M289:M291"/>
    <mergeCell ref="N289:N291"/>
    <mergeCell ref="O289:O291"/>
    <mergeCell ref="T283:T285"/>
    <mergeCell ref="U283:U285"/>
    <mergeCell ref="V283:V285"/>
    <mergeCell ref="A286:A288"/>
    <mergeCell ref="B286:B288"/>
    <mergeCell ref="M286:M288"/>
    <mergeCell ref="N286:N288"/>
    <mergeCell ref="O286:O288"/>
    <mergeCell ref="P286:P288"/>
    <mergeCell ref="Q286:Q288"/>
    <mergeCell ref="V280:V282"/>
    <mergeCell ref="A283:A285"/>
    <mergeCell ref="B283:B285"/>
    <mergeCell ref="M283:M285"/>
    <mergeCell ref="N283:N285"/>
    <mergeCell ref="O283:O285"/>
    <mergeCell ref="P283:P285"/>
    <mergeCell ref="Q283:Q285"/>
    <mergeCell ref="R283:R285"/>
    <mergeCell ref="S283:S285"/>
    <mergeCell ref="P280:P282"/>
    <mergeCell ref="Q280:Q282"/>
    <mergeCell ref="R280:R282"/>
    <mergeCell ref="S280:S282"/>
    <mergeCell ref="T280:T282"/>
    <mergeCell ref="U280:U282"/>
    <mergeCell ref="R277:R279"/>
    <mergeCell ref="S277:S279"/>
    <mergeCell ref="T277:T279"/>
    <mergeCell ref="U277:U279"/>
    <mergeCell ref="V277:V279"/>
    <mergeCell ref="A280:A282"/>
    <mergeCell ref="B280:B282"/>
    <mergeCell ref="M280:M282"/>
    <mergeCell ref="N280:N282"/>
    <mergeCell ref="O280:O282"/>
    <mergeCell ref="T274:T276"/>
    <mergeCell ref="U274:U276"/>
    <mergeCell ref="V274:V276"/>
    <mergeCell ref="A277:A279"/>
    <mergeCell ref="B277:B279"/>
    <mergeCell ref="M277:M279"/>
    <mergeCell ref="N277:N279"/>
    <mergeCell ref="O277:O279"/>
    <mergeCell ref="P277:P279"/>
    <mergeCell ref="Q277:Q279"/>
    <mergeCell ref="V271:V273"/>
    <mergeCell ref="A274:A276"/>
    <mergeCell ref="B274:B276"/>
    <mergeCell ref="M274:M276"/>
    <mergeCell ref="N274:N276"/>
    <mergeCell ref="O274:O276"/>
    <mergeCell ref="P274:P276"/>
    <mergeCell ref="Q274:Q276"/>
    <mergeCell ref="R274:R276"/>
    <mergeCell ref="S274:S276"/>
    <mergeCell ref="P271:P273"/>
    <mergeCell ref="Q271:Q273"/>
    <mergeCell ref="R271:R273"/>
    <mergeCell ref="S271:S273"/>
    <mergeCell ref="T271:T273"/>
    <mergeCell ref="U271:U273"/>
    <mergeCell ref="R268:R270"/>
    <mergeCell ref="S268:S270"/>
    <mergeCell ref="T268:T270"/>
    <mergeCell ref="U268:U270"/>
    <mergeCell ref="V268:V270"/>
    <mergeCell ref="A271:A273"/>
    <mergeCell ref="B271:B273"/>
    <mergeCell ref="M271:M273"/>
    <mergeCell ref="N271:N273"/>
    <mergeCell ref="O271:O273"/>
    <mergeCell ref="T265:T267"/>
    <mergeCell ref="U265:U267"/>
    <mergeCell ref="V265:V267"/>
    <mergeCell ref="A268:A270"/>
    <mergeCell ref="B268:B270"/>
    <mergeCell ref="M268:M270"/>
    <mergeCell ref="N268:N270"/>
    <mergeCell ref="O268:O270"/>
    <mergeCell ref="P268:P270"/>
    <mergeCell ref="Q268:Q270"/>
    <mergeCell ref="V262:V264"/>
    <mergeCell ref="A265:A267"/>
    <mergeCell ref="B265:B267"/>
    <mergeCell ref="M265:M267"/>
    <mergeCell ref="N265:N267"/>
    <mergeCell ref="O265:O267"/>
    <mergeCell ref="P265:P267"/>
    <mergeCell ref="Q265:Q267"/>
    <mergeCell ref="R265:R267"/>
    <mergeCell ref="S265:S267"/>
    <mergeCell ref="P262:P264"/>
    <mergeCell ref="Q262:Q264"/>
    <mergeCell ref="R262:R264"/>
    <mergeCell ref="S262:S264"/>
    <mergeCell ref="T262:T264"/>
    <mergeCell ref="U262:U264"/>
    <mergeCell ref="R259:R261"/>
    <mergeCell ref="S259:S261"/>
    <mergeCell ref="T259:T261"/>
    <mergeCell ref="U259:U261"/>
    <mergeCell ref="V259:V261"/>
    <mergeCell ref="A262:A264"/>
    <mergeCell ref="B262:B264"/>
    <mergeCell ref="M262:M264"/>
    <mergeCell ref="N262:N264"/>
    <mergeCell ref="O262:O264"/>
    <mergeCell ref="T256:T258"/>
    <mergeCell ref="U256:U258"/>
    <mergeCell ref="V256:V258"/>
    <mergeCell ref="A259:A261"/>
    <mergeCell ref="B259:B261"/>
    <mergeCell ref="M259:M261"/>
    <mergeCell ref="N259:N261"/>
    <mergeCell ref="O259:O261"/>
    <mergeCell ref="P259:P261"/>
    <mergeCell ref="Q259:Q261"/>
    <mergeCell ref="V253:V255"/>
    <mergeCell ref="A256:A258"/>
    <mergeCell ref="B256:B258"/>
    <mergeCell ref="M256:M258"/>
    <mergeCell ref="N256:N258"/>
    <mergeCell ref="O256:O258"/>
    <mergeCell ref="P256:P258"/>
    <mergeCell ref="Q256:Q258"/>
    <mergeCell ref="R256:R258"/>
    <mergeCell ref="S256:S258"/>
    <mergeCell ref="P253:P255"/>
    <mergeCell ref="Q253:Q255"/>
    <mergeCell ref="R253:R255"/>
    <mergeCell ref="S253:S255"/>
    <mergeCell ref="T253:T255"/>
    <mergeCell ref="U253:U255"/>
    <mergeCell ref="R250:R252"/>
    <mergeCell ref="S250:S252"/>
    <mergeCell ref="T250:T252"/>
    <mergeCell ref="U250:U252"/>
    <mergeCell ref="V250:V252"/>
    <mergeCell ref="A253:A255"/>
    <mergeCell ref="B253:B255"/>
    <mergeCell ref="M253:M255"/>
    <mergeCell ref="N253:N255"/>
    <mergeCell ref="O253:O255"/>
    <mergeCell ref="T247:T249"/>
    <mergeCell ref="U247:U249"/>
    <mergeCell ref="V247:V249"/>
    <mergeCell ref="A250:A252"/>
    <mergeCell ref="B250:B252"/>
    <mergeCell ref="M250:M252"/>
    <mergeCell ref="N250:N252"/>
    <mergeCell ref="O250:O252"/>
    <mergeCell ref="P250:P252"/>
    <mergeCell ref="Q250:Q252"/>
    <mergeCell ref="V244:V246"/>
    <mergeCell ref="A247:A249"/>
    <mergeCell ref="B247:B249"/>
    <mergeCell ref="M247:M249"/>
    <mergeCell ref="N247:N249"/>
    <mergeCell ref="O247:O249"/>
    <mergeCell ref="P247:P249"/>
    <mergeCell ref="Q247:Q249"/>
    <mergeCell ref="R247:R249"/>
    <mergeCell ref="S247:S249"/>
    <mergeCell ref="P244:P246"/>
    <mergeCell ref="Q244:Q246"/>
    <mergeCell ref="R244:R246"/>
    <mergeCell ref="S244:S246"/>
    <mergeCell ref="T244:T246"/>
    <mergeCell ref="U244:U246"/>
    <mergeCell ref="R241:R243"/>
    <mergeCell ref="S241:S243"/>
    <mergeCell ref="T241:T243"/>
    <mergeCell ref="U241:U243"/>
    <mergeCell ref="V241:V243"/>
    <mergeCell ref="A244:A246"/>
    <mergeCell ref="B244:B246"/>
    <mergeCell ref="M244:M246"/>
    <mergeCell ref="N244:N246"/>
    <mergeCell ref="O244:O246"/>
    <mergeCell ref="T238:T240"/>
    <mergeCell ref="U238:U240"/>
    <mergeCell ref="V238:V240"/>
    <mergeCell ref="A241:A243"/>
    <mergeCell ref="B241:B243"/>
    <mergeCell ref="M241:M243"/>
    <mergeCell ref="N241:N243"/>
    <mergeCell ref="O241:O243"/>
    <mergeCell ref="P241:P243"/>
    <mergeCell ref="Q241:Q243"/>
    <mergeCell ref="V235:V237"/>
    <mergeCell ref="A238:A240"/>
    <mergeCell ref="B238:B240"/>
    <mergeCell ref="M238:M240"/>
    <mergeCell ref="N238:N240"/>
    <mergeCell ref="O238:O240"/>
    <mergeCell ref="P238:P240"/>
    <mergeCell ref="Q238:Q240"/>
    <mergeCell ref="R238:R240"/>
    <mergeCell ref="S238:S240"/>
    <mergeCell ref="P235:P237"/>
    <mergeCell ref="Q235:Q237"/>
    <mergeCell ref="R235:R237"/>
    <mergeCell ref="S235:S237"/>
    <mergeCell ref="T235:T237"/>
    <mergeCell ref="U235:U237"/>
    <mergeCell ref="R232:R234"/>
    <mergeCell ref="S232:S234"/>
    <mergeCell ref="T232:T234"/>
    <mergeCell ref="U232:U234"/>
    <mergeCell ref="V232:V234"/>
    <mergeCell ref="A235:A237"/>
    <mergeCell ref="B235:B237"/>
    <mergeCell ref="M235:M237"/>
    <mergeCell ref="N235:N237"/>
    <mergeCell ref="O235:O237"/>
    <mergeCell ref="T229:T231"/>
    <mergeCell ref="U229:U231"/>
    <mergeCell ref="V229:V231"/>
    <mergeCell ref="A232:A234"/>
    <mergeCell ref="B232:B234"/>
    <mergeCell ref="M232:M234"/>
    <mergeCell ref="N232:N234"/>
    <mergeCell ref="O232:O234"/>
    <mergeCell ref="P232:P234"/>
    <mergeCell ref="Q232:Q234"/>
    <mergeCell ref="V226:V228"/>
    <mergeCell ref="A229:A231"/>
    <mergeCell ref="B229:B231"/>
    <mergeCell ref="M229:M231"/>
    <mergeCell ref="N229:N231"/>
    <mergeCell ref="O229:O231"/>
    <mergeCell ref="P229:P231"/>
    <mergeCell ref="Q229:Q231"/>
    <mergeCell ref="R229:R231"/>
    <mergeCell ref="S229:S231"/>
    <mergeCell ref="P226:P228"/>
    <mergeCell ref="Q226:Q228"/>
    <mergeCell ref="R226:R228"/>
    <mergeCell ref="S226:S228"/>
    <mergeCell ref="T226:T228"/>
    <mergeCell ref="U226:U228"/>
    <mergeCell ref="R223:R225"/>
    <mergeCell ref="S223:S225"/>
    <mergeCell ref="T223:T225"/>
    <mergeCell ref="U223:U225"/>
    <mergeCell ref="V223:V225"/>
    <mergeCell ref="A226:A228"/>
    <mergeCell ref="B226:B228"/>
    <mergeCell ref="M226:M228"/>
    <mergeCell ref="N226:N228"/>
    <mergeCell ref="O226:O228"/>
    <mergeCell ref="T220:T222"/>
    <mergeCell ref="U220:U222"/>
    <mergeCell ref="V220:V222"/>
    <mergeCell ref="A223:A225"/>
    <mergeCell ref="B223:B225"/>
    <mergeCell ref="M223:M225"/>
    <mergeCell ref="N223:N225"/>
    <mergeCell ref="O223:O225"/>
    <mergeCell ref="P223:P225"/>
    <mergeCell ref="Q223:Q225"/>
    <mergeCell ref="V217:V219"/>
    <mergeCell ref="A220:A222"/>
    <mergeCell ref="B220:B222"/>
    <mergeCell ref="M220:M222"/>
    <mergeCell ref="N220:N222"/>
    <mergeCell ref="O220:O222"/>
    <mergeCell ref="P220:P222"/>
    <mergeCell ref="Q220:Q222"/>
    <mergeCell ref="R220:R222"/>
    <mergeCell ref="S220:S222"/>
    <mergeCell ref="P217:P219"/>
    <mergeCell ref="Q217:Q219"/>
    <mergeCell ref="R217:R219"/>
    <mergeCell ref="S217:S219"/>
    <mergeCell ref="T217:T219"/>
    <mergeCell ref="U217:U219"/>
    <mergeCell ref="R214:R216"/>
    <mergeCell ref="S214:S216"/>
    <mergeCell ref="T214:T216"/>
    <mergeCell ref="U214:U216"/>
    <mergeCell ref="V214:V216"/>
    <mergeCell ref="A217:A219"/>
    <mergeCell ref="B217:B219"/>
    <mergeCell ref="M217:M219"/>
    <mergeCell ref="N217:N219"/>
    <mergeCell ref="O217:O219"/>
    <mergeCell ref="T211:T213"/>
    <mergeCell ref="U211:U213"/>
    <mergeCell ref="V211:V213"/>
    <mergeCell ref="A214:A216"/>
    <mergeCell ref="B214:B216"/>
    <mergeCell ref="M214:M216"/>
    <mergeCell ref="N214:N216"/>
    <mergeCell ref="O214:O216"/>
    <mergeCell ref="P214:P216"/>
    <mergeCell ref="Q214:Q216"/>
    <mergeCell ref="V208:V210"/>
    <mergeCell ref="A211:A213"/>
    <mergeCell ref="B211:B213"/>
    <mergeCell ref="M211:M213"/>
    <mergeCell ref="N211:N213"/>
    <mergeCell ref="O211:O213"/>
    <mergeCell ref="P211:P213"/>
    <mergeCell ref="Q211:Q213"/>
    <mergeCell ref="R211:R213"/>
    <mergeCell ref="S211:S213"/>
    <mergeCell ref="P208:P210"/>
    <mergeCell ref="Q208:Q210"/>
    <mergeCell ref="R208:R210"/>
    <mergeCell ref="S208:S210"/>
    <mergeCell ref="T208:T210"/>
    <mergeCell ref="U208:U210"/>
    <mergeCell ref="R205:R207"/>
    <mergeCell ref="S205:S207"/>
    <mergeCell ref="T205:T207"/>
    <mergeCell ref="U205:U207"/>
    <mergeCell ref="V205:V207"/>
    <mergeCell ref="A208:A210"/>
    <mergeCell ref="B208:B210"/>
    <mergeCell ref="M208:M210"/>
    <mergeCell ref="N208:N210"/>
    <mergeCell ref="O208:O210"/>
    <mergeCell ref="T202:T204"/>
    <mergeCell ref="U202:U204"/>
    <mergeCell ref="V202:V204"/>
    <mergeCell ref="A205:A207"/>
    <mergeCell ref="B205:B207"/>
    <mergeCell ref="M205:M207"/>
    <mergeCell ref="N205:N207"/>
    <mergeCell ref="O205:O207"/>
    <mergeCell ref="P205:P207"/>
    <mergeCell ref="Q205:Q207"/>
    <mergeCell ref="V199:V201"/>
    <mergeCell ref="A202:A204"/>
    <mergeCell ref="B202:B204"/>
    <mergeCell ref="M202:M204"/>
    <mergeCell ref="N202:N204"/>
    <mergeCell ref="O202:O204"/>
    <mergeCell ref="P202:P204"/>
    <mergeCell ref="Q202:Q204"/>
    <mergeCell ref="R202:R204"/>
    <mergeCell ref="S202:S204"/>
    <mergeCell ref="P199:P201"/>
    <mergeCell ref="Q199:Q201"/>
    <mergeCell ref="R199:R201"/>
    <mergeCell ref="S199:S201"/>
    <mergeCell ref="T199:T201"/>
    <mergeCell ref="U199:U201"/>
    <mergeCell ref="R196:R198"/>
    <mergeCell ref="S196:S198"/>
    <mergeCell ref="T196:T198"/>
    <mergeCell ref="U196:U198"/>
    <mergeCell ref="V196:V198"/>
    <mergeCell ref="A199:A201"/>
    <mergeCell ref="B199:B201"/>
    <mergeCell ref="M199:M201"/>
    <mergeCell ref="N199:N201"/>
    <mergeCell ref="O199:O201"/>
    <mergeCell ref="T193:T195"/>
    <mergeCell ref="U193:U195"/>
    <mergeCell ref="V193:V195"/>
    <mergeCell ref="A196:A198"/>
    <mergeCell ref="B196:B198"/>
    <mergeCell ref="M196:M198"/>
    <mergeCell ref="N196:N198"/>
    <mergeCell ref="O196:O198"/>
    <mergeCell ref="P196:P198"/>
    <mergeCell ref="Q196:Q198"/>
    <mergeCell ref="V190:V192"/>
    <mergeCell ref="A193:A195"/>
    <mergeCell ref="B193:B195"/>
    <mergeCell ref="M193:M195"/>
    <mergeCell ref="N193:N195"/>
    <mergeCell ref="O193:O195"/>
    <mergeCell ref="P193:P195"/>
    <mergeCell ref="Q193:Q195"/>
    <mergeCell ref="R193:R195"/>
    <mergeCell ref="S193:S195"/>
    <mergeCell ref="P190:P192"/>
    <mergeCell ref="Q190:Q192"/>
    <mergeCell ref="R190:R192"/>
    <mergeCell ref="S190:S192"/>
    <mergeCell ref="T190:T192"/>
    <mergeCell ref="U190:U192"/>
    <mergeCell ref="R187:R189"/>
    <mergeCell ref="S187:S189"/>
    <mergeCell ref="T187:T189"/>
    <mergeCell ref="U187:U189"/>
    <mergeCell ref="V187:V189"/>
    <mergeCell ref="A190:A192"/>
    <mergeCell ref="B190:B192"/>
    <mergeCell ref="M190:M192"/>
    <mergeCell ref="N190:N192"/>
    <mergeCell ref="O190:O192"/>
    <mergeCell ref="T184:T186"/>
    <mergeCell ref="U184:U186"/>
    <mergeCell ref="V184:V186"/>
    <mergeCell ref="A187:A189"/>
    <mergeCell ref="B187:B189"/>
    <mergeCell ref="M187:M189"/>
    <mergeCell ref="N187:N189"/>
    <mergeCell ref="O187:O189"/>
    <mergeCell ref="P187:P189"/>
    <mergeCell ref="Q187:Q189"/>
    <mergeCell ref="V181:V183"/>
    <mergeCell ref="A184:A186"/>
    <mergeCell ref="B184:B186"/>
    <mergeCell ref="M184:M186"/>
    <mergeCell ref="N184:N186"/>
    <mergeCell ref="O184:O186"/>
    <mergeCell ref="P184:P186"/>
    <mergeCell ref="Q184:Q186"/>
    <mergeCell ref="R184:R186"/>
    <mergeCell ref="S184:S186"/>
    <mergeCell ref="P181:P183"/>
    <mergeCell ref="Q181:Q183"/>
    <mergeCell ref="R181:R183"/>
    <mergeCell ref="S181:S183"/>
    <mergeCell ref="T181:T183"/>
    <mergeCell ref="U181:U183"/>
    <mergeCell ref="R178:R180"/>
    <mergeCell ref="S178:S180"/>
    <mergeCell ref="T178:T180"/>
    <mergeCell ref="U178:U180"/>
    <mergeCell ref="V178:V180"/>
    <mergeCell ref="A181:A183"/>
    <mergeCell ref="B181:B183"/>
    <mergeCell ref="M181:M183"/>
    <mergeCell ref="N181:N183"/>
    <mergeCell ref="O181:O183"/>
    <mergeCell ref="T175:T177"/>
    <mergeCell ref="U175:U177"/>
    <mergeCell ref="V175:V177"/>
    <mergeCell ref="A178:A180"/>
    <mergeCell ref="B178:B180"/>
    <mergeCell ref="M178:M180"/>
    <mergeCell ref="N178:N180"/>
    <mergeCell ref="O178:O180"/>
    <mergeCell ref="P178:P180"/>
    <mergeCell ref="Q178:Q180"/>
    <mergeCell ref="V172:V174"/>
    <mergeCell ref="A175:A177"/>
    <mergeCell ref="B175:B177"/>
    <mergeCell ref="M175:M177"/>
    <mergeCell ref="N175:N177"/>
    <mergeCell ref="O175:O177"/>
    <mergeCell ref="P175:P177"/>
    <mergeCell ref="Q175:Q177"/>
    <mergeCell ref="R175:R177"/>
    <mergeCell ref="S175:S177"/>
    <mergeCell ref="P172:P174"/>
    <mergeCell ref="Q172:Q174"/>
    <mergeCell ref="R172:R174"/>
    <mergeCell ref="S172:S174"/>
    <mergeCell ref="T172:T174"/>
    <mergeCell ref="U172:U174"/>
    <mergeCell ref="R169:R171"/>
    <mergeCell ref="S169:S171"/>
    <mergeCell ref="T169:T171"/>
    <mergeCell ref="U169:U171"/>
    <mergeCell ref="V169:V171"/>
    <mergeCell ref="A172:A174"/>
    <mergeCell ref="B172:B174"/>
    <mergeCell ref="M172:M174"/>
    <mergeCell ref="N172:N174"/>
    <mergeCell ref="O172:O174"/>
    <mergeCell ref="T166:T168"/>
    <mergeCell ref="U166:U168"/>
    <mergeCell ref="V166:V168"/>
    <mergeCell ref="A169:A171"/>
    <mergeCell ref="B169:B171"/>
    <mergeCell ref="M169:M171"/>
    <mergeCell ref="N169:N171"/>
    <mergeCell ref="O169:O171"/>
    <mergeCell ref="P169:P171"/>
    <mergeCell ref="Q169:Q171"/>
    <mergeCell ref="V163:V165"/>
    <mergeCell ref="A166:A168"/>
    <mergeCell ref="B166:B168"/>
    <mergeCell ref="M166:M168"/>
    <mergeCell ref="N166:N168"/>
    <mergeCell ref="O166:O168"/>
    <mergeCell ref="P166:P168"/>
    <mergeCell ref="Q166:Q168"/>
    <mergeCell ref="R166:R168"/>
    <mergeCell ref="S166:S168"/>
    <mergeCell ref="P163:P165"/>
    <mergeCell ref="Q163:Q165"/>
    <mergeCell ref="R163:R165"/>
    <mergeCell ref="S163:S165"/>
    <mergeCell ref="T163:T165"/>
    <mergeCell ref="U163:U165"/>
    <mergeCell ref="R160:R162"/>
    <mergeCell ref="S160:S162"/>
    <mergeCell ref="T160:T162"/>
    <mergeCell ref="U160:U162"/>
    <mergeCell ref="V160:V162"/>
    <mergeCell ref="A163:A165"/>
    <mergeCell ref="B163:B165"/>
    <mergeCell ref="M163:M165"/>
    <mergeCell ref="N163:N165"/>
    <mergeCell ref="O163:O165"/>
    <mergeCell ref="T157:T159"/>
    <mergeCell ref="U157:U159"/>
    <mergeCell ref="V157:V159"/>
    <mergeCell ref="A160:A162"/>
    <mergeCell ref="B160:B162"/>
    <mergeCell ref="M160:M162"/>
    <mergeCell ref="N160:N162"/>
    <mergeCell ref="O160:O162"/>
    <mergeCell ref="P160:P162"/>
    <mergeCell ref="Q160:Q162"/>
    <mergeCell ref="V154:V156"/>
    <mergeCell ref="A157:A159"/>
    <mergeCell ref="B157:B159"/>
    <mergeCell ref="M157:M159"/>
    <mergeCell ref="N157:N159"/>
    <mergeCell ref="O157:O159"/>
    <mergeCell ref="P157:P159"/>
    <mergeCell ref="Q157:Q159"/>
    <mergeCell ref="R157:R159"/>
    <mergeCell ref="S157:S159"/>
    <mergeCell ref="P154:P156"/>
    <mergeCell ref="Q154:Q156"/>
    <mergeCell ref="R154:R156"/>
    <mergeCell ref="S154:S156"/>
    <mergeCell ref="T154:T156"/>
    <mergeCell ref="U154:U156"/>
    <mergeCell ref="R151:R153"/>
    <mergeCell ref="S151:S153"/>
    <mergeCell ref="T151:T153"/>
    <mergeCell ref="U151:U153"/>
    <mergeCell ref="V151:V153"/>
    <mergeCell ref="A154:A156"/>
    <mergeCell ref="B154:B156"/>
    <mergeCell ref="M154:M156"/>
    <mergeCell ref="N154:N156"/>
    <mergeCell ref="O154:O156"/>
    <mergeCell ref="T148:T150"/>
    <mergeCell ref="U148:U150"/>
    <mergeCell ref="V148:V150"/>
    <mergeCell ref="A151:A153"/>
    <mergeCell ref="B151:B153"/>
    <mergeCell ref="M151:M153"/>
    <mergeCell ref="N151:N153"/>
    <mergeCell ref="O151:O153"/>
    <mergeCell ref="P151:P153"/>
    <mergeCell ref="Q151:Q153"/>
    <mergeCell ref="V145:V147"/>
    <mergeCell ref="A148:A150"/>
    <mergeCell ref="B148:B150"/>
    <mergeCell ref="M148:M150"/>
    <mergeCell ref="N148:N150"/>
    <mergeCell ref="O148:O150"/>
    <mergeCell ref="P148:P150"/>
    <mergeCell ref="Q148:Q150"/>
    <mergeCell ref="R148:R150"/>
    <mergeCell ref="S148:S150"/>
    <mergeCell ref="P145:P147"/>
    <mergeCell ref="Q145:Q147"/>
    <mergeCell ref="R145:R147"/>
    <mergeCell ref="S145:S147"/>
    <mergeCell ref="T145:T147"/>
    <mergeCell ref="U145:U147"/>
    <mergeCell ref="R142:R144"/>
    <mergeCell ref="S142:S144"/>
    <mergeCell ref="T142:T144"/>
    <mergeCell ref="U142:U144"/>
    <mergeCell ref="V142:V144"/>
    <mergeCell ref="A145:A147"/>
    <mergeCell ref="B145:B147"/>
    <mergeCell ref="M145:M147"/>
    <mergeCell ref="N145:N147"/>
    <mergeCell ref="O145:O147"/>
    <mergeCell ref="T139:T141"/>
    <mergeCell ref="U139:U141"/>
    <mergeCell ref="V139:V141"/>
    <mergeCell ref="A142:A144"/>
    <mergeCell ref="B142:B144"/>
    <mergeCell ref="M142:M144"/>
    <mergeCell ref="N142:N144"/>
    <mergeCell ref="O142:O144"/>
    <mergeCell ref="P142:P144"/>
    <mergeCell ref="Q142:Q144"/>
    <mergeCell ref="V136:V138"/>
    <mergeCell ref="A139:A141"/>
    <mergeCell ref="B139:B141"/>
    <mergeCell ref="M139:M141"/>
    <mergeCell ref="N139:N141"/>
    <mergeCell ref="O139:O141"/>
    <mergeCell ref="P139:P141"/>
    <mergeCell ref="Q139:Q141"/>
    <mergeCell ref="R139:R141"/>
    <mergeCell ref="S139:S141"/>
    <mergeCell ref="P136:P138"/>
    <mergeCell ref="Q136:Q138"/>
    <mergeCell ref="R136:R138"/>
    <mergeCell ref="S136:S138"/>
    <mergeCell ref="T136:T138"/>
    <mergeCell ref="U136:U138"/>
    <mergeCell ref="R133:R135"/>
    <mergeCell ref="S133:S135"/>
    <mergeCell ref="T133:T135"/>
    <mergeCell ref="U133:U135"/>
    <mergeCell ref="V133:V135"/>
    <mergeCell ref="A136:A138"/>
    <mergeCell ref="B136:B138"/>
    <mergeCell ref="M136:M138"/>
    <mergeCell ref="N136:N138"/>
    <mergeCell ref="O136:O138"/>
    <mergeCell ref="T130:T132"/>
    <mergeCell ref="U130:U132"/>
    <mergeCell ref="V130:V132"/>
    <mergeCell ref="A133:A135"/>
    <mergeCell ref="B133:B135"/>
    <mergeCell ref="M133:M135"/>
    <mergeCell ref="N133:N135"/>
    <mergeCell ref="O133:O135"/>
    <mergeCell ref="P133:P135"/>
    <mergeCell ref="Q133:Q135"/>
    <mergeCell ref="V127:V129"/>
    <mergeCell ref="A130:A132"/>
    <mergeCell ref="B130:B132"/>
    <mergeCell ref="M130:M132"/>
    <mergeCell ref="N130:N132"/>
    <mergeCell ref="O130:O132"/>
    <mergeCell ref="P130:P132"/>
    <mergeCell ref="Q130:Q132"/>
    <mergeCell ref="R130:R132"/>
    <mergeCell ref="S130:S132"/>
    <mergeCell ref="P127:P129"/>
    <mergeCell ref="Q127:Q129"/>
    <mergeCell ref="R127:R129"/>
    <mergeCell ref="S127:S129"/>
    <mergeCell ref="T127:T129"/>
    <mergeCell ref="U127:U129"/>
    <mergeCell ref="R124:R126"/>
    <mergeCell ref="S124:S126"/>
    <mergeCell ref="T124:T126"/>
    <mergeCell ref="U124:U126"/>
    <mergeCell ref="V124:V126"/>
    <mergeCell ref="A127:A129"/>
    <mergeCell ref="B127:B129"/>
    <mergeCell ref="M127:M129"/>
    <mergeCell ref="N127:N129"/>
    <mergeCell ref="O127:O129"/>
    <mergeCell ref="T121:T123"/>
    <mergeCell ref="U121:U123"/>
    <mergeCell ref="V121:V123"/>
    <mergeCell ref="A124:A126"/>
    <mergeCell ref="B124:B126"/>
    <mergeCell ref="M124:M126"/>
    <mergeCell ref="N124:N126"/>
    <mergeCell ref="O124:O126"/>
    <mergeCell ref="P124:P126"/>
    <mergeCell ref="Q124:Q126"/>
    <mergeCell ref="V118:V120"/>
    <mergeCell ref="A121:A123"/>
    <mergeCell ref="B121:B123"/>
    <mergeCell ref="M121:M123"/>
    <mergeCell ref="N121:N123"/>
    <mergeCell ref="O121:O123"/>
    <mergeCell ref="P121:P123"/>
    <mergeCell ref="Q121:Q123"/>
    <mergeCell ref="R121:R123"/>
    <mergeCell ref="S121:S123"/>
    <mergeCell ref="P118:P120"/>
    <mergeCell ref="Q118:Q120"/>
    <mergeCell ref="R118:R120"/>
    <mergeCell ref="S118:S120"/>
    <mergeCell ref="T118:T120"/>
    <mergeCell ref="U118:U120"/>
    <mergeCell ref="R115:R117"/>
    <mergeCell ref="S115:S117"/>
    <mergeCell ref="T115:T117"/>
    <mergeCell ref="U115:U117"/>
    <mergeCell ref="V115:V117"/>
    <mergeCell ref="A118:A120"/>
    <mergeCell ref="B118:B120"/>
    <mergeCell ref="M118:M120"/>
    <mergeCell ref="N118:N120"/>
    <mergeCell ref="O118:O120"/>
    <mergeCell ref="T112:T114"/>
    <mergeCell ref="U112:U114"/>
    <mergeCell ref="V112:V114"/>
    <mergeCell ref="A115:A117"/>
    <mergeCell ref="B115:B117"/>
    <mergeCell ref="M115:M117"/>
    <mergeCell ref="N115:N117"/>
    <mergeCell ref="O115:O117"/>
    <mergeCell ref="P115:P117"/>
    <mergeCell ref="Q115:Q117"/>
    <mergeCell ref="V109:V111"/>
    <mergeCell ref="A112:A114"/>
    <mergeCell ref="B112:B114"/>
    <mergeCell ref="M112:M114"/>
    <mergeCell ref="N112:N114"/>
    <mergeCell ref="O112:O114"/>
    <mergeCell ref="P112:P114"/>
    <mergeCell ref="Q112:Q114"/>
    <mergeCell ref="R112:R114"/>
    <mergeCell ref="S112:S114"/>
    <mergeCell ref="P109:P111"/>
    <mergeCell ref="Q109:Q111"/>
    <mergeCell ref="R109:R111"/>
    <mergeCell ref="S109:S111"/>
    <mergeCell ref="T109:T111"/>
    <mergeCell ref="U109:U111"/>
    <mergeCell ref="R106:R108"/>
    <mergeCell ref="S106:S108"/>
    <mergeCell ref="T106:T108"/>
    <mergeCell ref="U106:U108"/>
    <mergeCell ref="V106:V108"/>
    <mergeCell ref="A109:A111"/>
    <mergeCell ref="B109:B111"/>
    <mergeCell ref="M109:M111"/>
    <mergeCell ref="N109:N111"/>
    <mergeCell ref="O109:O111"/>
    <mergeCell ref="T103:T105"/>
    <mergeCell ref="U103:U105"/>
    <mergeCell ref="V103:V105"/>
    <mergeCell ref="A106:A108"/>
    <mergeCell ref="B106:B108"/>
    <mergeCell ref="M106:M108"/>
    <mergeCell ref="N106:N108"/>
    <mergeCell ref="O106:O108"/>
    <mergeCell ref="P106:P108"/>
    <mergeCell ref="Q106:Q108"/>
    <mergeCell ref="V100:V102"/>
    <mergeCell ref="A103:A105"/>
    <mergeCell ref="B103:B105"/>
    <mergeCell ref="M103:M105"/>
    <mergeCell ref="N103:N105"/>
    <mergeCell ref="O103:O105"/>
    <mergeCell ref="P103:P105"/>
    <mergeCell ref="Q103:Q105"/>
    <mergeCell ref="R103:R105"/>
    <mergeCell ref="S103:S105"/>
    <mergeCell ref="P100:P102"/>
    <mergeCell ref="Q100:Q102"/>
    <mergeCell ref="R100:R102"/>
    <mergeCell ref="S100:S102"/>
    <mergeCell ref="T100:T102"/>
    <mergeCell ref="U100:U102"/>
    <mergeCell ref="R97:R99"/>
    <mergeCell ref="S97:S99"/>
    <mergeCell ref="T97:T99"/>
    <mergeCell ref="U97:U99"/>
    <mergeCell ref="V97:V99"/>
    <mergeCell ref="A100:A102"/>
    <mergeCell ref="B100:B102"/>
    <mergeCell ref="M100:M102"/>
    <mergeCell ref="N100:N102"/>
    <mergeCell ref="O100:O102"/>
    <mergeCell ref="T94:T96"/>
    <mergeCell ref="U94:U96"/>
    <mergeCell ref="V94:V96"/>
    <mergeCell ref="A97:A99"/>
    <mergeCell ref="B97:B99"/>
    <mergeCell ref="M97:M99"/>
    <mergeCell ref="N97:N99"/>
    <mergeCell ref="O97:O99"/>
    <mergeCell ref="P97:P99"/>
    <mergeCell ref="Q97:Q99"/>
    <mergeCell ref="V91:V93"/>
    <mergeCell ref="A94:A96"/>
    <mergeCell ref="B94:B96"/>
    <mergeCell ref="M94:M96"/>
    <mergeCell ref="N94:N96"/>
    <mergeCell ref="O94:O96"/>
    <mergeCell ref="P94:P96"/>
    <mergeCell ref="Q94:Q96"/>
    <mergeCell ref="R94:R96"/>
    <mergeCell ref="S94:S96"/>
    <mergeCell ref="P91:P93"/>
    <mergeCell ref="Q91:Q93"/>
    <mergeCell ref="R91:R93"/>
    <mergeCell ref="S91:S93"/>
    <mergeCell ref="T91:T93"/>
    <mergeCell ref="U91:U93"/>
    <mergeCell ref="R88:R90"/>
    <mergeCell ref="S88:S90"/>
    <mergeCell ref="T88:T90"/>
    <mergeCell ref="U88:U90"/>
    <mergeCell ref="V88:V90"/>
    <mergeCell ref="A91:A93"/>
    <mergeCell ref="B91:B93"/>
    <mergeCell ref="M91:M93"/>
    <mergeCell ref="N91:N93"/>
    <mergeCell ref="O91:O93"/>
    <mergeCell ref="T85:T87"/>
    <mergeCell ref="U85:U87"/>
    <mergeCell ref="V85:V87"/>
    <mergeCell ref="A88:A90"/>
    <mergeCell ref="B88:B90"/>
    <mergeCell ref="M88:M90"/>
    <mergeCell ref="N88:N90"/>
    <mergeCell ref="O88:O90"/>
    <mergeCell ref="P88:P90"/>
    <mergeCell ref="Q88:Q90"/>
    <mergeCell ref="V82:V84"/>
    <mergeCell ref="A85:A87"/>
    <mergeCell ref="B85:B87"/>
    <mergeCell ref="M85:M87"/>
    <mergeCell ref="N85:N87"/>
    <mergeCell ref="O85:O87"/>
    <mergeCell ref="P85:P87"/>
    <mergeCell ref="Q85:Q87"/>
    <mergeCell ref="R85:R87"/>
    <mergeCell ref="S85:S87"/>
    <mergeCell ref="P82:P84"/>
    <mergeCell ref="Q82:Q84"/>
    <mergeCell ref="R82:R84"/>
    <mergeCell ref="S82:S84"/>
    <mergeCell ref="T82:T84"/>
    <mergeCell ref="U82:U84"/>
    <mergeCell ref="R79:R81"/>
    <mergeCell ref="S79:S81"/>
    <mergeCell ref="T79:T81"/>
    <mergeCell ref="U79:U81"/>
    <mergeCell ref="V79:V81"/>
    <mergeCell ref="A82:A84"/>
    <mergeCell ref="B82:B84"/>
    <mergeCell ref="M82:M84"/>
    <mergeCell ref="N82:N84"/>
    <mergeCell ref="O82:O84"/>
    <mergeCell ref="T76:T78"/>
    <mergeCell ref="U76:U78"/>
    <mergeCell ref="V76:V78"/>
    <mergeCell ref="A79:A81"/>
    <mergeCell ref="B79:B81"/>
    <mergeCell ref="M79:M81"/>
    <mergeCell ref="N79:N81"/>
    <mergeCell ref="O79:O81"/>
    <mergeCell ref="P79:P81"/>
    <mergeCell ref="Q79:Q81"/>
    <mergeCell ref="V73:V75"/>
    <mergeCell ref="A76:A78"/>
    <mergeCell ref="B76:B78"/>
    <mergeCell ref="M76:M78"/>
    <mergeCell ref="N76:N78"/>
    <mergeCell ref="O76:O78"/>
    <mergeCell ref="P76:P78"/>
    <mergeCell ref="Q76:Q78"/>
    <mergeCell ref="R76:R78"/>
    <mergeCell ref="S76:S78"/>
    <mergeCell ref="P73:P75"/>
    <mergeCell ref="Q73:Q75"/>
    <mergeCell ref="R73:R75"/>
    <mergeCell ref="S73:S75"/>
    <mergeCell ref="T73:T75"/>
    <mergeCell ref="U73:U75"/>
    <mergeCell ref="R70:R72"/>
    <mergeCell ref="S70:S72"/>
    <mergeCell ref="T70:T72"/>
    <mergeCell ref="U70:U72"/>
    <mergeCell ref="V70:V72"/>
    <mergeCell ref="A73:A75"/>
    <mergeCell ref="B73:B75"/>
    <mergeCell ref="M73:M75"/>
    <mergeCell ref="N73:N75"/>
    <mergeCell ref="O73:O75"/>
    <mergeCell ref="T67:T69"/>
    <mergeCell ref="U67:U69"/>
    <mergeCell ref="V67:V69"/>
    <mergeCell ref="A70:A72"/>
    <mergeCell ref="B70:B72"/>
    <mergeCell ref="M70:M72"/>
    <mergeCell ref="N70:N72"/>
    <mergeCell ref="O70:O72"/>
    <mergeCell ref="P70:P72"/>
    <mergeCell ref="Q70:Q72"/>
    <mergeCell ref="V64:V66"/>
    <mergeCell ref="A67:A69"/>
    <mergeCell ref="B67:B69"/>
    <mergeCell ref="M67:M69"/>
    <mergeCell ref="N67:N69"/>
    <mergeCell ref="O67:O69"/>
    <mergeCell ref="P67:P69"/>
    <mergeCell ref="Q67:Q69"/>
    <mergeCell ref="R67:R69"/>
    <mergeCell ref="S67:S69"/>
    <mergeCell ref="P64:P66"/>
    <mergeCell ref="Q64:Q66"/>
    <mergeCell ref="R64:R66"/>
    <mergeCell ref="S64:S66"/>
    <mergeCell ref="T64:T66"/>
    <mergeCell ref="U64:U66"/>
    <mergeCell ref="R61:R63"/>
    <mergeCell ref="S61:S63"/>
    <mergeCell ref="T61:T63"/>
    <mergeCell ref="U61:U63"/>
    <mergeCell ref="V61:V63"/>
    <mergeCell ref="A64:A66"/>
    <mergeCell ref="B64:B66"/>
    <mergeCell ref="M64:M66"/>
    <mergeCell ref="N64:N66"/>
    <mergeCell ref="O64:O66"/>
    <mergeCell ref="T58:T60"/>
    <mergeCell ref="U58:U60"/>
    <mergeCell ref="V58:V60"/>
    <mergeCell ref="A61:A63"/>
    <mergeCell ref="B61:B63"/>
    <mergeCell ref="M61:M63"/>
    <mergeCell ref="N61:N63"/>
    <mergeCell ref="O61:O63"/>
    <mergeCell ref="P61:P63"/>
    <mergeCell ref="Q61:Q63"/>
    <mergeCell ref="V55:V57"/>
    <mergeCell ref="A58:A60"/>
    <mergeCell ref="B58:B60"/>
    <mergeCell ref="M58:M60"/>
    <mergeCell ref="N58:N60"/>
    <mergeCell ref="O58:O60"/>
    <mergeCell ref="P58:P60"/>
    <mergeCell ref="Q58:Q60"/>
    <mergeCell ref="R58:R60"/>
    <mergeCell ref="S58:S60"/>
    <mergeCell ref="P55:P57"/>
    <mergeCell ref="Q55:Q57"/>
    <mergeCell ref="R55:R57"/>
    <mergeCell ref="S55:S57"/>
    <mergeCell ref="T55:T57"/>
    <mergeCell ref="U55:U57"/>
    <mergeCell ref="R52:R54"/>
    <mergeCell ref="S52:S54"/>
    <mergeCell ref="T52:T54"/>
    <mergeCell ref="U52:U54"/>
    <mergeCell ref="V52:V54"/>
    <mergeCell ref="A55:A57"/>
    <mergeCell ref="B55:B57"/>
    <mergeCell ref="M55:M57"/>
    <mergeCell ref="N55:N57"/>
    <mergeCell ref="O55:O57"/>
    <mergeCell ref="T49:T51"/>
    <mergeCell ref="U49:U51"/>
    <mergeCell ref="V49:V51"/>
    <mergeCell ref="A52:A54"/>
    <mergeCell ref="B52:B54"/>
    <mergeCell ref="M52:M54"/>
    <mergeCell ref="N52:N54"/>
    <mergeCell ref="O52:O54"/>
    <mergeCell ref="P52:P54"/>
    <mergeCell ref="Q52:Q54"/>
    <mergeCell ref="V46:V48"/>
    <mergeCell ref="A49:A51"/>
    <mergeCell ref="B49:B51"/>
    <mergeCell ref="M49:M51"/>
    <mergeCell ref="N49:N51"/>
    <mergeCell ref="O49:O51"/>
    <mergeCell ref="P49:P51"/>
    <mergeCell ref="Q49:Q51"/>
    <mergeCell ref="R49:R51"/>
    <mergeCell ref="S49:S51"/>
    <mergeCell ref="P46:P48"/>
    <mergeCell ref="Q46:Q48"/>
    <mergeCell ref="R46:R48"/>
    <mergeCell ref="S46:S48"/>
    <mergeCell ref="T46:T48"/>
    <mergeCell ref="U46:U48"/>
    <mergeCell ref="R43:R45"/>
    <mergeCell ref="S43:S45"/>
    <mergeCell ref="T43:T45"/>
    <mergeCell ref="U43:U45"/>
    <mergeCell ref="V43:V45"/>
    <mergeCell ref="A46:A48"/>
    <mergeCell ref="B46:B48"/>
    <mergeCell ref="M46:M48"/>
    <mergeCell ref="N46:N48"/>
    <mergeCell ref="O46:O48"/>
    <mergeCell ref="T40:T42"/>
    <mergeCell ref="U40:U42"/>
    <mergeCell ref="V40:V42"/>
    <mergeCell ref="A43:A45"/>
    <mergeCell ref="B43:B45"/>
    <mergeCell ref="M43:M45"/>
    <mergeCell ref="N43:N45"/>
    <mergeCell ref="O43:O45"/>
    <mergeCell ref="P43:P45"/>
    <mergeCell ref="Q43:Q45"/>
    <mergeCell ref="V37:V39"/>
    <mergeCell ref="A40:A42"/>
    <mergeCell ref="B40:B42"/>
    <mergeCell ref="M40:M42"/>
    <mergeCell ref="N40:N42"/>
    <mergeCell ref="O40:O42"/>
    <mergeCell ref="P40:P42"/>
    <mergeCell ref="Q40:Q42"/>
    <mergeCell ref="R40:R42"/>
    <mergeCell ref="S40:S42"/>
    <mergeCell ref="P37:P39"/>
    <mergeCell ref="Q37:Q39"/>
    <mergeCell ref="R37:R39"/>
    <mergeCell ref="S37:S39"/>
    <mergeCell ref="T37:T39"/>
    <mergeCell ref="U37:U39"/>
    <mergeCell ref="R34:R36"/>
    <mergeCell ref="S34:S36"/>
    <mergeCell ref="T34:T36"/>
    <mergeCell ref="U34:U36"/>
    <mergeCell ref="V34:V36"/>
    <mergeCell ref="A37:A39"/>
    <mergeCell ref="B37:B39"/>
    <mergeCell ref="M37:M39"/>
    <mergeCell ref="N37:N39"/>
    <mergeCell ref="O37:O39"/>
    <mergeCell ref="T31:T33"/>
    <mergeCell ref="U31:U33"/>
    <mergeCell ref="V31:V33"/>
    <mergeCell ref="A34:A36"/>
    <mergeCell ref="B34:B36"/>
    <mergeCell ref="M34:M36"/>
    <mergeCell ref="N34:N36"/>
    <mergeCell ref="O34:O36"/>
    <mergeCell ref="P34:P36"/>
    <mergeCell ref="Q34:Q36"/>
    <mergeCell ref="V28:V30"/>
    <mergeCell ref="A31:A33"/>
    <mergeCell ref="B31:B33"/>
    <mergeCell ref="M31:M33"/>
    <mergeCell ref="N31:N33"/>
    <mergeCell ref="O31:O33"/>
    <mergeCell ref="P31:P33"/>
    <mergeCell ref="Q31:Q33"/>
    <mergeCell ref="R31:R33"/>
    <mergeCell ref="S31:S33"/>
    <mergeCell ref="P28:P30"/>
    <mergeCell ref="Q28:Q30"/>
    <mergeCell ref="R28:R30"/>
    <mergeCell ref="S28:S30"/>
    <mergeCell ref="T28:T30"/>
    <mergeCell ref="U28:U30"/>
    <mergeCell ref="R25:R27"/>
    <mergeCell ref="S25:S27"/>
    <mergeCell ref="T25:T27"/>
    <mergeCell ref="U25:U27"/>
    <mergeCell ref="V25:V27"/>
    <mergeCell ref="A28:A30"/>
    <mergeCell ref="B28:B30"/>
    <mergeCell ref="M28:M30"/>
    <mergeCell ref="N28:N30"/>
    <mergeCell ref="O28:O30"/>
    <mergeCell ref="T22:T24"/>
    <mergeCell ref="U22:U24"/>
    <mergeCell ref="V22:V24"/>
    <mergeCell ref="A25:A27"/>
    <mergeCell ref="B25:B27"/>
    <mergeCell ref="M25:M27"/>
    <mergeCell ref="N25:N27"/>
    <mergeCell ref="O25:O27"/>
    <mergeCell ref="P25:P27"/>
    <mergeCell ref="Q25:Q27"/>
    <mergeCell ref="V19:V21"/>
    <mergeCell ref="A22:A24"/>
    <mergeCell ref="B22:B24"/>
    <mergeCell ref="M22:M24"/>
    <mergeCell ref="N22:N24"/>
    <mergeCell ref="O22:O24"/>
    <mergeCell ref="P22:P24"/>
    <mergeCell ref="Q22:Q24"/>
    <mergeCell ref="R22:R24"/>
    <mergeCell ref="S22:S24"/>
    <mergeCell ref="P19:P21"/>
    <mergeCell ref="Q19:Q21"/>
    <mergeCell ref="R19:R21"/>
    <mergeCell ref="S19:S21"/>
    <mergeCell ref="T19:T21"/>
    <mergeCell ref="U19:U21"/>
    <mergeCell ref="R16:R18"/>
    <mergeCell ref="S16:S18"/>
    <mergeCell ref="T16:T18"/>
    <mergeCell ref="U16:U18"/>
    <mergeCell ref="V16:V18"/>
    <mergeCell ref="A19:A21"/>
    <mergeCell ref="B19:B21"/>
    <mergeCell ref="M19:M21"/>
    <mergeCell ref="N19:N21"/>
    <mergeCell ref="O19:O21"/>
    <mergeCell ref="D8:L8"/>
    <mergeCell ref="A10:A12"/>
    <mergeCell ref="B10:B12"/>
    <mergeCell ref="M10:M12"/>
    <mergeCell ref="N10:N12"/>
    <mergeCell ref="O10:O12"/>
    <mergeCell ref="T13:T15"/>
    <mergeCell ref="U13:U15"/>
    <mergeCell ref="V13:V15"/>
    <mergeCell ref="A16:A18"/>
    <mergeCell ref="B16:B18"/>
    <mergeCell ref="M16:M18"/>
    <mergeCell ref="N16:N18"/>
    <mergeCell ref="O16:O18"/>
    <mergeCell ref="P16:P18"/>
    <mergeCell ref="Q16:Q18"/>
    <mergeCell ref="V10:V12"/>
    <mergeCell ref="A13:A15"/>
    <mergeCell ref="B13:B15"/>
    <mergeCell ref="M13:M15"/>
    <mergeCell ref="N13:N15"/>
    <mergeCell ref="O13:O15"/>
    <mergeCell ref="P13:P15"/>
    <mergeCell ref="Q13:Q15"/>
    <mergeCell ref="R13:R15"/>
    <mergeCell ref="S13:S15"/>
    <mergeCell ref="P10:P12"/>
    <mergeCell ref="Q10:Q12"/>
    <mergeCell ref="R10:R12"/>
    <mergeCell ref="S10:S12"/>
    <mergeCell ref="T10:T12"/>
    <mergeCell ref="U10:U12"/>
  </mergeCells>
  <conditionalFormatting sqref="I9:I11">
    <cfRule type="cellIs" dxfId="59" priority="59" stopIfTrue="1" operator="equal">
      <formula>"Pass"</formula>
    </cfRule>
    <cfRule type="cellIs" dxfId="58" priority="60" stopIfTrue="1" operator="equal">
      <formula>"Fail"</formula>
    </cfRule>
  </conditionalFormatting>
  <conditionalFormatting sqref="T10:T18">
    <cfRule type="cellIs" dxfId="57" priority="57" stopIfTrue="1" operator="equal">
      <formula>"Fail"</formula>
    </cfRule>
    <cfRule type="cellIs" dxfId="56" priority="58" stopIfTrue="1" operator="equal">
      <formula>"Pass"</formula>
    </cfRule>
  </conditionalFormatting>
  <conditionalFormatting sqref="I10">
    <cfRule type="cellIs" dxfId="55" priority="55" stopIfTrue="1" operator="equal">
      <formula>"Pass"</formula>
    </cfRule>
    <cfRule type="cellIs" dxfId="54" priority="56" stopIfTrue="1" operator="equal">
      <formula>"Fail"</formula>
    </cfRule>
  </conditionalFormatting>
  <conditionalFormatting sqref="I10">
    <cfRule type="cellIs" dxfId="53" priority="53" stopIfTrue="1" operator="equal">
      <formula>"Pass"</formula>
    </cfRule>
    <cfRule type="cellIs" dxfId="52" priority="54" stopIfTrue="1" operator="equal">
      <formula>"Fail"</formula>
    </cfRule>
  </conditionalFormatting>
  <conditionalFormatting sqref="I11">
    <cfRule type="cellIs" dxfId="51" priority="51" stopIfTrue="1" operator="equal">
      <formula>"Pass"</formula>
    </cfRule>
    <cfRule type="cellIs" dxfId="50" priority="52" stopIfTrue="1" operator="equal">
      <formula>"Fail"</formula>
    </cfRule>
  </conditionalFormatting>
  <conditionalFormatting sqref="I11">
    <cfRule type="cellIs" dxfId="49" priority="49" stopIfTrue="1" operator="equal">
      <formula>"Pass"</formula>
    </cfRule>
    <cfRule type="cellIs" dxfId="48" priority="50" stopIfTrue="1" operator="equal">
      <formula>"Fail"</formula>
    </cfRule>
  </conditionalFormatting>
  <conditionalFormatting sqref="I10:I11">
    <cfRule type="cellIs" dxfId="47" priority="47" stopIfTrue="1" operator="equal">
      <formula>"Pass"</formula>
    </cfRule>
    <cfRule type="cellIs" dxfId="46" priority="48" stopIfTrue="1" operator="equal">
      <formula>"Fail"</formula>
    </cfRule>
  </conditionalFormatting>
  <conditionalFormatting sqref="I10:I11">
    <cfRule type="cellIs" dxfId="45" priority="45" stopIfTrue="1" operator="equal">
      <formula>"Pass"</formula>
    </cfRule>
    <cfRule type="cellIs" dxfId="44" priority="46" stopIfTrue="1" operator="equal">
      <formula>"Fail"</formula>
    </cfRule>
  </conditionalFormatting>
  <conditionalFormatting sqref="I13:I14 I19:I20 I25:I26 I31:I32 I37:I38 I43:I44 I49:I50 I55:I56 I61:I62 I67:I68 I73:I74 I79:I80 I85:I86 I91:I92 I97:I98 I103:I104 I109:I110 I115:I116 I121:I122 I127:I128 I133:I134 I139:I140 I145:I146 I151:I152 I157:I158 I163:I164 I169:I170 I175:I176 I181:I182 I187:I188 I193:I194 I199:I200 I205:I206 I211:I212 I217:I218 I223:I224 I229:I230 I235:I236 I241:I242 I247:I248 I253:I254 I259:I260 I265:I266 I271:I272 I277:I278 I283:I284 I289:I290 I295:I296 I301:I302 I307:I308 I313:I314 I319:I320 I325:I326 I331:I332 I337:I338 I343:I344 I349:I350 I355:I356 I361:I362 I367:I368 I373:I374 I379:I380 I385:I386 I391:I392 I397:I398 I403:I404 I409:I410 I415:I416 I421:I422 I427:I428 I433:I434 I439:I440 I445:I446 I451:I452 I457:I458 I463:I464 I469:I470 I475:I476 I481:I482 I487:I488 I493:I494 I499:I500">
    <cfRule type="cellIs" dxfId="43" priority="43" stopIfTrue="1" operator="equal">
      <formula>"Pass"</formula>
    </cfRule>
    <cfRule type="cellIs" dxfId="42" priority="44" stopIfTrue="1" operator="equal">
      <formula>"Fail"</formula>
    </cfRule>
  </conditionalFormatting>
  <conditionalFormatting sqref="T13:T15 T49:T51 T55:T57 T61:T63 T67:T69 T73:T75 T79:T81 T85:T87 T91:T93 T97:T99 T103:T105 T109:T111 T115:T117 T121:T123 T127:T129 T133:T135 T139:T141 T145:T147 T151:T153 T157:T159 T163:T165 T169:T171 T175:T177 T181:T183 T187:T189 T193:T195 T199:T201 T205:T207 T211:T213 T217:T219 T223:T225 T229:T231 T235:T237 T241:T243 T247:T249 T253:T255 T259:T261 T265:T267 T271:T273 T277:T279 T283:T285 T289:T291 T295:T297 T301:T303 T307:T309 T313:T315 T319:T321 T325:T327 T331:T333 T337:T339 T343:T345 T349:T351 T355:T357 T361:T363 T367:T369 T373:T375 T379:T381 T385:T387 T391:T393 T397:T399 T403:T405 T409:T411 T415:T417 T421:T423 T427:T429 T433:T435 T439:T441 T445:T447 T451:T453 T457:T459 T463:T465 T469:T471 T475:T477 T481:T483 T487:T489 T493:T495 T499:T501 T19:T45">
    <cfRule type="cellIs" dxfId="41" priority="41" stopIfTrue="1" operator="equal">
      <formula>"Fail"</formula>
    </cfRule>
    <cfRule type="cellIs" dxfId="40" priority="42" stopIfTrue="1" operator="equal">
      <formula>"Pass"</formula>
    </cfRule>
  </conditionalFormatting>
  <conditionalFormatting sqref="I13:I14 I19:I20 I25:I26 I31:I32 I37:I38 I43:I44 I49:I50 I55:I56 I61:I62 I67:I68 I73:I74 I79:I80 I85:I86 I91:I92 I97:I98 I103:I104 I109:I110 I115:I116 I121:I122 I127:I128 I133:I134 I139:I140 I145:I146 I151:I152 I157:I158 I163:I164 I169:I170 I175:I176 I181:I182 I187:I188 I193:I194 I199:I200 I205:I206 I211:I212 I217:I218 I223:I224 I229:I230 I235:I236 I241:I242 I247:I248 I253:I254 I259:I260 I265:I266 I271:I272 I277:I278 I283:I284 I289:I290 I295:I296 I301:I302 I307:I308 I313:I314 I319:I320 I325:I326 I331:I332 I337:I338 I343:I344 I349:I350 I355:I356 I361:I362 I367:I368 I373:I374 I379:I380 I385:I386 I391:I392 I397:I398 I403:I404 I409:I410 I415:I416 I421:I422 I427:I428 I433:I434 I439:I440 I445:I446 I451:I452 I457:I458 I463:I464 I469:I470 I475:I476 I481:I482 I487:I488 I493:I494 I499:I500">
    <cfRule type="cellIs" dxfId="39" priority="39" stopIfTrue="1" operator="equal">
      <formula>"Pass"</formula>
    </cfRule>
    <cfRule type="cellIs" dxfId="38" priority="40" stopIfTrue="1" operator="equal">
      <formula>"Fail"</formula>
    </cfRule>
  </conditionalFormatting>
  <conditionalFormatting sqref="I16:I17 I22:I23 I28:I29 I34:I35 I40:I41 I46:I47 I52:I53 I58:I59 I64:I65 I70:I71 I76:I77 I82:I83 I88:I89 I94:I95 I100:I101 I106:I107 I112:I113 I118:I119 I124:I125 I130:I131 I136:I137 I142:I143 I148:I149 I154:I155 I160:I161 I166:I167 I172:I173 I178:I179 I184:I185 I190:I191 I196:I197 I202:I203 I208:I209 I214:I215 I220:I221 I226:I227 I232:I233 I238:I239 I244:I245 I250:I251 I256:I257 I262:I263 I268:I269 I274:I275 I280:I281 I286:I287 I292:I293 I298:I299 I304:I305 I310:I311 I316:I317 I322:I323 I328:I329 I334:I335 I340:I341 I346:I347 I352:I353 I358:I359 I364:I365 I370:I371 I376:I377 I382:I383 I388:I389 I394:I395 I400:I401 I406:I407 I412:I413 I418:I419 I424:I425 I430:I431 I436:I437 I442:I443 I448:I449 I454:I455 I460:I461 I466:I467 I472:I473 I478:I479 I484:I485 I490:I491 I496:I497 I502:I503">
    <cfRule type="cellIs" dxfId="37" priority="37" stopIfTrue="1" operator="equal">
      <formula>"Pass"</formula>
    </cfRule>
    <cfRule type="cellIs" dxfId="36" priority="38" stopIfTrue="1" operator="equal">
      <formula>"Fail"</formula>
    </cfRule>
  </conditionalFormatting>
  <conditionalFormatting sqref="T16:T18 T22:T24 T28:T30 T34:T36 T70:T72 T76:T78 T82:T84 T88:T90 T94:T96 T100:T102 T106:T108 T112:T114 T118:T120 T124:T126 T130:T132 T136:T138 T142:T144 T148:T150 T154:T156 T160:T162 T166:T168 T172:T174 T178:T180 T184:T186 T190:T192 T196:T198 T202:T204 T208:T210 T214:T216 T220:T222 T226:T228 T232:T234 T238:T240 T244:T246 T250:T252 T256:T258 T262:T264 T268:T270 T274:T276 T280:T282 T286:T288 T292:T294 T298:T300 T304:T306 T310:T312 T316:T318 T322:T324 T328:T330 T334:T336 T340:T342 T346:T348 T352:T354 T358:T360 T364:T366 T370:T372 T376:T378 T382:T384 T388:T390 T394:T396 T400:T402 T406:T408 T412:T414 T418:T420 T424:T426 T430:T432 T436:T438 T442:T444 T448:T450 T454:T456 T460:T462 T466:T468 T472:T474 T478:T480 T484:T486 T490:T492 T496:T498 T502:T504 T40:T54 T58:T66">
    <cfRule type="cellIs" dxfId="35" priority="35" stopIfTrue="1" operator="equal">
      <formula>"Fail"</formula>
    </cfRule>
    <cfRule type="cellIs" dxfId="34" priority="36" stopIfTrue="1" operator="equal">
      <formula>"Pass"</formula>
    </cfRule>
  </conditionalFormatting>
  <conditionalFormatting sqref="I16:I17 I22:I23 I28:I29 I34:I35 I40:I41 I46:I47 I52:I53 I58:I59 I64:I65 I70:I71 I76:I77 I82:I83 I88:I89 I94:I95 I100:I101 I106:I107 I112:I113 I118:I119 I124:I125 I130:I131 I136:I137 I142:I143 I148:I149 I154:I155 I160:I161 I166:I167 I172:I173 I178:I179 I184:I185 I190:I191 I196:I197 I202:I203 I208:I209 I214:I215 I220:I221 I226:I227 I232:I233 I238:I239 I244:I245 I250:I251 I256:I257 I262:I263 I268:I269 I274:I275 I280:I281 I286:I287 I292:I293 I298:I299 I304:I305 I310:I311 I316:I317 I322:I323 I328:I329 I334:I335 I340:I341 I346:I347 I352:I353 I358:I359 I364:I365 I370:I371 I376:I377 I382:I383 I388:I389 I394:I395 I400:I401 I406:I407 I412:I413 I418:I419 I424:I425 I430:I431 I436:I437 I442:I443 I448:I449 I454:I455 I460:I461 I466:I467 I472:I473 I478:I479 I484:I485 I490:I491 I496:I497 I502:I503">
    <cfRule type="cellIs" dxfId="33" priority="33" stopIfTrue="1" operator="equal">
      <formula>"Pass"</formula>
    </cfRule>
    <cfRule type="cellIs" dxfId="32" priority="34" stopIfTrue="1" operator="equal">
      <formula>"Fail"</formula>
    </cfRule>
  </conditionalFormatting>
  <conditionalFormatting sqref="T19:T45">
    <cfRule type="cellIs" dxfId="31" priority="31" stopIfTrue="1" operator="equal">
      <formula>"Fail"</formula>
    </cfRule>
    <cfRule type="cellIs" dxfId="30" priority="32" stopIfTrue="1" operator="equal">
      <formula>"Pass"</formula>
    </cfRule>
  </conditionalFormatting>
  <conditionalFormatting sqref="T19:T45">
    <cfRule type="cellIs" dxfId="29" priority="29" stopIfTrue="1" operator="equal">
      <formula>"Fail"</formula>
    </cfRule>
    <cfRule type="cellIs" dxfId="28" priority="30" stopIfTrue="1" operator="equal">
      <formula>"Pass"</formula>
    </cfRule>
  </conditionalFormatting>
  <conditionalFormatting sqref="I22">
    <cfRule type="cellIs" dxfId="27" priority="27" stopIfTrue="1" operator="equal">
      <formula>"Pass"</formula>
    </cfRule>
    <cfRule type="cellIs" dxfId="26" priority="28" stopIfTrue="1" operator="equal">
      <formula>"Fail"</formula>
    </cfRule>
  </conditionalFormatting>
  <conditionalFormatting sqref="I22">
    <cfRule type="cellIs" dxfId="25" priority="25" stopIfTrue="1" operator="equal">
      <formula>"Pass"</formula>
    </cfRule>
    <cfRule type="cellIs" dxfId="24" priority="26" stopIfTrue="1" operator="equal">
      <formula>"Fail"</formula>
    </cfRule>
  </conditionalFormatting>
  <conditionalFormatting sqref="T46:T54">
    <cfRule type="cellIs" dxfId="23" priority="23" stopIfTrue="1" operator="equal">
      <formula>"Fail"</formula>
    </cfRule>
    <cfRule type="cellIs" dxfId="22" priority="24" stopIfTrue="1" operator="equal">
      <formula>"Pass"</formula>
    </cfRule>
  </conditionalFormatting>
  <conditionalFormatting sqref="T46:T54">
    <cfRule type="cellIs" dxfId="21" priority="21" stopIfTrue="1" operator="equal">
      <formula>"Fail"</formula>
    </cfRule>
    <cfRule type="cellIs" dxfId="20" priority="22" stopIfTrue="1" operator="equal">
      <formula>"Pass"</formula>
    </cfRule>
  </conditionalFormatting>
  <conditionalFormatting sqref="T46:T54">
    <cfRule type="cellIs" dxfId="19" priority="19" stopIfTrue="1" operator="equal">
      <formula>"Fail"</formula>
    </cfRule>
    <cfRule type="cellIs" dxfId="18" priority="20" stopIfTrue="1" operator="equal">
      <formula>"Pass"</formula>
    </cfRule>
  </conditionalFormatting>
  <conditionalFormatting sqref="T55:T57">
    <cfRule type="cellIs" dxfId="17" priority="17" stopIfTrue="1" operator="equal">
      <formula>"Fail"</formula>
    </cfRule>
    <cfRule type="cellIs" dxfId="16" priority="18" stopIfTrue="1" operator="equal">
      <formula>"Pass"</formula>
    </cfRule>
  </conditionalFormatting>
  <conditionalFormatting sqref="T55:T57">
    <cfRule type="cellIs" dxfId="15" priority="15" stopIfTrue="1" operator="equal">
      <formula>"Fail"</formula>
    </cfRule>
    <cfRule type="cellIs" dxfId="14" priority="16" stopIfTrue="1" operator="equal">
      <formula>"Pass"</formula>
    </cfRule>
  </conditionalFormatting>
  <conditionalFormatting sqref="T55:T57">
    <cfRule type="cellIs" dxfId="13" priority="13" stopIfTrue="1" operator="equal">
      <formula>"Fail"</formula>
    </cfRule>
    <cfRule type="cellIs" dxfId="12" priority="14" stopIfTrue="1" operator="equal">
      <formula>"Pass"</formula>
    </cfRule>
  </conditionalFormatting>
  <conditionalFormatting sqref="T55:T57">
    <cfRule type="cellIs" dxfId="11" priority="11" stopIfTrue="1" operator="equal">
      <formula>"Fail"</formula>
    </cfRule>
    <cfRule type="cellIs" dxfId="10" priority="12" stopIfTrue="1" operator="equal">
      <formula>"Pass"</formula>
    </cfRule>
  </conditionalFormatting>
  <conditionalFormatting sqref="T58:T66">
    <cfRule type="cellIs" dxfId="9" priority="9" stopIfTrue="1" operator="equal">
      <formula>"Fail"</formula>
    </cfRule>
    <cfRule type="cellIs" dxfId="8" priority="10" stopIfTrue="1" operator="equal">
      <formula>"Pass"</formula>
    </cfRule>
  </conditionalFormatting>
  <conditionalFormatting sqref="T58:T66">
    <cfRule type="cellIs" dxfId="7" priority="7" stopIfTrue="1" operator="equal">
      <formula>"Fail"</formula>
    </cfRule>
    <cfRule type="cellIs" dxfId="6" priority="8" stopIfTrue="1" operator="equal">
      <formula>"Pass"</formula>
    </cfRule>
  </conditionalFormatting>
  <conditionalFormatting sqref="T58:T66">
    <cfRule type="cellIs" dxfId="5" priority="5" stopIfTrue="1" operator="equal">
      <formula>"Fail"</formula>
    </cfRule>
    <cfRule type="cellIs" dxfId="4" priority="6" stopIfTrue="1" operator="equal">
      <formula>"Pass"</formula>
    </cfRule>
  </conditionalFormatting>
  <conditionalFormatting sqref="T58:T66">
    <cfRule type="cellIs" dxfId="3" priority="3" stopIfTrue="1" operator="equal">
      <formula>"Fail"</formula>
    </cfRule>
    <cfRule type="cellIs" dxfId="2" priority="4" stopIfTrue="1" operator="equal">
      <formula>"Pass"</formula>
    </cfRule>
  </conditionalFormatting>
  <conditionalFormatting sqref="T58:T66">
    <cfRule type="cellIs" dxfId="1" priority="1" stopIfTrue="1" operator="equal">
      <formula>"Fail"</formula>
    </cfRule>
    <cfRule type="cellIs" dxfId="0" priority="2" stopIfTrue="1" operator="equal">
      <formula>"Pass"</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1"/>
  <dimension ref="A1"/>
  <sheetViews>
    <sheetView workbookViewId="0">
      <selection activeCell="O11" sqref="O11"/>
    </sheetView>
  </sheetViews>
  <sheetFormatPr defaultRowHeight="15.75"/>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sheetPr codeName="Sheet12"/>
  <dimension ref="I1:BC64"/>
  <sheetViews>
    <sheetView workbookViewId="0">
      <selection activeCell="H27" sqref="H27"/>
    </sheetView>
  </sheetViews>
  <sheetFormatPr defaultRowHeight="15.75"/>
  <cols>
    <col min="11" max="11" width="11.875" bestFit="1" customWidth="1"/>
    <col min="13" max="13" width="12.75" bestFit="1" customWidth="1"/>
    <col min="34" max="34" width="8.25" style="98" customWidth="1"/>
    <col min="267" max="267" width="11.875" bestFit="1" customWidth="1"/>
    <col min="269" max="269" width="12.75" bestFit="1" customWidth="1"/>
    <col min="290" max="290" width="8.25" customWidth="1"/>
    <col min="523" max="523" width="11.875" bestFit="1" customWidth="1"/>
    <col min="525" max="525" width="12.75" bestFit="1" customWidth="1"/>
    <col min="546" max="546" width="8.25" customWidth="1"/>
    <col min="779" max="779" width="11.875" bestFit="1" customWidth="1"/>
    <col min="781" max="781" width="12.75" bestFit="1" customWidth="1"/>
    <col min="802" max="802" width="8.25" customWidth="1"/>
    <col min="1035" max="1035" width="11.875" bestFit="1" customWidth="1"/>
    <col min="1037" max="1037" width="12.75" bestFit="1" customWidth="1"/>
    <col min="1058" max="1058" width="8.25" customWidth="1"/>
    <col min="1291" max="1291" width="11.875" bestFit="1" customWidth="1"/>
    <col min="1293" max="1293" width="12.75" bestFit="1" customWidth="1"/>
    <col min="1314" max="1314" width="8.25" customWidth="1"/>
    <col min="1547" max="1547" width="11.875" bestFit="1" customWidth="1"/>
    <col min="1549" max="1549" width="12.75" bestFit="1" customWidth="1"/>
    <col min="1570" max="1570" width="8.25" customWidth="1"/>
    <col min="1803" max="1803" width="11.875" bestFit="1" customWidth="1"/>
    <col min="1805" max="1805" width="12.75" bestFit="1" customWidth="1"/>
    <col min="1826" max="1826" width="8.25" customWidth="1"/>
    <col min="2059" max="2059" width="11.875" bestFit="1" customWidth="1"/>
    <col min="2061" max="2061" width="12.75" bestFit="1" customWidth="1"/>
    <col min="2082" max="2082" width="8.25" customWidth="1"/>
    <col min="2315" max="2315" width="11.875" bestFit="1" customWidth="1"/>
    <col min="2317" max="2317" width="12.75" bestFit="1" customWidth="1"/>
    <col min="2338" max="2338" width="8.25" customWidth="1"/>
    <col min="2571" max="2571" width="11.875" bestFit="1" customWidth="1"/>
    <col min="2573" max="2573" width="12.75" bestFit="1" customWidth="1"/>
    <col min="2594" max="2594" width="8.25" customWidth="1"/>
    <col min="2827" max="2827" width="11.875" bestFit="1" customWidth="1"/>
    <col min="2829" max="2829" width="12.75" bestFit="1" customWidth="1"/>
    <col min="2850" max="2850" width="8.25" customWidth="1"/>
    <col min="3083" max="3083" width="11.875" bestFit="1" customWidth="1"/>
    <col min="3085" max="3085" width="12.75" bestFit="1" customWidth="1"/>
    <col min="3106" max="3106" width="8.25" customWidth="1"/>
    <col min="3339" max="3339" width="11.875" bestFit="1" customWidth="1"/>
    <col min="3341" max="3341" width="12.75" bestFit="1" customWidth="1"/>
    <col min="3362" max="3362" width="8.25" customWidth="1"/>
    <col min="3595" max="3595" width="11.875" bestFit="1" customWidth="1"/>
    <col min="3597" max="3597" width="12.75" bestFit="1" customWidth="1"/>
    <col min="3618" max="3618" width="8.25" customWidth="1"/>
    <col min="3851" max="3851" width="11.875" bestFit="1" customWidth="1"/>
    <col min="3853" max="3853" width="12.75" bestFit="1" customWidth="1"/>
    <col min="3874" max="3874" width="8.25" customWidth="1"/>
    <col min="4107" max="4107" width="11.875" bestFit="1" customWidth="1"/>
    <col min="4109" max="4109" width="12.75" bestFit="1" customWidth="1"/>
    <col min="4130" max="4130" width="8.25" customWidth="1"/>
    <col min="4363" max="4363" width="11.875" bestFit="1" customWidth="1"/>
    <col min="4365" max="4365" width="12.75" bestFit="1" customWidth="1"/>
    <col min="4386" max="4386" width="8.25" customWidth="1"/>
    <col min="4619" max="4619" width="11.875" bestFit="1" customWidth="1"/>
    <col min="4621" max="4621" width="12.75" bestFit="1" customWidth="1"/>
    <col min="4642" max="4642" width="8.25" customWidth="1"/>
    <col min="4875" max="4875" width="11.875" bestFit="1" customWidth="1"/>
    <col min="4877" max="4877" width="12.75" bestFit="1" customWidth="1"/>
    <col min="4898" max="4898" width="8.25" customWidth="1"/>
    <col min="5131" max="5131" width="11.875" bestFit="1" customWidth="1"/>
    <col min="5133" max="5133" width="12.75" bestFit="1" customWidth="1"/>
    <col min="5154" max="5154" width="8.25" customWidth="1"/>
    <col min="5387" max="5387" width="11.875" bestFit="1" customWidth="1"/>
    <col min="5389" max="5389" width="12.75" bestFit="1" customWidth="1"/>
    <col min="5410" max="5410" width="8.25" customWidth="1"/>
    <col min="5643" max="5643" width="11.875" bestFit="1" customWidth="1"/>
    <col min="5645" max="5645" width="12.75" bestFit="1" customWidth="1"/>
    <col min="5666" max="5666" width="8.25" customWidth="1"/>
    <col min="5899" max="5899" width="11.875" bestFit="1" customWidth="1"/>
    <col min="5901" max="5901" width="12.75" bestFit="1" customWidth="1"/>
    <col min="5922" max="5922" width="8.25" customWidth="1"/>
    <col min="6155" max="6155" width="11.875" bestFit="1" customWidth="1"/>
    <col min="6157" max="6157" width="12.75" bestFit="1" customWidth="1"/>
    <col min="6178" max="6178" width="8.25" customWidth="1"/>
    <col min="6411" max="6411" width="11.875" bestFit="1" customWidth="1"/>
    <col min="6413" max="6413" width="12.75" bestFit="1" customWidth="1"/>
    <col min="6434" max="6434" width="8.25" customWidth="1"/>
    <col min="6667" max="6667" width="11.875" bestFit="1" customWidth="1"/>
    <col min="6669" max="6669" width="12.75" bestFit="1" customWidth="1"/>
    <col min="6690" max="6690" width="8.25" customWidth="1"/>
    <col min="6923" max="6923" width="11.875" bestFit="1" customWidth="1"/>
    <col min="6925" max="6925" width="12.75" bestFit="1" customWidth="1"/>
    <col min="6946" max="6946" width="8.25" customWidth="1"/>
    <col min="7179" max="7179" width="11.875" bestFit="1" customWidth="1"/>
    <col min="7181" max="7181" width="12.75" bestFit="1" customWidth="1"/>
    <col min="7202" max="7202" width="8.25" customWidth="1"/>
    <col min="7435" max="7435" width="11.875" bestFit="1" customWidth="1"/>
    <col min="7437" max="7437" width="12.75" bestFit="1" customWidth="1"/>
    <col min="7458" max="7458" width="8.25" customWidth="1"/>
    <col min="7691" max="7691" width="11.875" bestFit="1" customWidth="1"/>
    <col min="7693" max="7693" width="12.75" bestFit="1" customWidth="1"/>
    <col min="7714" max="7714" width="8.25" customWidth="1"/>
    <col min="7947" max="7947" width="11.875" bestFit="1" customWidth="1"/>
    <col min="7949" max="7949" width="12.75" bestFit="1" customWidth="1"/>
    <col min="7970" max="7970" width="8.25" customWidth="1"/>
    <col min="8203" max="8203" width="11.875" bestFit="1" customWidth="1"/>
    <col min="8205" max="8205" width="12.75" bestFit="1" customWidth="1"/>
    <col min="8226" max="8226" width="8.25" customWidth="1"/>
    <col min="8459" max="8459" width="11.875" bestFit="1" customWidth="1"/>
    <col min="8461" max="8461" width="12.75" bestFit="1" customWidth="1"/>
    <col min="8482" max="8482" width="8.25" customWidth="1"/>
    <col min="8715" max="8715" width="11.875" bestFit="1" customWidth="1"/>
    <col min="8717" max="8717" width="12.75" bestFit="1" customWidth="1"/>
    <col min="8738" max="8738" width="8.25" customWidth="1"/>
    <col min="8971" max="8971" width="11.875" bestFit="1" customWidth="1"/>
    <col min="8973" max="8973" width="12.75" bestFit="1" customWidth="1"/>
    <col min="8994" max="8994" width="8.25" customWidth="1"/>
    <col min="9227" max="9227" width="11.875" bestFit="1" customWidth="1"/>
    <col min="9229" max="9229" width="12.75" bestFit="1" customWidth="1"/>
    <col min="9250" max="9250" width="8.25" customWidth="1"/>
    <col min="9483" max="9483" width="11.875" bestFit="1" customWidth="1"/>
    <col min="9485" max="9485" width="12.75" bestFit="1" customWidth="1"/>
    <col min="9506" max="9506" width="8.25" customWidth="1"/>
    <col min="9739" max="9739" width="11.875" bestFit="1" customWidth="1"/>
    <col min="9741" max="9741" width="12.75" bestFit="1" customWidth="1"/>
    <col min="9762" max="9762" width="8.25" customWidth="1"/>
    <col min="9995" max="9995" width="11.875" bestFit="1" customWidth="1"/>
    <col min="9997" max="9997" width="12.75" bestFit="1" customWidth="1"/>
    <col min="10018" max="10018" width="8.25" customWidth="1"/>
    <col min="10251" max="10251" width="11.875" bestFit="1" customWidth="1"/>
    <col min="10253" max="10253" width="12.75" bestFit="1" customWidth="1"/>
    <col min="10274" max="10274" width="8.25" customWidth="1"/>
    <col min="10507" max="10507" width="11.875" bestFit="1" customWidth="1"/>
    <col min="10509" max="10509" width="12.75" bestFit="1" customWidth="1"/>
    <col min="10530" max="10530" width="8.25" customWidth="1"/>
    <col min="10763" max="10763" width="11.875" bestFit="1" customWidth="1"/>
    <col min="10765" max="10765" width="12.75" bestFit="1" customWidth="1"/>
    <col min="10786" max="10786" width="8.25" customWidth="1"/>
    <col min="11019" max="11019" width="11.875" bestFit="1" customWidth="1"/>
    <col min="11021" max="11021" width="12.75" bestFit="1" customWidth="1"/>
    <col min="11042" max="11042" width="8.25" customWidth="1"/>
    <col min="11275" max="11275" width="11.875" bestFit="1" customWidth="1"/>
    <col min="11277" max="11277" width="12.75" bestFit="1" customWidth="1"/>
    <col min="11298" max="11298" width="8.25" customWidth="1"/>
    <col min="11531" max="11531" width="11.875" bestFit="1" customWidth="1"/>
    <col min="11533" max="11533" width="12.75" bestFit="1" customWidth="1"/>
    <col min="11554" max="11554" width="8.25" customWidth="1"/>
    <col min="11787" max="11787" width="11.875" bestFit="1" customWidth="1"/>
    <col min="11789" max="11789" width="12.75" bestFit="1" customWidth="1"/>
    <col min="11810" max="11810" width="8.25" customWidth="1"/>
    <col min="12043" max="12043" width="11.875" bestFit="1" customWidth="1"/>
    <col min="12045" max="12045" width="12.75" bestFit="1" customWidth="1"/>
    <col min="12066" max="12066" width="8.25" customWidth="1"/>
    <col min="12299" max="12299" width="11.875" bestFit="1" customWidth="1"/>
    <col min="12301" max="12301" width="12.75" bestFit="1" customWidth="1"/>
    <col min="12322" max="12322" width="8.25" customWidth="1"/>
    <col min="12555" max="12555" width="11.875" bestFit="1" customWidth="1"/>
    <col min="12557" max="12557" width="12.75" bestFit="1" customWidth="1"/>
    <col min="12578" max="12578" width="8.25" customWidth="1"/>
    <col min="12811" max="12811" width="11.875" bestFit="1" customWidth="1"/>
    <col min="12813" max="12813" width="12.75" bestFit="1" customWidth="1"/>
    <col min="12834" max="12834" width="8.25" customWidth="1"/>
    <col min="13067" max="13067" width="11.875" bestFit="1" customWidth="1"/>
    <col min="13069" max="13069" width="12.75" bestFit="1" customWidth="1"/>
    <col min="13090" max="13090" width="8.25" customWidth="1"/>
    <col min="13323" max="13323" width="11.875" bestFit="1" customWidth="1"/>
    <col min="13325" max="13325" width="12.75" bestFit="1" customWidth="1"/>
    <col min="13346" max="13346" width="8.25" customWidth="1"/>
    <col min="13579" max="13579" width="11.875" bestFit="1" customWidth="1"/>
    <col min="13581" max="13581" width="12.75" bestFit="1" customWidth="1"/>
    <col min="13602" max="13602" width="8.25" customWidth="1"/>
    <col min="13835" max="13835" width="11.875" bestFit="1" customWidth="1"/>
    <col min="13837" max="13837" width="12.75" bestFit="1" customWidth="1"/>
    <col min="13858" max="13858" width="8.25" customWidth="1"/>
    <col min="14091" max="14091" width="11.875" bestFit="1" customWidth="1"/>
    <col min="14093" max="14093" width="12.75" bestFit="1" customWidth="1"/>
    <col min="14114" max="14114" width="8.25" customWidth="1"/>
    <col min="14347" max="14347" width="11.875" bestFit="1" customWidth="1"/>
    <col min="14349" max="14349" width="12.75" bestFit="1" customWidth="1"/>
    <col min="14370" max="14370" width="8.25" customWidth="1"/>
    <col min="14603" max="14603" width="11.875" bestFit="1" customWidth="1"/>
    <col min="14605" max="14605" width="12.75" bestFit="1" customWidth="1"/>
    <col min="14626" max="14626" width="8.25" customWidth="1"/>
    <col min="14859" max="14859" width="11.875" bestFit="1" customWidth="1"/>
    <col min="14861" max="14861" width="12.75" bestFit="1" customWidth="1"/>
    <col min="14882" max="14882" width="8.25" customWidth="1"/>
    <col min="15115" max="15115" width="11.875" bestFit="1" customWidth="1"/>
    <col min="15117" max="15117" width="12.75" bestFit="1" customWidth="1"/>
    <col min="15138" max="15138" width="8.25" customWidth="1"/>
    <col min="15371" max="15371" width="11.875" bestFit="1" customWidth="1"/>
    <col min="15373" max="15373" width="12.75" bestFit="1" customWidth="1"/>
    <col min="15394" max="15394" width="8.25" customWidth="1"/>
    <col min="15627" max="15627" width="11.875" bestFit="1" customWidth="1"/>
    <col min="15629" max="15629" width="12.75" bestFit="1" customWidth="1"/>
    <col min="15650" max="15650" width="8.25" customWidth="1"/>
    <col min="15883" max="15883" width="11.875" bestFit="1" customWidth="1"/>
    <col min="15885" max="15885" width="12.75" bestFit="1" customWidth="1"/>
    <col min="15906" max="15906" width="8.25" customWidth="1"/>
    <col min="16139" max="16139" width="11.875" bestFit="1" customWidth="1"/>
    <col min="16141" max="16141" width="12.75" bestFit="1" customWidth="1"/>
    <col min="16162" max="16162" width="8.25" customWidth="1"/>
  </cols>
  <sheetData>
    <row r="1" spans="9:55">
      <c r="U1" t="s">
        <v>81</v>
      </c>
      <c r="V1" t="s">
        <v>82</v>
      </c>
      <c r="W1" t="s">
        <v>83</v>
      </c>
      <c r="X1" t="s">
        <v>84</v>
      </c>
      <c r="Y1" t="s">
        <v>85</v>
      </c>
      <c r="Z1" t="s">
        <v>86</v>
      </c>
      <c r="AB1" t="s">
        <v>81</v>
      </c>
      <c r="AC1" t="s">
        <v>82</v>
      </c>
      <c r="AD1" t="s">
        <v>83</v>
      </c>
      <c r="AE1" t="s">
        <v>87</v>
      </c>
      <c r="AF1" t="s">
        <v>88</v>
      </c>
      <c r="AG1" t="s">
        <v>86</v>
      </c>
    </row>
    <row r="2" spans="9:55">
      <c r="J2" t="s">
        <v>89</v>
      </c>
      <c r="U2">
        <v>-35.4527</v>
      </c>
      <c r="V2">
        <v>-82.723100000000002</v>
      </c>
      <c r="W2">
        <v>1</v>
      </c>
      <c r="X2">
        <v>1917.31</v>
      </c>
      <c r="Y2">
        <v>870.38</v>
      </c>
      <c r="Z2" s="99">
        <f>(X2-Y2)*3</f>
        <v>3140.7899999999995</v>
      </c>
      <c r="AB2">
        <v>-35.4527</v>
      </c>
      <c r="AC2">
        <v>-82.723100000000002</v>
      </c>
      <c r="AD2">
        <v>1</v>
      </c>
      <c r="AE2">
        <v>1965.91</v>
      </c>
      <c r="AF2">
        <v>945.27</v>
      </c>
      <c r="AG2" s="99">
        <f>(AE2-AF2)*3</f>
        <v>3061.92</v>
      </c>
      <c r="AI2" t="s">
        <v>81</v>
      </c>
      <c r="AJ2" t="s">
        <v>82</v>
      </c>
      <c r="AK2" t="s">
        <v>83</v>
      </c>
      <c r="AL2" t="s">
        <v>87</v>
      </c>
      <c r="AM2" t="s">
        <v>88</v>
      </c>
      <c r="AN2" t="s">
        <v>86</v>
      </c>
      <c r="AQ2" t="s">
        <v>81</v>
      </c>
      <c r="AR2" t="s">
        <v>82</v>
      </c>
      <c r="AS2" t="s">
        <v>83</v>
      </c>
      <c r="AT2" t="s">
        <v>87</v>
      </c>
      <c r="AU2" t="s">
        <v>88</v>
      </c>
      <c r="AV2" t="s">
        <v>86</v>
      </c>
      <c r="AX2" t="s">
        <v>81</v>
      </c>
      <c r="AY2" t="s">
        <v>82</v>
      </c>
      <c r="AZ2" t="s">
        <v>83</v>
      </c>
      <c r="BA2" t="s">
        <v>87</v>
      </c>
      <c r="BB2" t="s">
        <v>88</v>
      </c>
      <c r="BC2" t="s">
        <v>86</v>
      </c>
    </row>
    <row r="3" spans="9:55">
      <c r="J3" t="s">
        <v>90</v>
      </c>
      <c r="L3" t="s">
        <v>91</v>
      </c>
      <c r="N3" t="s">
        <v>92</v>
      </c>
      <c r="U3">
        <v>-11.817600000000001</v>
      </c>
      <c r="V3">
        <v>-82.723100000000002</v>
      </c>
      <c r="W3">
        <v>2</v>
      </c>
      <c r="X3">
        <v>1911.46</v>
      </c>
      <c r="Y3">
        <v>862.04</v>
      </c>
      <c r="Z3" s="99">
        <f t="shared" ref="Z3:Z53" si="0">(X3-Y3)*3</f>
        <v>3148.26</v>
      </c>
      <c r="AB3">
        <v>-11.817600000000001</v>
      </c>
      <c r="AC3">
        <v>-82.723100000000002</v>
      </c>
      <c r="AD3">
        <v>2</v>
      </c>
      <c r="AE3">
        <v>1961.65</v>
      </c>
      <c r="AF3">
        <v>939.55</v>
      </c>
      <c r="AG3" s="99">
        <f t="shared" ref="AG3:AG53" si="1">(AE3-AF3)*3</f>
        <v>3066.3</v>
      </c>
      <c r="AI3">
        <v>-35.4527</v>
      </c>
      <c r="AJ3">
        <v>-82.723100000000002</v>
      </c>
      <c r="AK3">
        <v>1</v>
      </c>
      <c r="AL3">
        <v>1918.88</v>
      </c>
      <c r="AM3">
        <v>876.42</v>
      </c>
      <c r="AN3" s="99">
        <f t="shared" ref="AN3:AN53" si="2">(AL4-AM4)*3</f>
        <v>3147.7200000000003</v>
      </c>
      <c r="AQ3">
        <v>-35.4527</v>
      </c>
      <c r="AR3">
        <v>-82.723100000000002</v>
      </c>
      <c r="AS3">
        <v>1</v>
      </c>
      <c r="AT3">
        <v>1918.88</v>
      </c>
      <c r="AU3">
        <v>869.82</v>
      </c>
      <c r="AV3">
        <f>(AT3-AU3)*3</f>
        <v>3147.18</v>
      </c>
      <c r="AX3">
        <v>-35.4527</v>
      </c>
      <c r="AY3">
        <v>-82.723100000000002</v>
      </c>
      <c r="AZ3">
        <v>1</v>
      </c>
      <c r="BA3">
        <v>1920.33</v>
      </c>
      <c r="BB3">
        <v>899.32</v>
      </c>
      <c r="BC3">
        <f>(BA3-BB3)*3</f>
        <v>3063.0299999999997</v>
      </c>
    </row>
    <row r="4" spans="9:55">
      <c r="J4" t="s">
        <v>93</v>
      </c>
      <c r="K4" t="s">
        <v>94</v>
      </c>
      <c r="L4" t="s">
        <v>93</v>
      </c>
      <c r="M4" t="s">
        <v>94</v>
      </c>
      <c r="U4">
        <v>11.817600000000001</v>
      </c>
      <c r="V4">
        <v>-82.723100000000002</v>
      </c>
      <c r="W4">
        <v>3</v>
      </c>
      <c r="X4">
        <v>1912.45</v>
      </c>
      <c r="Y4">
        <v>863.47</v>
      </c>
      <c r="Z4" s="99">
        <f t="shared" si="0"/>
        <v>3146.94</v>
      </c>
      <c r="AB4">
        <v>11.817600000000001</v>
      </c>
      <c r="AC4">
        <v>-82.723100000000002</v>
      </c>
      <c r="AD4">
        <v>3</v>
      </c>
      <c r="AE4">
        <v>1962.15</v>
      </c>
      <c r="AF4">
        <v>942.41</v>
      </c>
      <c r="AG4" s="99">
        <f t="shared" si="1"/>
        <v>3059.2200000000003</v>
      </c>
      <c r="AI4">
        <v>-11.817600000000001</v>
      </c>
      <c r="AJ4">
        <v>-82.723100000000002</v>
      </c>
      <c r="AK4">
        <v>2</v>
      </c>
      <c r="AL4">
        <v>1916.23</v>
      </c>
      <c r="AM4">
        <v>866.99</v>
      </c>
      <c r="AN4" s="99">
        <f t="shared" si="2"/>
        <v>3145.9500000000003</v>
      </c>
      <c r="AQ4">
        <v>-11.817600000000001</v>
      </c>
      <c r="AR4">
        <v>-82.723100000000002</v>
      </c>
      <c r="AS4">
        <v>2</v>
      </c>
      <c r="AT4">
        <v>1916.23</v>
      </c>
      <c r="AU4">
        <v>859.34</v>
      </c>
      <c r="AV4">
        <f t="shared" ref="AV4:AV54" si="3">(AT4-AU4)*3</f>
        <v>3170.6699999999996</v>
      </c>
      <c r="AX4">
        <v>-11.817600000000001</v>
      </c>
      <c r="AY4">
        <v>-82.723100000000002</v>
      </c>
      <c r="AZ4">
        <v>2</v>
      </c>
      <c r="BA4">
        <v>1914.8</v>
      </c>
      <c r="BB4">
        <v>889.86</v>
      </c>
      <c r="BC4">
        <f t="shared" ref="BC4:BC54" si="4">(BA4-BB4)*3</f>
        <v>3074.82</v>
      </c>
    </row>
    <row r="5" spans="9:55">
      <c r="I5" t="s">
        <v>95</v>
      </c>
      <c r="J5" s="99">
        <v>516</v>
      </c>
      <c r="K5">
        <v>929</v>
      </c>
      <c r="L5" s="99">
        <v>589</v>
      </c>
      <c r="M5">
        <v>1180</v>
      </c>
      <c r="U5">
        <v>35.4527</v>
      </c>
      <c r="V5">
        <v>-82.723100000000002</v>
      </c>
      <c r="W5">
        <v>4</v>
      </c>
      <c r="X5">
        <v>1915.8</v>
      </c>
      <c r="Y5">
        <v>869.12</v>
      </c>
      <c r="Z5" s="99">
        <f t="shared" si="0"/>
        <v>3140.0399999999995</v>
      </c>
      <c r="AB5">
        <v>35.4527</v>
      </c>
      <c r="AC5">
        <v>-82.723100000000002</v>
      </c>
      <c r="AD5">
        <v>4</v>
      </c>
      <c r="AE5">
        <v>1968.61</v>
      </c>
      <c r="AF5">
        <v>951.68</v>
      </c>
      <c r="AG5" s="99">
        <f t="shared" si="1"/>
        <v>3050.79</v>
      </c>
      <c r="AI5">
        <v>11.817600000000001</v>
      </c>
      <c r="AJ5">
        <v>-82.723100000000002</v>
      </c>
      <c r="AK5">
        <v>3</v>
      </c>
      <c r="AL5">
        <v>1916.44</v>
      </c>
      <c r="AM5">
        <v>867.79</v>
      </c>
      <c r="AN5" s="99">
        <f t="shared" si="2"/>
        <v>3109.3500000000004</v>
      </c>
      <c r="AQ5">
        <v>11.817600000000001</v>
      </c>
      <c r="AR5">
        <v>-82.723100000000002</v>
      </c>
      <c r="AS5">
        <v>3</v>
      </c>
      <c r="AT5">
        <v>1916.44</v>
      </c>
      <c r="AU5">
        <v>859.95</v>
      </c>
      <c r="AV5">
        <f t="shared" si="3"/>
        <v>3169.4700000000003</v>
      </c>
      <c r="AX5">
        <v>11.817600000000001</v>
      </c>
      <c r="AY5">
        <v>-82.723100000000002</v>
      </c>
      <c r="AZ5">
        <v>3</v>
      </c>
      <c r="BA5">
        <v>1915.21</v>
      </c>
      <c r="BB5">
        <v>892.55</v>
      </c>
      <c r="BC5">
        <f t="shared" si="4"/>
        <v>3067.9800000000005</v>
      </c>
    </row>
    <row r="6" spans="9:55">
      <c r="K6">
        <f>J5+K5</f>
        <v>1445</v>
      </c>
      <c r="L6">
        <f>L5+M5</f>
        <v>1769</v>
      </c>
      <c r="U6">
        <v>59.087899999999998</v>
      </c>
      <c r="V6">
        <v>-59.087899999999998</v>
      </c>
      <c r="W6">
        <v>5</v>
      </c>
      <c r="X6">
        <v>1911.7</v>
      </c>
      <c r="Y6">
        <v>866.12</v>
      </c>
      <c r="Z6" s="99">
        <f t="shared" si="0"/>
        <v>3136.74</v>
      </c>
      <c r="AB6">
        <v>59.087899999999998</v>
      </c>
      <c r="AC6">
        <v>-59.087899999999998</v>
      </c>
      <c r="AD6">
        <v>5</v>
      </c>
      <c r="AE6">
        <v>1962.1</v>
      </c>
      <c r="AF6">
        <v>948.16</v>
      </c>
      <c r="AG6" s="99">
        <f t="shared" si="1"/>
        <v>3041.8199999999997</v>
      </c>
      <c r="AI6">
        <v>35.4527</v>
      </c>
      <c r="AJ6">
        <v>-82.723100000000002</v>
      </c>
      <c r="AK6">
        <v>4</v>
      </c>
      <c r="AL6">
        <v>1918.71</v>
      </c>
      <c r="AM6">
        <v>882.26</v>
      </c>
      <c r="AN6" s="99">
        <f t="shared" si="2"/>
        <v>3123.99</v>
      </c>
      <c r="AQ6">
        <v>35.4527</v>
      </c>
      <c r="AR6">
        <v>-82.723100000000002</v>
      </c>
      <c r="AS6">
        <v>4</v>
      </c>
      <c r="AT6">
        <v>1918.71</v>
      </c>
      <c r="AU6">
        <v>871.29</v>
      </c>
      <c r="AV6">
        <f t="shared" si="3"/>
        <v>3142.26</v>
      </c>
      <c r="AX6">
        <v>35.4527</v>
      </c>
      <c r="AY6">
        <v>-82.723100000000002</v>
      </c>
      <c r="AZ6">
        <v>4</v>
      </c>
      <c r="BA6">
        <v>1917.95</v>
      </c>
      <c r="BB6">
        <v>903.39</v>
      </c>
      <c r="BC6">
        <f t="shared" si="4"/>
        <v>3043.6800000000003</v>
      </c>
    </row>
    <row r="7" spans="9:55">
      <c r="U7">
        <v>35.4527</v>
      </c>
      <c r="V7">
        <v>-59.087899999999998</v>
      </c>
      <c r="W7">
        <v>6</v>
      </c>
      <c r="X7">
        <v>1914.48</v>
      </c>
      <c r="Y7">
        <v>862.99</v>
      </c>
      <c r="Z7" s="99">
        <f t="shared" si="0"/>
        <v>3154.4700000000003</v>
      </c>
      <c r="AB7">
        <v>35.4527</v>
      </c>
      <c r="AC7">
        <v>-59.087899999999998</v>
      </c>
      <c r="AD7">
        <v>6</v>
      </c>
      <c r="AE7">
        <v>1960.45</v>
      </c>
      <c r="AF7">
        <v>937.95</v>
      </c>
      <c r="AG7" s="99">
        <f t="shared" si="1"/>
        <v>3067.5</v>
      </c>
      <c r="AI7">
        <v>59.087899999999998</v>
      </c>
      <c r="AJ7">
        <v>-59.087899999999998</v>
      </c>
      <c r="AK7">
        <v>5</v>
      </c>
      <c r="AL7">
        <v>1914.91</v>
      </c>
      <c r="AM7">
        <v>873.58</v>
      </c>
      <c r="AN7" s="99">
        <f t="shared" si="2"/>
        <v>3176.31</v>
      </c>
      <c r="AQ7">
        <v>59.087899999999998</v>
      </c>
      <c r="AR7">
        <v>-59.087899999999998</v>
      </c>
      <c r="AS7">
        <v>5</v>
      </c>
      <c r="AT7">
        <v>1914.91</v>
      </c>
      <c r="AU7">
        <v>868.52</v>
      </c>
      <c r="AV7">
        <f t="shared" si="3"/>
        <v>3139.17</v>
      </c>
      <c r="AX7">
        <v>59.087899999999998</v>
      </c>
      <c r="AY7">
        <v>-59.087899999999998</v>
      </c>
      <c r="AZ7">
        <v>5</v>
      </c>
      <c r="BA7">
        <v>1918.45</v>
      </c>
      <c r="BB7">
        <v>899.02</v>
      </c>
      <c r="BC7">
        <f t="shared" si="4"/>
        <v>3058.29</v>
      </c>
    </row>
    <row r="8" spans="9:55">
      <c r="U8">
        <v>11.817600000000001</v>
      </c>
      <c r="V8">
        <v>-59.087899999999998</v>
      </c>
      <c r="W8">
        <v>7</v>
      </c>
      <c r="X8">
        <v>1911.13</v>
      </c>
      <c r="Y8">
        <v>864.05</v>
      </c>
      <c r="Z8" s="99">
        <f t="shared" si="0"/>
        <v>3141.2400000000007</v>
      </c>
      <c r="AB8">
        <v>11.817600000000001</v>
      </c>
      <c r="AC8">
        <v>-59.087899999999998</v>
      </c>
      <c r="AD8">
        <v>7</v>
      </c>
      <c r="AE8">
        <v>1962.49</v>
      </c>
      <c r="AF8">
        <v>937.99</v>
      </c>
      <c r="AG8" s="99">
        <f t="shared" si="1"/>
        <v>3073.5</v>
      </c>
      <c r="AI8">
        <v>35.4527</v>
      </c>
      <c r="AJ8">
        <v>-59.087899999999998</v>
      </c>
      <c r="AK8">
        <v>6</v>
      </c>
      <c r="AL8">
        <v>1912.94</v>
      </c>
      <c r="AM8">
        <v>854.17</v>
      </c>
      <c r="AN8" s="99">
        <f t="shared" si="2"/>
        <v>3188.04</v>
      </c>
      <c r="AQ8">
        <v>35.4527</v>
      </c>
      <c r="AR8">
        <v>-59.087899999999998</v>
      </c>
      <c r="AS8">
        <v>6</v>
      </c>
      <c r="AT8">
        <v>1912.94</v>
      </c>
      <c r="AU8">
        <v>852.46</v>
      </c>
      <c r="AV8">
        <f t="shared" si="3"/>
        <v>3181.44</v>
      </c>
      <c r="AX8">
        <v>35.4527</v>
      </c>
      <c r="AY8">
        <v>-59.087899999999998</v>
      </c>
      <c r="AZ8">
        <v>6</v>
      </c>
      <c r="BA8">
        <v>1911.07</v>
      </c>
      <c r="BB8">
        <v>882.01</v>
      </c>
      <c r="BC8">
        <f t="shared" si="4"/>
        <v>3087.18</v>
      </c>
    </row>
    <row r="9" spans="9:55">
      <c r="I9" t="s">
        <v>96</v>
      </c>
      <c r="J9" s="99">
        <v>1709</v>
      </c>
      <c r="L9" s="99">
        <v>1690</v>
      </c>
      <c r="U9">
        <v>-11.817600000000001</v>
      </c>
      <c r="V9">
        <v>-59.087899999999998</v>
      </c>
      <c r="W9">
        <v>8</v>
      </c>
      <c r="X9">
        <v>1912.56</v>
      </c>
      <c r="Y9">
        <v>864.37</v>
      </c>
      <c r="Z9" s="99">
        <f t="shared" si="0"/>
        <v>3144.57</v>
      </c>
      <c r="AB9">
        <v>-11.817600000000001</v>
      </c>
      <c r="AC9">
        <v>-59.087899999999998</v>
      </c>
      <c r="AD9">
        <v>8</v>
      </c>
      <c r="AE9">
        <v>1959.92</v>
      </c>
      <c r="AF9">
        <v>934.7</v>
      </c>
      <c r="AG9" s="99">
        <f t="shared" si="1"/>
        <v>3075.66</v>
      </c>
      <c r="AI9">
        <v>11.817600000000001</v>
      </c>
      <c r="AJ9">
        <v>-59.087899999999998</v>
      </c>
      <c r="AK9">
        <v>7</v>
      </c>
      <c r="AL9">
        <v>1914.16</v>
      </c>
      <c r="AM9">
        <v>851.48</v>
      </c>
      <c r="AN9" s="99">
        <f t="shared" si="2"/>
        <v>3188.7300000000005</v>
      </c>
      <c r="AQ9">
        <v>11.817600000000001</v>
      </c>
      <c r="AR9">
        <v>-59.087899999999998</v>
      </c>
      <c r="AS9">
        <v>7</v>
      </c>
      <c r="AT9">
        <v>1914.16</v>
      </c>
      <c r="AU9">
        <v>850.7</v>
      </c>
      <c r="AV9">
        <f t="shared" si="3"/>
        <v>3190.38</v>
      </c>
      <c r="AX9">
        <v>11.817600000000001</v>
      </c>
      <c r="AY9">
        <v>-59.087899999999998</v>
      </c>
      <c r="AZ9">
        <v>7</v>
      </c>
      <c r="BA9">
        <v>1911.07</v>
      </c>
      <c r="BB9">
        <v>879.28</v>
      </c>
      <c r="BC9">
        <f t="shared" si="4"/>
        <v>3095.37</v>
      </c>
    </row>
    <row r="10" spans="9:55">
      <c r="U10">
        <v>-35.4527</v>
      </c>
      <c r="V10">
        <v>-59.087899999999998</v>
      </c>
      <c r="W10">
        <v>9</v>
      </c>
      <c r="X10">
        <v>1915.97</v>
      </c>
      <c r="Y10">
        <v>865.45</v>
      </c>
      <c r="Z10" s="99">
        <f t="shared" si="0"/>
        <v>3151.56</v>
      </c>
      <c r="AB10">
        <v>-35.4527</v>
      </c>
      <c r="AC10">
        <v>-59.087899999999998</v>
      </c>
      <c r="AD10">
        <v>9</v>
      </c>
      <c r="AE10">
        <v>1960.72</v>
      </c>
      <c r="AF10">
        <v>935.39</v>
      </c>
      <c r="AG10" s="99">
        <f t="shared" si="1"/>
        <v>3075.99</v>
      </c>
      <c r="AI10">
        <v>-11.817600000000001</v>
      </c>
      <c r="AJ10">
        <v>-59.087899999999998</v>
      </c>
      <c r="AK10">
        <v>8</v>
      </c>
      <c r="AL10">
        <v>1913.42</v>
      </c>
      <c r="AM10">
        <v>850.51</v>
      </c>
      <c r="AN10" s="99">
        <f t="shared" si="2"/>
        <v>3188.0399999999995</v>
      </c>
      <c r="AQ10">
        <v>-11.817600000000001</v>
      </c>
      <c r="AR10">
        <v>-59.087899999999998</v>
      </c>
      <c r="AS10">
        <v>8</v>
      </c>
      <c r="AT10">
        <v>1913.42</v>
      </c>
      <c r="AU10">
        <v>848.66</v>
      </c>
      <c r="AV10">
        <f t="shared" si="3"/>
        <v>3194.2800000000007</v>
      </c>
      <c r="AX10">
        <v>-11.817600000000001</v>
      </c>
      <c r="AY10">
        <v>-59.087899999999998</v>
      </c>
      <c r="AZ10">
        <v>8</v>
      </c>
      <c r="BA10">
        <v>1911.9</v>
      </c>
      <c r="BB10">
        <v>879.36</v>
      </c>
      <c r="BC10">
        <f t="shared" si="4"/>
        <v>3097.62</v>
      </c>
    </row>
    <row r="11" spans="9:55">
      <c r="U11">
        <v>-59.087899999999998</v>
      </c>
      <c r="V11">
        <v>-59.087899999999998</v>
      </c>
      <c r="W11">
        <v>10</v>
      </c>
      <c r="X11">
        <v>1916.91</v>
      </c>
      <c r="Y11">
        <v>868.6</v>
      </c>
      <c r="Z11" s="99">
        <f t="shared" si="0"/>
        <v>3144.93</v>
      </c>
      <c r="AB11">
        <v>-59.087899999999998</v>
      </c>
      <c r="AC11">
        <v>-59.087899999999998</v>
      </c>
      <c r="AD11">
        <v>10</v>
      </c>
      <c r="AE11">
        <v>1963.08</v>
      </c>
      <c r="AF11">
        <v>941.73</v>
      </c>
      <c r="AG11" s="99">
        <f t="shared" si="1"/>
        <v>3064.0499999999997</v>
      </c>
      <c r="AI11">
        <v>-35.4527</v>
      </c>
      <c r="AJ11">
        <v>-59.087899999999998</v>
      </c>
      <c r="AK11">
        <v>9</v>
      </c>
      <c r="AL11">
        <v>1917.53</v>
      </c>
      <c r="AM11">
        <v>854.85</v>
      </c>
      <c r="AN11" s="99">
        <f t="shared" si="2"/>
        <v>3138.0900000000006</v>
      </c>
      <c r="AQ11">
        <v>-35.4527</v>
      </c>
      <c r="AR11">
        <v>-59.087899999999998</v>
      </c>
      <c r="AS11">
        <v>9</v>
      </c>
      <c r="AT11">
        <v>1917.53</v>
      </c>
      <c r="AU11">
        <v>852.2</v>
      </c>
      <c r="AV11">
        <f t="shared" si="3"/>
        <v>3195.99</v>
      </c>
      <c r="AX11">
        <v>-35.4527</v>
      </c>
      <c r="AY11">
        <v>-59.087899999999998</v>
      </c>
      <c r="AZ11">
        <v>9</v>
      </c>
      <c r="BA11">
        <v>1911.19</v>
      </c>
      <c r="BB11">
        <v>882.53</v>
      </c>
      <c r="BC11">
        <f t="shared" si="4"/>
        <v>3085.9800000000005</v>
      </c>
    </row>
    <row r="12" spans="9:55">
      <c r="U12">
        <v>-82.723100000000002</v>
      </c>
      <c r="V12">
        <v>-35.4527</v>
      </c>
      <c r="W12">
        <v>11</v>
      </c>
      <c r="X12">
        <v>1918.67</v>
      </c>
      <c r="Y12">
        <v>884.76</v>
      </c>
      <c r="Z12" s="99">
        <f t="shared" si="0"/>
        <v>3101.7300000000005</v>
      </c>
      <c r="AB12">
        <v>-82.723100000000002</v>
      </c>
      <c r="AC12">
        <v>-35.4527</v>
      </c>
      <c r="AD12">
        <v>11</v>
      </c>
      <c r="AE12">
        <v>1964.23</v>
      </c>
      <c r="AF12">
        <v>957.08</v>
      </c>
      <c r="AG12" s="99">
        <f t="shared" si="1"/>
        <v>3021.45</v>
      </c>
      <c r="AI12">
        <v>-59.087899999999998</v>
      </c>
      <c r="AJ12">
        <v>-59.087899999999998</v>
      </c>
      <c r="AK12">
        <v>10</v>
      </c>
      <c r="AL12">
        <v>1915.9</v>
      </c>
      <c r="AM12">
        <v>869.87</v>
      </c>
      <c r="AN12" s="99">
        <f t="shared" si="2"/>
        <v>3087.12</v>
      </c>
      <c r="AQ12">
        <v>-59.087899999999998</v>
      </c>
      <c r="AR12">
        <v>-59.087899999999998</v>
      </c>
      <c r="AS12">
        <v>10</v>
      </c>
      <c r="AT12">
        <v>1915.9</v>
      </c>
      <c r="AU12">
        <v>863.56</v>
      </c>
      <c r="AV12">
        <f t="shared" si="3"/>
        <v>3157.0200000000004</v>
      </c>
      <c r="AX12">
        <v>-59.087899999999998</v>
      </c>
      <c r="AY12">
        <v>-59.087899999999998</v>
      </c>
      <c r="AZ12">
        <v>10</v>
      </c>
      <c r="BA12">
        <v>1915.27</v>
      </c>
      <c r="BB12">
        <v>895.11</v>
      </c>
      <c r="BC12">
        <f t="shared" si="4"/>
        <v>3060.48</v>
      </c>
    </row>
    <row r="13" spans="9:55">
      <c r="U13">
        <v>-59.087899999999998</v>
      </c>
      <c r="V13">
        <v>-35.4527</v>
      </c>
      <c r="W13">
        <v>12</v>
      </c>
      <c r="X13">
        <v>1915.91</v>
      </c>
      <c r="Y13">
        <v>873.32</v>
      </c>
      <c r="Z13" s="99">
        <f t="shared" si="0"/>
        <v>3127.7700000000004</v>
      </c>
      <c r="AB13">
        <v>-59.087899999999998</v>
      </c>
      <c r="AC13">
        <v>-35.4527</v>
      </c>
      <c r="AD13">
        <v>12</v>
      </c>
      <c r="AE13">
        <v>1959.81</v>
      </c>
      <c r="AF13">
        <v>943.47</v>
      </c>
      <c r="AG13" s="99">
        <f t="shared" si="1"/>
        <v>3049.0199999999995</v>
      </c>
      <c r="AI13">
        <v>-82.723100000000002</v>
      </c>
      <c r="AJ13">
        <v>-35.4527</v>
      </c>
      <c r="AK13">
        <v>11</v>
      </c>
      <c r="AL13">
        <v>1921.47</v>
      </c>
      <c r="AM13">
        <v>892.43</v>
      </c>
      <c r="AN13" s="99">
        <f t="shared" si="2"/>
        <v>3156.87</v>
      </c>
      <c r="AQ13">
        <v>-82.723100000000002</v>
      </c>
      <c r="AR13">
        <v>-35.4527</v>
      </c>
      <c r="AS13">
        <v>11</v>
      </c>
      <c r="AT13">
        <v>1921.47</v>
      </c>
      <c r="AU13">
        <v>885.8</v>
      </c>
      <c r="AV13">
        <f t="shared" si="3"/>
        <v>3107.01</v>
      </c>
      <c r="AX13">
        <v>-82.723100000000002</v>
      </c>
      <c r="AY13">
        <v>-35.4527</v>
      </c>
      <c r="AZ13">
        <v>11</v>
      </c>
      <c r="BA13">
        <v>1919.64</v>
      </c>
      <c r="BB13">
        <v>914.57</v>
      </c>
      <c r="BC13">
        <f t="shared" si="4"/>
        <v>3015.21</v>
      </c>
    </row>
    <row r="14" spans="9:55">
      <c r="U14">
        <v>-35.4527</v>
      </c>
      <c r="V14">
        <v>-35.4527</v>
      </c>
      <c r="W14">
        <v>13</v>
      </c>
      <c r="X14">
        <v>1913.54</v>
      </c>
      <c r="Y14">
        <v>871.89</v>
      </c>
      <c r="Z14" s="99">
        <f t="shared" si="0"/>
        <v>3124.9500000000003</v>
      </c>
      <c r="AB14">
        <v>-35.4527</v>
      </c>
      <c r="AC14">
        <v>-35.4527</v>
      </c>
      <c r="AD14">
        <v>13</v>
      </c>
      <c r="AE14">
        <v>1962.03</v>
      </c>
      <c r="AF14">
        <v>941.78</v>
      </c>
      <c r="AG14" s="99">
        <f t="shared" si="1"/>
        <v>3060.75</v>
      </c>
      <c r="AI14">
        <v>-59.087899999999998</v>
      </c>
      <c r="AJ14">
        <v>-35.4527</v>
      </c>
      <c r="AK14">
        <v>12</v>
      </c>
      <c r="AL14">
        <v>1918.4</v>
      </c>
      <c r="AM14">
        <v>866.11</v>
      </c>
      <c r="AN14" s="99">
        <f t="shared" si="2"/>
        <v>3161.6400000000003</v>
      </c>
      <c r="AQ14">
        <v>-59.087899999999998</v>
      </c>
      <c r="AR14">
        <v>-35.4527</v>
      </c>
      <c r="AS14">
        <v>12</v>
      </c>
      <c r="AT14">
        <v>1918.4</v>
      </c>
      <c r="AU14">
        <v>858.87</v>
      </c>
      <c r="AV14">
        <f t="shared" si="3"/>
        <v>3178.5900000000006</v>
      </c>
      <c r="AX14">
        <v>-59.087899999999998</v>
      </c>
      <c r="AY14">
        <v>-35.4527</v>
      </c>
      <c r="AZ14">
        <v>12</v>
      </c>
      <c r="BA14">
        <v>1912.85</v>
      </c>
      <c r="BB14">
        <v>892.62</v>
      </c>
      <c r="BC14">
        <f t="shared" si="4"/>
        <v>3060.6899999999996</v>
      </c>
    </row>
    <row r="15" spans="9:55">
      <c r="U15">
        <v>-11.817600000000001</v>
      </c>
      <c r="V15">
        <v>-35.4527</v>
      </c>
      <c r="W15">
        <v>14</v>
      </c>
      <c r="X15">
        <v>1913.92</v>
      </c>
      <c r="Y15">
        <v>877.17</v>
      </c>
      <c r="Z15" s="99">
        <f t="shared" si="0"/>
        <v>3110.25</v>
      </c>
      <c r="AB15">
        <v>-11.817600000000001</v>
      </c>
      <c r="AC15">
        <v>-35.4527</v>
      </c>
      <c r="AD15">
        <v>14</v>
      </c>
      <c r="AE15">
        <v>1960.48</v>
      </c>
      <c r="AF15">
        <v>950.75</v>
      </c>
      <c r="AG15" s="99">
        <f t="shared" si="1"/>
        <v>3029.19</v>
      </c>
      <c r="AI15">
        <v>-35.4527</v>
      </c>
      <c r="AJ15">
        <v>-35.4527</v>
      </c>
      <c r="AK15">
        <v>13</v>
      </c>
      <c r="AL15">
        <v>1910.9</v>
      </c>
      <c r="AM15">
        <v>857.02</v>
      </c>
      <c r="AN15" s="99">
        <f t="shared" si="2"/>
        <v>3144</v>
      </c>
      <c r="AQ15">
        <v>-35.4527</v>
      </c>
      <c r="AR15">
        <v>-35.4527</v>
      </c>
      <c r="AS15">
        <v>13</v>
      </c>
      <c r="AT15">
        <v>1910.9</v>
      </c>
      <c r="AU15">
        <v>854.88</v>
      </c>
      <c r="AV15">
        <f t="shared" si="3"/>
        <v>3168.06</v>
      </c>
      <c r="AX15">
        <v>-35.4527</v>
      </c>
      <c r="AY15">
        <v>-35.4527</v>
      </c>
      <c r="AZ15">
        <v>13</v>
      </c>
      <c r="BA15">
        <v>1910.14</v>
      </c>
      <c r="BB15">
        <v>886.42</v>
      </c>
      <c r="BC15">
        <f t="shared" si="4"/>
        <v>3071.1600000000003</v>
      </c>
    </row>
    <row r="16" spans="9:55">
      <c r="U16">
        <v>11.817600000000001</v>
      </c>
      <c r="V16">
        <v>-35.4527</v>
      </c>
      <c r="W16">
        <v>15</v>
      </c>
      <c r="X16">
        <v>1914.16</v>
      </c>
      <c r="Y16">
        <v>877.51</v>
      </c>
      <c r="Z16" s="99">
        <f t="shared" si="0"/>
        <v>3109.9500000000003</v>
      </c>
      <c r="AB16">
        <v>11.817600000000001</v>
      </c>
      <c r="AC16">
        <v>-35.4527</v>
      </c>
      <c r="AD16">
        <v>15</v>
      </c>
      <c r="AE16">
        <v>1960.73</v>
      </c>
      <c r="AF16">
        <v>949.91</v>
      </c>
      <c r="AG16" s="99">
        <f t="shared" si="1"/>
        <v>3032.46</v>
      </c>
      <c r="AI16">
        <v>-11.817600000000001</v>
      </c>
      <c r="AJ16">
        <v>-35.4527</v>
      </c>
      <c r="AK16">
        <v>14</v>
      </c>
      <c r="AL16">
        <v>1913.51</v>
      </c>
      <c r="AM16">
        <v>865.51</v>
      </c>
      <c r="AN16" s="99">
        <f t="shared" si="2"/>
        <v>3146.01</v>
      </c>
      <c r="AQ16">
        <v>-11.817600000000001</v>
      </c>
      <c r="AR16">
        <v>-35.4527</v>
      </c>
      <c r="AS16">
        <v>14</v>
      </c>
      <c r="AT16">
        <v>1913.51</v>
      </c>
      <c r="AU16">
        <v>858.75</v>
      </c>
      <c r="AV16">
        <f t="shared" si="3"/>
        <v>3164.2799999999997</v>
      </c>
      <c r="AX16">
        <v>-11.817600000000001</v>
      </c>
      <c r="AY16">
        <v>-35.4527</v>
      </c>
      <c r="AZ16">
        <v>14</v>
      </c>
      <c r="BA16">
        <v>1911.33</v>
      </c>
      <c r="BB16">
        <v>891.99</v>
      </c>
      <c r="BC16">
        <f t="shared" si="4"/>
        <v>3058.0199999999995</v>
      </c>
    </row>
    <row r="17" spans="21:55">
      <c r="U17">
        <v>35.4527</v>
      </c>
      <c r="V17">
        <v>-35.4527</v>
      </c>
      <c r="W17">
        <v>16</v>
      </c>
      <c r="X17">
        <v>1909.62</v>
      </c>
      <c r="Y17">
        <v>867.85</v>
      </c>
      <c r="Z17" s="99">
        <f t="shared" si="0"/>
        <v>3125.31</v>
      </c>
      <c r="AB17">
        <v>35.4527</v>
      </c>
      <c r="AC17">
        <v>-35.4527</v>
      </c>
      <c r="AD17">
        <v>16</v>
      </c>
      <c r="AE17">
        <v>1961.55</v>
      </c>
      <c r="AF17">
        <v>938.72</v>
      </c>
      <c r="AG17" s="99">
        <f t="shared" si="1"/>
        <v>3068.49</v>
      </c>
      <c r="AI17">
        <v>11.817600000000001</v>
      </c>
      <c r="AJ17">
        <v>-35.4527</v>
      </c>
      <c r="AK17">
        <v>15</v>
      </c>
      <c r="AL17">
        <v>1912.19</v>
      </c>
      <c r="AM17">
        <v>863.52</v>
      </c>
      <c r="AN17" s="99">
        <f t="shared" si="2"/>
        <v>3176.8500000000008</v>
      </c>
      <c r="AQ17">
        <v>11.817600000000001</v>
      </c>
      <c r="AR17">
        <v>-35.4527</v>
      </c>
      <c r="AS17">
        <v>15</v>
      </c>
      <c r="AT17">
        <v>1912.19</v>
      </c>
      <c r="AU17">
        <v>858.05</v>
      </c>
      <c r="AV17">
        <f t="shared" si="3"/>
        <v>3162.42</v>
      </c>
      <c r="AX17">
        <v>11.817600000000001</v>
      </c>
      <c r="AY17">
        <v>-35.4527</v>
      </c>
      <c r="AZ17">
        <v>15</v>
      </c>
      <c r="BA17">
        <v>1909.37</v>
      </c>
      <c r="BB17">
        <v>890.54</v>
      </c>
      <c r="BC17">
        <f t="shared" si="4"/>
        <v>3056.49</v>
      </c>
    </row>
    <row r="18" spans="21:55">
      <c r="U18">
        <v>59.087899999999998</v>
      </c>
      <c r="V18">
        <v>-35.4527</v>
      </c>
      <c r="W18">
        <v>17</v>
      </c>
      <c r="X18">
        <v>1914.99</v>
      </c>
      <c r="Y18">
        <v>865.83</v>
      </c>
      <c r="Z18" s="99">
        <f t="shared" si="0"/>
        <v>3147.4799999999996</v>
      </c>
      <c r="AB18">
        <v>59.087899999999998</v>
      </c>
      <c r="AC18">
        <v>-35.4527</v>
      </c>
      <c r="AD18">
        <v>17</v>
      </c>
      <c r="AE18">
        <v>1960.86</v>
      </c>
      <c r="AF18">
        <v>945.17</v>
      </c>
      <c r="AG18" s="99">
        <f t="shared" si="1"/>
        <v>3047.0699999999997</v>
      </c>
      <c r="AI18">
        <v>35.4527</v>
      </c>
      <c r="AJ18">
        <v>-35.4527</v>
      </c>
      <c r="AK18">
        <v>16</v>
      </c>
      <c r="AL18">
        <v>1911.38</v>
      </c>
      <c r="AM18">
        <v>852.43</v>
      </c>
      <c r="AN18" s="99">
        <f t="shared" si="2"/>
        <v>3154.4700000000003</v>
      </c>
      <c r="AQ18">
        <v>35.4527</v>
      </c>
      <c r="AR18">
        <v>-35.4527</v>
      </c>
      <c r="AS18">
        <v>16</v>
      </c>
      <c r="AT18">
        <v>1911.38</v>
      </c>
      <c r="AU18">
        <v>853.3</v>
      </c>
      <c r="AV18">
        <f t="shared" si="3"/>
        <v>3174.2400000000007</v>
      </c>
      <c r="AX18">
        <v>35.4527</v>
      </c>
      <c r="AY18">
        <v>-35.4527</v>
      </c>
      <c r="AZ18">
        <v>16</v>
      </c>
      <c r="BA18">
        <v>1911.3</v>
      </c>
      <c r="BB18">
        <v>880.98</v>
      </c>
      <c r="BC18">
        <f t="shared" si="4"/>
        <v>3090.96</v>
      </c>
    </row>
    <row r="19" spans="21:55">
      <c r="U19">
        <v>82.723100000000002</v>
      </c>
      <c r="V19">
        <v>-35.4527</v>
      </c>
      <c r="W19">
        <v>18</v>
      </c>
      <c r="X19">
        <v>1913.66</v>
      </c>
      <c r="Y19">
        <v>879.9</v>
      </c>
      <c r="Z19" s="99">
        <f t="shared" si="0"/>
        <v>3101.2800000000007</v>
      </c>
      <c r="AB19">
        <v>82.723100000000002</v>
      </c>
      <c r="AC19">
        <v>-35.4527</v>
      </c>
      <c r="AD19">
        <v>18</v>
      </c>
      <c r="AE19">
        <v>1966.46</v>
      </c>
      <c r="AF19">
        <v>970.32</v>
      </c>
      <c r="AG19" s="99">
        <f t="shared" si="1"/>
        <v>2988.42</v>
      </c>
      <c r="AI19">
        <v>59.087899999999998</v>
      </c>
      <c r="AJ19">
        <v>-35.4527</v>
      </c>
      <c r="AK19">
        <v>17</v>
      </c>
      <c r="AL19">
        <v>1913.95</v>
      </c>
      <c r="AM19">
        <v>862.46</v>
      </c>
      <c r="AN19" s="99">
        <f t="shared" si="2"/>
        <v>3062.73</v>
      </c>
      <c r="AQ19">
        <v>59.087899999999998</v>
      </c>
      <c r="AR19">
        <v>-35.4527</v>
      </c>
      <c r="AS19">
        <v>17</v>
      </c>
      <c r="AT19">
        <v>1913.95</v>
      </c>
      <c r="AU19">
        <v>857.65</v>
      </c>
      <c r="AV19">
        <f t="shared" si="3"/>
        <v>3168.9000000000005</v>
      </c>
      <c r="AX19">
        <v>59.087899999999998</v>
      </c>
      <c r="AY19">
        <v>-35.4527</v>
      </c>
      <c r="AZ19">
        <v>17</v>
      </c>
      <c r="BA19">
        <v>1910.31</v>
      </c>
      <c r="BB19">
        <v>889.32</v>
      </c>
      <c r="BC19">
        <f t="shared" si="4"/>
        <v>3062.97</v>
      </c>
    </row>
    <row r="20" spans="21:55">
      <c r="U20">
        <v>82.723100000000002</v>
      </c>
      <c r="V20">
        <v>-11.817600000000001</v>
      </c>
      <c r="W20">
        <v>19</v>
      </c>
      <c r="X20">
        <v>1910.77</v>
      </c>
      <c r="Y20">
        <v>875.51</v>
      </c>
      <c r="Z20" s="99">
        <f t="shared" si="0"/>
        <v>3105.7799999999997</v>
      </c>
      <c r="AB20">
        <v>82.723100000000002</v>
      </c>
      <c r="AC20">
        <v>-11.817600000000001</v>
      </c>
      <c r="AD20">
        <v>19</v>
      </c>
      <c r="AE20">
        <v>1965.21</v>
      </c>
      <c r="AF20">
        <v>963.82</v>
      </c>
      <c r="AG20" s="99">
        <f t="shared" si="1"/>
        <v>3004.17</v>
      </c>
      <c r="AI20">
        <v>82.723100000000002</v>
      </c>
      <c r="AJ20">
        <v>-35.4527</v>
      </c>
      <c r="AK20">
        <v>18</v>
      </c>
      <c r="AL20">
        <v>1916.27</v>
      </c>
      <c r="AM20">
        <v>895.36</v>
      </c>
      <c r="AN20" s="99">
        <f t="shared" si="2"/>
        <v>3084.2999999999997</v>
      </c>
      <c r="AQ20">
        <v>82.723100000000002</v>
      </c>
      <c r="AR20">
        <v>-35.4527</v>
      </c>
      <c r="AS20">
        <v>18</v>
      </c>
      <c r="AT20">
        <v>1916.27</v>
      </c>
      <c r="AU20">
        <v>888.36</v>
      </c>
      <c r="AV20">
        <f t="shared" si="3"/>
        <v>3083.7299999999996</v>
      </c>
      <c r="AX20">
        <v>82.723100000000002</v>
      </c>
      <c r="AY20">
        <v>-35.4527</v>
      </c>
      <c r="AZ20">
        <v>18</v>
      </c>
      <c r="BA20">
        <v>1916.04</v>
      </c>
      <c r="BB20">
        <v>918.67</v>
      </c>
      <c r="BC20">
        <f t="shared" si="4"/>
        <v>2992.11</v>
      </c>
    </row>
    <row r="21" spans="21:55">
      <c r="U21">
        <v>59.087899999999998</v>
      </c>
      <c r="V21">
        <v>-11.817600000000001</v>
      </c>
      <c r="W21">
        <v>20</v>
      </c>
      <c r="X21">
        <v>1909.64</v>
      </c>
      <c r="Y21">
        <v>869.09</v>
      </c>
      <c r="Z21" s="99">
        <f t="shared" si="0"/>
        <v>3121.6500000000005</v>
      </c>
      <c r="AB21">
        <v>59.087899999999998</v>
      </c>
      <c r="AC21">
        <v>-11.817600000000001</v>
      </c>
      <c r="AD21">
        <v>20</v>
      </c>
      <c r="AE21">
        <v>1960.42</v>
      </c>
      <c r="AF21">
        <v>943.8</v>
      </c>
      <c r="AG21" s="99">
        <f t="shared" si="1"/>
        <v>3049.8600000000006</v>
      </c>
      <c r="AI21">
        <v>82.723100000000002</v>
      </c>
      <c r="AJ21">
        <v>-11.817600000000001</v>
      </c>
      <c r="AK21">
        <v>19</v>
      </c>
      <c r="AL21">
        <v>1914.34</v>
      </c>
      <c r="AM21">
        <v>886.24</v>
      </c>
      <c r="AN21" s="99">
        <f t="shared" si="2"/>
        <v>3164.88</v>
      </c>
      <c r="AQ21">
        <v>82.723100000000002</v>
      </c>
      <c r="AR21">
        <v>-11.817600000000001</v>
      </c>
      <c r="AS21">
        <v>19</v>
      </c>
      <c r="AT21">
        <v>1914.34</v>
      </c>
      <c r="AU21">
        <v>881.91</v>
      </c>
      <c r="AV21">
        <f t="shared" si="3"/>
        <v>3097.2899999999995</v>
      </c>
      <c r="AX21">
        <v>82.723100000000002</v>
      </c>
      <c r="AY21">
        <v>-11.817600000000001</v>
      </c>
      <c r="AZ21">
        <v>19</v>
      </c>
      <c r="BA21">
        <v>1913.36</v>
      </c>
      <c r="BB21">
        <v>912.17</v>
      </c>
      <c r="BC21">
        <f t="shared" si="4"/>
        <v>3003.5699999999997</v>
      </c>
    </row>
    <row r="22" spans="21:55">
      <c r="U22">
        <v>35.4527</v>
      </c>
      <c r="V22">
        <v>-11.817600000000001</v>
      </c>
      <c r="W22">
        <v>21</v>
      </c>
      <c r="X22">
        <v>1915.36</v>
      </c>
      <c r="Y22">
        <v>879.2</v>
      </c>
      <c r="Z22" s="99">
        <f t="shared" si="0"/>
        <v>3108.4799999999996</v>
      </c>
      <c r="AB22">
        <v>35.4527</v>
      </c>
      <c r="AC22">
        <v>-11.817600000000001</v>
      </c>
      <c r="AD22">
        <v>21</v>
      </c>
      <c r="AE22">
        <v>1963.37</v>
      </c>
      <c r="AF22">
        <v>953.61</v>
      </c>
      <c r="AG22" s="99">
        <f t="shared" si="1"/>
        <v>3029.2799999999997</v>
      </c>
      <c r="AI22">
        <v>59.087899999999998</v>
      </c>
      <c r="AJ22">
        <v>-11.817600000000001</v>
      </c>
      <c r="AK22">
        <v>20</v>
      </c>
      <c r="AL22">
        <v>1912.47</v>
      </c>
      <c r="AM22">
        <v>857.51</v>
      </c>
      <c r="AN22" s="99">
        <f t="shared" si="2"/>
        <v>3139.4699999999993</v>
      </c>
      <c r="AQ22">
        <v>59.087899999999998</v>
      </c>
      <c r="AR22">
        <v>-11.817600000000001</v>
      </c>
      <c r="AS22">
        <v>20</v>
      </c>
      <c r="AT22">
        <v>1912.47</v>
      </c>
      <c r="AU22">
        <v>861.03</v>
      </c>
      <c r="AV22">
        <f t="shared" si="3"/>
        <v>3154.32</v>
      </c>
      <c r="AX22">
        <v>59.087899999999998</v>
      </c>
      <c r="AY22">
        <v>-11.817600000000001</v>
      </c>
      <c r="AZ22">
        <v>20</v>
      </c>
      <c r="BA22">
        <v>1908.48</v>
      </c>
      <c r="BB22">
        <v>886.28</v>
      </c>
      <c r="BC22">
        <f t="shared" si="4"/>
        <v>3066.6000000000004</v>
      </c>
    </row>
    <row r="23" spans="21:55">
      <c r="U23">
        <v>11.817600000000001</v>
      </c>
      <c r="V23">
        <v>-11.817600000000001</v>
      </c>
      <c r="W23">
        <v>22</v>
      </c>
      <c r="X23">
        <v>1911.09</v>
      </c>
      <c r="Y23">
        <v>887.47</v>
      </c>
      <c r="Z23" s="99">
        <f t="shared" si="0"/>
        <v>3070.8599999999997</v>
      </c>
      <c r="AB23">
        <v>11.817600000000001</v>
      </c>
      <c r="AC23">
        <v>-11.817600000000001</v>
      </c>
      <c r="AD23">
        <v>22</v>
      </c>
      <c r="AE23">
        <v>1962.63</v>
      </c>
      <c r="AF23">
        <v>975.21</v>
      </c>
      <c r="AG23" s="99">
        <f t="shared" si="1"/>
        <v>2962.26</v>
      </c>
      <c r="AI23">
        <v>35.4527</v>
      </c>
      <c r="AJ23">
        <v>-11.817600000000001</v>
      </c>
      <c r="AK23">
        <v>21</v>
      </c>
      <c r="AL23">
        <v>1910.31</v>
      </c>
      <c r="AM23">
        <v>863.82</v>
      </c>
      <c r="AN23" s="99">
        <f t="shared" si="2"/>
        <v>3069.3899999999994</v>
      </c>
      <c r="AQ23">
        <v>35.4527</v>
      </c>
      <c r="AR23">
        <v>-11.817600000000001</v>
      </c>
      <c r="AS23">
        <v>21</v>
      </c>
      <c r="AT23">
        <v>1910.31</v>
      </c>
      <c r="AU23">
        <v>862.9</v>
      </c>
      <c r="AV23">
        <f t="shared" si="3"/>
        <v>3142.2299999999996</v>
      </c>
      <c r="AX23">
        <v>35.4527</v>
      </c>
      <c r="AY23">
        <v>-11.817600000000001</v>
      </c>
      <c r="AZ23">
        <v>21</v>
      </c>
      <c r="BA23">
        <v>1907.81</v>
      </c>
      <c r="BB23">
        <v>892.93</v>
      </c>
      <c r="BC23">
        <f t="shared" si="4"/>
        <v>3044.64</v>
      </c>
    </row>
    <row r="24" spans="21:55">
      <c r="U24">
        <v>-11.817600000000001</v>
      </c>
      <c r="V24">
        <v>-11.817600000000001</v>
      </c>
      <c r="W24">
        <v>23</v>
      </c>
      <c r="X24">
        <v>1912.08</v>
      </c>
      <c r="Y24">
        <v>889.33</v>
      </c>
      <c r="Z24" s="99">
        <f t="shared" si="0"/>
        <v>3068.2499999999995</v>
      </c>
      <c r="AB24">
        <v>-11.817600000000001</v>
      </c>
      <c r="AC24">
        <v>-11.817600000000001</v>
      </c>
      <c r="AD24">
        <v>23</v>
      </c>
      <c r="AE24">
        <v>1960.44</v>
      </c>
      <c r="AF24">
        <v>976.84</v>
      </c>
      <c r="AG24" s="99">
        <f t="shared" si="1"/>
        <v>2950.8</v>
      </c>
      <c r="AI24">
        <v>11.817600000000001</v>
      </c>
      <c r="AJ24">
        <v>-11.817600000000001</v>
      </c>
      <c r="AK24">
        <v>22</v>
      </c>
      <c r="AL24">
        <v>1906.58</v>
      </c>
      <c r="AM24">
        <v>883.45</v>
      </c>
      <c r="AN24" s="99">
        <f t="shared" si="2"/>
        <v>3065.28</v>
      </c>
      <c r="AQ24">
        <v>11.817600000000001</v>
      </c>
      <c r="AR24">
        <v>-11.817600000000001</v>
      </c>
      <c r="AS24">
        <v>22</v>
      </c>
      <c r="AT24">
        <v>1906.58</v>
      </c>
      <c r="AU24">
        <v>869.89</v>
      </c>
      <c r="AV24">
        <f t="shared" si="3"/>
        <v>3110.07</v>
      </c>
      <c r="AX24">
        <v>11.817600000000001</v>
      </c>
      <c r="AY24">
        <v>-11.817600000000001</v>
      </c>
      <c r="AZ24">
        <v>22</v>
      </c>
      <c r="BA24">
        <v>1906.49</v>
      </c>
      <c r="BB24">
        <v>909.24</v>
      </c>
      <c r="BC24">
        <f t="shared" si="4"/>
        <v>2991.75</v>
      </c>
    </row>
    <row r="25" spans="21:55">
      <c r="U25">
        <v>-35.4527</v>
      </c>
      <c r="V25">
        <v>-11.817600000000001</v>
      </c>
      <c r="W25">
        <v>24</v>
      </c>
      <c r="X25">
        <v>1915.25</v>
      </c>
      <c r="Y25">
        <v>884.63</v>
      </c>
      <c r="Z25" s="99">
        <f t="shared" si="0"/>
        <v>3091.8599999999997</v>
      </c>
      <c r="AB25">
        <v>-35.4527</v>
      </c>
      <c r="AC25">
        <v>-11.817600000000001</v>
      </c>
      <c r="AD25">
        <v>24</v>
      </c>
      <c r="AE25">
        <v>1962.1</v>
      </c>
      <c r="AF25">
        <v>956.09</v>
      </c>
      <c r="AG25" s="99">
        <f t="shared" si="1"/>
        <v>3018.0299999999997</v>
      </c>
      <c r="AI25">
        <v>-11.817600000000001</v>
      </c>
      <c r="AJ25">
        <v>-11.817600000000001</v>
      </c>
      <c r="AK25">
        <v>23</v>
      </c>
      <c r="AL25">
        <v>1907.16</v>
      </c>
      <c r="AM25">
        <v>885.4</v>
      </c>
      <c r="AN25" s="99">
        <f t="shared" si="2"/>
        <v>3120.69</v>
      </c>
      <c r="AQ25">
        <v>-11.817600000000001</v>
      </c>
      <c r="AR25">
        <v>-11.817600000000001</v>
      </c>
      <c r="AS25">
        <v>23</v>
      </c>
      <c r="AT25">
        <v>1907.16</v>
      </c>
      <c r="AU25">
        <v>871.46</v>
      </c>
      <c r="AV25">
        <f t="shared" si="3"/>
        <v>3107.1000000000004</v>
      </c>
      <c r="AX25">
        <v>-11.817600000000001</v>
      </c>
      <c r="AY25">
        <v>-11.817600000000001</v>
      </c>
      <c r="AZ25">
        <v>23</v>
      </c>
      <c r="BA25">
        <v>1905.51</v>
      </c>
      <c r="BB25">
        <v>909.65</v>
      </c>
      <c r="BC25">
        <f t="shared" si="4"/>
        <v>2987.58</v>
      </c>
    </row>
    <row r="26" spans="21:55">
      <c r="U26">
        <v>-59.087899999999998</v>
      </c>
      <c r="V26">
        <v>-11.817600000000001</v>
      </c>
      <c r="W26">
        <v>25</v>
      </c>
      <c r="X26">
        <v>1913.04</v>
      </c>
      <c r="Y26">
        <v>876.98</v>
      </c>
      <c r="Z26" s="99">
        <f t="shared" si="0"/>
        <v>3108.18</v>
      </c>
      <c r="AB26">
        <v>-59.087899999999998</v>
      </c>
      <c r="AC26">
        <v>-11.817600000000001</v>
      </c>
      <c r="AD26">
        <v>25</v>
      </c>
      <c r="AE26">
        <v>1962.85</v>
      </c>
      <c r="AF26">
        <v>946.21</v>
      </c>
      <c r="AG26" s="99">
        <f t="shared" si="1"/>
        <v>3049.9199999999996</v>
      </c>
      <c r="AI26">
        <v>-35.4527</v>
      </c>
      <c r="AJ26">
        <v>-11.817600000000001</v>
      </c>
      <c r="AK26">
        <v>24</v>
      </c>
      <c r="AL26">
        <v>1911.66</v>
      </c>
      <c r="AM26">
        <v>871.43</v>
      </c>
      <c r="AN26" s="99">
        <f t="shared" si="2"/>
        <v>3142.62</v>
      </c>
      <c r="AQ26">
        <v>-35.4527</v>
      </c>
      <c r="AR26">
        <v>-11.817600000000001</v>
      </c>
      <c r="AS26">
        <v>24</v>
      </c>
      <c r="AT26">
        <v>1911.66</v>
      </c>
      <c r="AU26">
        <v>866.6</v>
      </c>
      <c r="AV26">
        <f t="shared" si="3"/>
        <v>3135.18</v>
      </c>
      <c r="AX26">
        <v>-35.4527</v>
      </c>
      <c r="AY26">
        <v>-11.817600000000001</v>
      </c>
      <c r="AZ26">
        <v>24</v>
      </c>
      <c r="BA26">
        <v>1911.89</v>
      </c>
      <c r="BB26">
        <v>899.28</v>
      </c>
      <c r="BC26">
        <f t="shared" si="4"/>
        <v>3037.8300000000004</v>
      </c>
    </row>
    <row r="27" spans="21:55">
      <c r="U27">
        <v>-82.723100000000002</v>
      </c>
      <c r="V27">
        <v>-11.817600000000001</v>
      </c>
      <c r="W27">
        <v>26</v>
      </c>
      <c r="X27">
        <v>1914.59</v>
      </c>
      <c r="Y27">
        <v>884.66</v>
      </c>
      <c r="Z27" s="99">
        <f t="shared" si="0"/>
        <v>3089.7899999999995</v>
      </c>
      <c r="AB27">
        <v>-82.723100000000002</v>
      </c>
      <c r="AC27">
        <v>-11.817600000000001</v>
      </c>
      <c r="AD27">
        <v>26</v>
      </c>
      <c r="AE27">
        <v>1965.2</v>
      </c>
      <c r="AF27">
        <v>954.58</v>
      </c>
      <c r="AG27" s="99">
        <f t="shared" si="1"/>
        <v>3031.86</v>
      </c>
      <c r="AI27">
        <v>-59.087899999999998</v>
      </c>
      <c r="AJ27">
        <v>-11.817600000000001</v>
      </c>
      <c r="AK27">
        <v>25</v>
      </c>
      <c r="AL27">
        <v>1911.7</v>
      </c>
      <c r="AM27">
        <v>864.16</v>
      </c>
      <c r="AN27" s="99">
        <f t="shared" si="2"/>
        <v>3088.9799999999996</v>
      </c>
      <c r="AQ27">
        <v>-59.087899999999998</v>
      </c>
      <c r="AR27">
        <v>-11.817600000000001</v>
      </c>
      <c r="AS27">
        <v>25</v>
      </c>
      <c r="AT27">
        <v>1911.7</v>
      </c>
      <c r="AU27">
        <v>863.12</v>
      </c>
      <c r="AV27">
        <f t="shared" si="3"/>
        <v>3145.74</v>
      </c>
      <c r="AX27">
        <v>-59.087899999999998</v>
      </c>
      <c r="AY27">
        <v>-11.817600000000001</v>
      </c>
      <c r="AZ27">
        <v>25</v>
      </c>
      <c r="BA27">
        <v>1913.16</v>
      </c>
      <c r="BB27">
        <v>894.58</v>
      </c>
      <c r="BC27">
        <f t="shared" si="4"/>
        <v>3055.7400000000002</v>
      </c>
    </row>
    <row r="28" spans="21:55">
      <c r="U28">
        <v>-82.723100000000002</v>
      </c>
      <c r="V28">
        <v>11.817600000000001</v>
      </c>
      <c r="W28">
        <v>27</v>
      </c>
      <c r="X28">
        <v>1918.56</v>
      </c>
      <c r="Y28">
        <v>892.09</v>
      </c>
      <c r="Z28" s="99">
        <f t="shared" si="0"/>
        <v>3079.4099999999994</v>
      </c>
      <c r="AB28">
        <v>-82.723100000000002</v>
      </c>
      <c r="AC28">
        <v>11.817600000000001</v>
      </c>
      <c r="AD28">
        <v>27</v>
      </c>
      <c r="AE28">
        <v>1963.94</v>
      </c>
      <c r="AF28">
        <v>964.05</v>
      </c>
      <c r="AG28" s="99">
        <f t="shared" si="1"/>
        <v>2999.67</v>
      </c>
      <c r="AI28">
        <v>-82.723100000000002</v>
      </c>
      <c r="AJ28">
        <v>-11.817600000000001</v>
      </c>
      <c r="AK28">
        <v>26</v>
      </c>
      <c r="AL28">
        <v>1918.82</v>
      </c>
      <c r="AM28">
        <v>889.16</v>
      </c>
      <c r="AN28" s="99">
        <f t="shared" si="2"/>
        <v>3064.7699999999995</v>
      </c>
      <c r="AQ28">
        <v>-82.723100000000002</v>
      </c>
      <c r="AR28">
        <v>-11.817600000000001</v>
      </c>
      <c r="AS28">
        <v>26</v>
      </c>
      <c r="AT28">
        <v>1918.82</v>
      </c>
      <c r="AU28">
        <v>882.57</v>
      </c>
      <c r="AV28">
        <f t="shared" si="3"/>
        <v>3108.75</v>
      </c>
      <c r="AX28">
        <v>-82.723100000000002</v>
      </c>
      <c r="AY28">
        <v>-11.817600000000001</v>
      </c>
      <c r="AZ28">
        <v>26</v>
      </c>
      <c r="BA28">
        <v>1917.17</v>
      </c>
      <c r="BB28">
        <v>912.38</v>
      </c>
      <c r="BC28">
        <f t="shared" si="4"/>
        <v>3014.3700000000003</v>
      </c>
    </row>
    <row r="29" spans="21:55">
      <c r="U29">
        <v>-59.087899999999998</v>
      </c>
      <c r="V29">
        <v>11.817600000000001</v>
      </c>
      <c r="W29">
        <v>28</v>
      </c>
      <c r="X29">
        <v>1916.2</v>
      </c>
      <c r="Y29">
        <v>884.12</v>
      </c>
      <c r="Z29" s="99">
        <f t="shared" si="0"/>
        <v>3096.24</v>
      </c>
      <c r="AB29">
        <v>-59.087899999999998</v>
      </c>
      <c r="AC29">
        <v>11.817600000000001</v>
      </c>
      <c r="AD29">
        <v>28</v>
      </c>
      <c r="AE29">
        <v>1959.14</v>
      </c>
      <c r="AF29">
        <v>952.01</v>
      </c>
      <c r="AG29" s="99">
        <f t="shared" si="1"/>
        <v>3021.3900000000003</v>
      </c>
      <c r="AI29">
        <v>-82.723100000000002</v>
      </c>
      <c r="AJ29">
        <v>11.817600000000001</v>
      </c>
      <c r="AK29">
        <v>27</v>
      </c>
      <c r="AL29">
        <v>1918.09</v>
      </c>
      <c r="AM29">
        <v>896.5</v>
      </c>
      <c r="AN29" s="99">
        <f t="shared" si="2"/>
        <v>3117.3</v>
      </c>
      <c r="AQ29">
        <v>-82.723100000000002</v>
      </c>
      <c r="AR29">
        <v>11.817600000000001</v>
      </c>
      <c r="AS29">
        <v>27</v>
      </c>
      <c r="AT29">
        <v>1918.09</v>
      </c>
      <c r="AU29">
        <v>893.61</v>
      </c>
      <c r="AV29">
        <f t="shared" si="3"/>
        <v>3073.44</v>
      </c>
      <c r="AX29">
        <v>-82.723100000000002</v>
      </c>
      <c r="AY29">
        <v>11.817600000000001</v>
      </c>
      <c r="AZ29">
        <v>27</v>
      </c>
      <c r="BA29">
        <v>1919.56</v>
      </c>
      <c r="BB29">
        <v>921.22</v>
      </c>
      <c r="BC29">
        <f t="shared" si="4"/>
        <v>2995.0199999999995</v>
      </c>
    </row>
    <row r="30" spans="21:55">
      <c r="U30">
        <v>-35.4527</v>
      </c>
      <c r="V30">
        <v>11.817600000000001</v>
      </c>
      <c r="W30">
        <v>29</v>
      </c>
      <c r="X30">
        <v>1915.95</v>
      </c>
      <c r="Y30">
        <v>890.02</v>
      </c>
      <c r="Z30" s="99">
        <f t="shared" si="0"/>
        <v>3077.79</v>
      </c>
      <c r="AB30">
        <v>-35.4527</v>
      </c>
      <c r="AC30">
        <v>11.817600000000001</v>
      </c>
      <c r="AD30">
        <v>29</v>
      </c>
      <c r="AE30">
        <v>1963.31</v>
      </c>
      <c r="AF30">
        <v>961.47</v>
      </c>
      <c r="AG30" s="99">
        <f t="shared" si="1"/>
        <v>3005.5199999999995</v>
      </c>
      <c r="AI30">
        <v>-59.087899999999998</v>
      </c>
      <c r="AJ30">
        <v>11.817600000000001</v>
      </c>
      <c r="AK30">
        <v>28</v>
      </c>
      <c r="AL30">
        <v>1912.41</v>
      </c>
      <c r="AM30">
        <v>873.31</v>
      </c>
      <c r="AN30" s="99">
        <f t="shared" si="2"/>
        <v>3103.68</v>
      </c>
      <c r="AQ30">
        <v>-59.087899999999998</v>
      </c>
      <c r="AR30">
        <v>11.817600000000001</v>
      </c>
      <c r="AS30">
        <v>28</v>
      </c>
      <c r="AT30">
        <v>1912.41</v>
      </c>
      <c r="AU30">
        <v>873.49</v>
      </c>
      <c r="AV30">
        <f t="shared" si="3"/>
        <v>3116.76</v>
      </c>
      <c r="AX30">
        <v>-59.087899999999998</v>
      </c>
      <c r="AY30">
        <v>11.817600000000001</v>
      </c>
      <c r="AZ30">
        <v>28</v>
      </c>
      <c r="BA30">
        <v>1914.82</v>
      </c>
      <c r="BB30">
        <v>903.31</v>
      </c>
      <c r="BC30">
        <f t="shared" si="4"/>
        <v>3034.5299999999997</v>
      </c>
    </row>
    <row r="31" spans="21:55">
      <c r="U31">
        <v>-11.817600000000001</v>
      </c>
      <c r="V31">
        <v>11.817600000000001</v>
      </c>
      <c r="W31">
        <v>30</v>
      </c>
      <c r="X31">
        <v>1911.2</v>
      </c>
      <c r="Y31">
        <v>894.52</v>
      </c>
      <c r="Z31" s="99">
        <f t="shared" si="0"/>
        <v>3050.04</v>
      </c>
      <c r="AB31">
        <v>-11.817600000000001</v>
      </c>
      <c r="AC31">
        <v>11.817600000000001</v>
      </c>
      <c r="AD31">
        <v>30</v>
      </c>
      <c r="AE31">
        <v>1961.05</v>
      </c>
      <c r="AF31">
        <v>981.59</v>
      </c>
      <c r="AG31" s="99">
        <f t="shared" si="1"/>
        <v>2938.3799999999997</v>
      </c>
      <c r="AI31">
        <v>-35.4527</v>
      </c>
      <c r="AJ31">
        <v>11.817600000000001</v>
      </c>
      <c r="AK31">
        <v>29</v>
      </c>
      <c r="AL31">
        <v>1911.35</v>
      </c>
      <c r="AM31">
        <v>876.79</v>
      </c>
      <c r="AN31" s="99">
        <f t="shared" si="2"/>
        <v>3043.9500000000003</v>
      </c>
      <c r="AQ31">
        <v>-35.4527</v>
      </c>
      <c r="AR31">
        <v>11.817600000000001</v>
      </c>
      <c r="AS31">
        <v>29</v>
      </c>
      <c r="AT31">
        <v>1911.35</v>
      </c>
      <c r="AU31">
        <v>874.1</v>
      </c>
      <c r="AV31">
        <f t="shared" si="3"/>
        <v>3111.75</v>
      </c>
      <c r="AX31">
        <v>-35.4527</v>
      </c>
      <c r="AY31">
        <v>11.817600000000001</v>
      </c>
      <c r="AZ31">
        <v>29</v>
      </c>
      <c r="BA31">
        <v>1914.01</v>
      </c>
      <c r="BB31">
        <v>906.31</v>
      </c>
      <c r="BC31">
        <f t="shared" si="4"/>
        <v>3023.1000000000004</v>
      </c>
    </row>
    <row r="32" spans="21:55">
      <c r="U32">
        <v>11.817600000000001</v>
      </c>
      <c r="V32">
        <v>11.817600000000001</v>
      </c>
      <c r="W32">
        <v>31</v>
      </c>
      <c r="X32">
        <v>1911.22</v>
      </c>
      <c r="Y32">
        <v>892.3</v>
      </c>
      <c r="Z32" s="99">
        <f t="shared" si="0"/>
        <v>3056.76</v>
      </c>
      <c r="AB32">
        <v>11.817600000000001</v>
      </c>
      <c r="AC32">
        <v>11.817600000000001</v>
      </c>
      <c r="AD32">
        <v>31</v>
      </c>
      <c r="AE32">
        <v>1960.91</v>
      </c>
      <c r="AF32">
        <v>979.38</v>
      </c>
      <c r="AG32" s="99">
        <f t="shared" si="1"/>
        <v>2944.59</v>
      </c>
      <c r="AI32">
        <v>-11.817600000000001</v>
      </c>
      <c r="AJ32">
        <v>11.817600000000001</v>
      </c>
      <c r="AK32">
        <v>30</v>
      </c>
      <c r="AL32">
        <v>1907.14</v>
      </c>
      <c r="AM32">
        <v>892.49</v>
      </c>
      <c r="AN32" s="99">
        <f t="shared" si="2"/>
        <v>3048.4500000000003</v>
      </c>
      <c r="AQ32">
        <v>-11.817600000000001</v>
      </c>
      <c r="AR32">
        <v>11.817600000000001</v>
      </c>
      <c r="AS32">
        <v>30</v>
      </c>
      <c r="AT32">
        <v>1907.14</v>
      </c>
      <c r="AU32">
        <v>880.05</v>
      </c>
      <c r="AV32">
        <f t="shared" si="3"/>
        <v>3081.2700000000004</v>
      </c>
      <c r="AX32">
        <v>-11.817600000000001</v>
      </c>
      <c r="AY32">
        <v>11.817600000000001</v>
      </c>
      <c r="AZ32">
        <v>30</v>
      </c>
      <c r="BA32">
        <v>1907.86</v>
      </c>
      <c r="BB32">
        <v>919.65</v>
      </c>
      <c r="BC32">
        <f t="shared" si="4"/>
        <v>2964.6299999999997</v>
      </c>
    </row>
    <row r="33" spans="21:55">
      <c r="U33">
        <v>35.4527</v>
      </c>
      <c r="V33">
        <v>11.817600000000001</v>
      </c>
      <c r="W33">
        <v>32</v>
      </c>
      <c r="X33">
        <v>1914.51</v>
      </c>
      <c r="Y33">
        <v>882.4</v>
      </c>
      <c r="Z33" s="99">
        <f t="shared" si="0"/>
        <v>3096.3300000000004</v>
      </c>
      <c r="AB33">
        <v>35.4527</v>
      </c>
      <c r="AC33">
        <v>11.817600000000001</v>
      </c>
      <c r="AD33">
        <v>32</v>
      </c>
      <c r="AE33">
        <v>1964.45</v>
      </c>
      <c r="AF33">
        <v>957.94</v>
      </c>
      <c r="AG33" s="99">
        <f t="shared" si="1"/>
        <v>3019.5299999999997</v>
      </c>
      <c r="AI33">
        <v>11.817600000000001</v>
      </c>
      <c r="AJ33">
        <v>11.817600000000001</v>
      </c>
      <c r="AK33">
        <v>31</v>
      </c>
      <c r="AL33">
        <v>1906.18</v>
      </c>
      <c r="AM33">
        <v>890.03</v>
      </c>
      <c r="AN33" s="99">
        <f t="shared" si="2"/>
        <v>3130.83</v>
      </c>
      <c r="AQ33">
        <v>11.817600000000001</v>
      </c>
      <c r="AR33">
        <v>11.817600000000001</v>
      </c>
      <c r="AS33">
        <v>31</v>
      </c>
      <c r="AT33">
        <v>1906.18</v>
      </c>
      <c r="AU33">
        <v>875.81</v>
      </c>
      <c r="AV33">
        <f t="shared" si="3"/>
        <v>3091.1100000000006</v>
      </c>
      <c r="AX33">
        <v>11.817600000000001</v>
      </c>
      <c r="AY33">
        <v>11.817600000000001</v>
      </c>
      <c r="AZ33">
        <v>31</v>
      </c>
      <c r="BA33">
        <v>1908.09</v>
      </c>
      <c r="BB33">
        <v>916.41</v>
      </c>
      <c r="BC33">
        <f t="shared" si="4"/>
        <v>2975.04</v>
      </c>
    </row>
    <row r="34" spans="21:55">
      <c r="U34">
        <v>59.087899999999998</v>
      </c>
      <c r="V34">
        <v>11.817600000000001</v>
      </c>
      <c r="W34">
        <v>33</v>
      </c>
      <c r="X34">
        <v>1912.37</v>
      </c>
      <c r="Y34">
        <v>874.88</v>
      </c>
      <c r="Z34" s="99">
        <f t="shared" si="0"/>
        <v>3112.4699999999993</v>
      </c>
      <c r="AB34">
        <v>59.087899999999998</v>
      </c>
      <c r="AC34">
        <v>11.817600000000001</v>
      </c>
      <c r="AD34">
        <v>33</v>
      </c>
      <c r="AE34">
        <v>1963.48</v>
      </c>
      <c r="AF34">
        <v>952.81</v>
      </c>
      <c r="AG34" s="99">
        <f t="shared" si="1"/>
        <v>3032.01</v>
      </c>
      <c r="AI34">
        <v>35.4527</v>
      </c>
      <c r="AJ34">
        <v>11.817600000000001</v>
      </c>
      <c r="AK34">
        <v>32</v>
      </c>
      <c r="AL34">
        <v>1914.11</v>
      </c>
      <c r="AM34">
        <v>870.5</v>
      </c>
      <c r="AN34" s="99">
        <f t="shared" si="2"/>
        <v>3136.8899999999994</v>
      </c>
      <c r="AQ34">
        <v>35.4527</v>
      </c>
      <c r="AR34">
        <v>11.817600000000001</v>
      </c>
      <c r="AS34">
        <v>32</v>
      </c>
      <c r="AT34">
        <v>1914.11</v>
      </c>
      <c r="AU34">
        <v>869.02</v>
      </c>
      <c r="AV34">
        <f t="shared" si="3"/>
        <v>3135.2699999999995</v>
      </c>
      <c r="AX34">
        <v>35.4527</v>
      </c>
      <c r="AY34">
        <v>11.817600000000001</v>
      </c>
      <c r="AZ34">
        <v>32</v>
      </c>
      <c r="BA34">
        <v>1909.67</v>
      </c>
      <c r="BB34">
        <v>900.64</v>
      </c>
      <c r="BC34">
        <f t="shared" si="4"/>
        <v>3027.09</v>
      </c>
    </row>
    <row r="35" spans="21:55">
      <c r="U35">
        <v>82.723100000000002</v>
      </c>
      <c r="V35">
        <v>11.817600000000001</v>
      </c>
      <c r="W35">
        <v>34</v>
      </c>
      <c r="X35">
        <v>1913.17</v>
      </c>
      <c r="Y35">
        <v>882.44</v>
      </c>
      <c r="Z35" s="99">
        <f t="shared" si="0"/>
        <v>3092.19</v>
      </c>
      <c r="AB35">
        <v>82.723100000000002</v>
      </c>
      <c r="AC35">
        <v>11.817600000000001</v>
      </c>
      <c r="AD35">
        <v>34</v>
      </c>
      <c r="AE35">
        <v>1966.8</v>
      </c>
      <c r="AF35">
        <v>973.25</v>
      </c>
      <c r="AG35" s="99">
        <f t="shared" si="1"/>
        <v>2980.6499999999996</v>
      </c>
      <c r="AI35">
        <v>59.087899999999998</v>
      </c>
      <c r="AJ35">
        <v>11.817600000000001</v>
      </c>
      <c r="AK35">
        <v>33</v>
      </c>
      <c r="AL35">
        <v>1910.84</v>
      </c>
      <c r="AM35">
        <v>865.21</v>
      </c>
      <c r="AN35" s="99">
        <f t="shared" si="2"/>
        <v>3059.2500000000005</v>
      </c>
      <c r="AQ35">
        <v>59.087899999999998</v>
      </c>
      <c r="AR35">
        <v>11.817600000000001</v>
      </c>
      <c r="AS35">
        <v>33</v>
      </c>
      <c r="AT35">
        <v>1910.84</v>
      </c>
      <c r="AU35">
        <v>867.32</v>
      </c>
      <c r="AV35">
        <f t="shared" si="3"/>
        <v>3130.56</v>
      </c>
      <c r="AX35">
        <v>59.087899999999998</v>
      </c>
      <c r="AY35">
        <v>11.817600000000001</v>
      </c>
      <c r="AZ35">
        <v>33</v>
      </c>
      <c r="BA35">
        <v>1910.42</v>
      </c>
      <c r="BB35">
        <v>895.78</v>
      </c>
      <c r="BC35">
        <f t="shared" si="4"/>
        <v>3043.92</v>
      </c>
    </row>
    <row r="36" spans="21:55">
      <c r="U36">
        <v>82.723100000000002</v>
      </c>
      <c r="V36">
        <v>35.4527</v>
      </c>
      <c r="W36">
        <v>35</v>
      </c>
      <c r="X36">
        <v>1916.4</v>
      </c>
      <c r="Y36">
        <v>901.29</v>
      </c>
      <c r="Z36" s="99">
        <f t="shared" si="0"/>
        <v>3045.3300000000004</v>
      </c>
      <c r="AB36">
        <v>82.723100000000002</v>
      </c>
      <c r="AC36">
        <v>35.4527</v>
      </c>
      <c r="AD36">
        <v>35</v>
      </c>
      <c r="AE36">
        <v>1965.42</v>
      </c>
      <c r="AF36">
        <v>989.95</v>
      </c>
      <c r="AG36" s="99">
        <f t="shared" si="1"/>
        <v>2926.41</v>
      </c>
      <c r="AI36">
        <v>82.723100000000002</v>
      </c>
      <c r="AJ36">
        <v>11.817600000000001</v>
      </c>
      <c r="AK36">
        <v>34</v>
      </c>
      <c r="AL36">
        <v>1911.68</v>
      </c>
      <c r="AM36">
        <v>891.93</v>
      </c>
      <c r="AN36" s="99">
        <f t="shared" si="2"/>
        <v>2999.22</v>
      </c>
      <c r="AQ36">
        <v>82.723100000000002</v>
      </c>
      <c r="AR36">
        <v>11.817600000000001</v>
      </c>
      <c r="AS36">
        <v>34</v>
      </c>
      <c r="AT36">
        <v>1911.68</v>
      </c>
      <c r="AU36">
        <v>891.54</v>
      </c>
      <c r="AV36">
        <f t="shared" si="3"/>
        <v>3060.42</v>
      </c>
      <c r="AX36">
        <v>82.723100000000002</v>
      </c>
      <c r="AY36">
        <v>11.817600000000001</v>
      </c>
      <c r="AZ36">
        <v>34</v>
      </c>
      <c r="BA36">
        <v>1913.27</v>
      </c>
      <c r="BB36">
        <v>920.28</v>
      </c>
      <c r="BC36">
        <f t="shared" si="4"/>
        <v>2978.9700000000003</v>
      </c>
    </row>
    <row r="37" spans="21:55">
      <c r="U37">
        <v>59.087899999999998</v>
      </c>
      <c r="V37">
        <v>35.4527</v>
      </c>
      <c r="W37">
        <v>36</v>
      </c>
      <c r="X37">
        <v>1910.53</v>
      </c>
      <c r="Y37">
        <v>879.51</v>
      </c>
      <c r="Z37" s="99">
        <f t="shared" si="0"/>
        <v>3093.06</v>
      </c>
      <c r="AB37">
        <v>59.087899999999998</v>
      </c>
      <c r="AC37">
        <v>35.4527</v>
      </c>
      <c r="AD37">
        <v>36</v>
      </c>
      <c r="AE37">
        <v>1964.75</v>
      </c>
      <c r="AF37">
        <v>958.84</v>
      </c>
      <c r="AG37" s="99">
        <f t="shared" si="1"/>
        <v>3017.73</v>
      </c>
      <c r="AI37">
        <v>82.723100000000002</v>
      </c>
      <c r="AJ37">
        <v>35.4527</v>
      </c>
      <c r="AK37">
        <v>35</v>
      </c>
      <c r="AL37">
        <v>1915.85</v>
      </c>
      <c r="AM37">
        <v>916.11</v>
      </c>
      <c r="AN37" s="99">
        <f t="shared" si="2"/>
        <v>3108.18</v>
      </c>
      <c r="AQ37">
        <v>82.723100000000002</v>
      </c>
      <c r="AR37">
        <v>35.4527</v>
      </c>
      <c r="AS37">
        <v>35</v>
      </c>
      <c r="AT37">
        <v>1915.85</v>
      </c>
      <c r="AU37">
        <v>916.33</v>
      </c>
      <c r="AV37">
        <f t="shared" si="3"/>
        <v>2998.5599999999995</v>
      </c>
      <c r="AX37">
        <v>82.723100000000002</v>
      </c>
      <c r="AY37">
        <v>35.4527</v>
      </c>
      <c r="AZ37">
        <v>35</v>
      </c>
      <c r="BA37">
        <v>1915.44</v>
      </c>
      <c r="BB37">
        <v>941.29</v>
      </c>
      <c r="BC37">
        <f t="shared" si="4"/>
        <v>2922.4500000000003</v>
      </c>
    </row>
    <row r="38" spans="21:55">
      <c r="U38">
        <v>35.4527</v>
      </c>
      <c r="V38">
        <v>35.4527</v>
      </c>
      <c r="W38">
        <v>37</v>
      </c>
      <c r="X38">
        <v>1911.95</v>
      </c>
      <c r="Y38">
        <v>883.82</v>
      </c>
      <c r="Z38" s="99">
        <f t="shared" si="0"/>
        <v>3084.3900000000003</v>
      </c>
      <c r="AB38">
        <v>35.4527</v>
      </c>
      <c r="AC38">
        <v>35.4527</v>
      </c>
      <c r="AD38">
        <v>37</v>
      </c>
      <c r="AE38">
        <v>1966.57</v>
      </c>
      <c r="AF38">
        <v>957.14</v>
      </c>
      <c r="AG38" s="99">
        <f t="shared" si="1"/>
        <v>3028.29</v>
      </c>
      <c r="AI38">
        <v>59.087899999999998</v>
      </c>
      <c r="AJ38">
        <v>35.4527</v>
      </c>
      <c r="AK38">
        <v>36</v>
      </c>
      <c r="AL38">
        <v>1908.69</v>
      </c>
      <c r="AM38">
        <v>872.63</v>
      </c>
      <c r="AN38" s="99">
        <f t="shared" si="2"/>
        <v>3114.57</v>
      </c>
      <c r="AQ38">
        <v>59.087899999999998</v>
      </c>
      <c r="AR38">
        <v>35.4527</v>
      </c>
      <c r="AS38">
        <v>36</v>
      </c>
      <c r="AT38">
        <v>1908.69</v>
      </c>
      <c r="AU38">
        <v>878.78</v>
      </c>
      <c r="AV38">
        <f t="shared" si="3"/>
        <v>3089.7300000000005</v>
      </c>
      <c r="AX38">
        <v>59.087899999999998</v>
      </c>
      <c r="AY38">
        <v>35.4527</v>
      </c>
      <c r="AZ38">
        <v>36</v>
      </c>
      <c r="BA38">
        <v>1910.25</v>
      </c>
      <c r="BB38">
        <v>905.81</v>
      </c>
      <c r="BC38">
        <f t="shared" si="4"/>
        <v>3013.32</v>
      </c>
    </row>
    <row r="39" spans="21:55">
      <c r="U39">
        <v>11.817600000000001</v>
      </c>
      <c r="V39">
        <v>35.4527</v>
      </c>
      <c r="W39">
        <v>38</v>
      </c>
      <c r="X39">
        <v>1911.77</v>
      </c>
      <c r="Y39">
        <v>891.43</v>
      </c>
      <c r="Z39" s="99">
        <f t="shared" si="0"/>
        <v>3061.02</v>
      </c>
      <c r="AB39">
        <v>11.817600000000001</v>
      </c>
      <c r="AC39">
        <v>35.4527</v>
      </c>
      <c r="AD39">
        <v>38</v>
      </c>
      <c r="AE39">
        <v>1964.93</v>
      </c>
      <c r="AF39">
        <v>968.83</v>
      </c>
      <c r="AG39" s="99">
        <f t="shared" si="1"/>
        <v>2988.3</v>
      </c>
      <c r="AI39">
        <v>35.4527</v>
      </c>
      <c r="AJ39">
        <v>35.4527</v>
      </c>
      <c r="AK39">
        <v>37</v>
      </c>
      <c r="AL39">
        <v>1906.65</v>
      </c>
      <c r="AM39">
        <v>868.46</v>
      </c>
      <c r="AN39" s="99">
        <f t="shared" si="2"/>
        <v>3090.3599999999997</v>
      </c>
      <c r="AQ39">
        <v>35.4527</v>
      </c>
      <c r="AR39">
        <v>35.4527</v>
      </c>
      <c r="AS39">
        <v>37</v>
      </c>
      <c r="AT39">
        <v>1906.65</v>
      </c>
      <c r="AU39">
        <v>870.81</v>
      </c>
      <c r="AV39">
        <f t="shared" si="3"/>
        <v>3107.5200000000004</v>
      </c>
      <c r="AX39">
        <v>35.4527</v>
      </c>
      <c r="AY39">
        <v>35.4527</v>
      </c>
      <c r="AZ39">
        <v>37</v>
      </c>
      <c r="BA39">
        <v>1909.76</v>
      </c>
      <c r="BB39">
        <v>904.49</v>
      </c>
      <c r="BC39">
        <f t="shared" si="4"/>
        <v>3015.81</v>
      </c>
    </row>
    <row r="40" spans="21:55">
      <c r="U40">
        <v>-11.817600000000001</v>
      </c>
      <c r="V40">
        <v>35.4527</v>
      </c>
      <c r="W40">
        <v>39</v>
      </c>
      <c r="X40">
        <v>1912.81</v>
      </c>
      <c r="Y40">
        <v>894.06</v>
      </c>
      <c r="Z40" s="99">
        <f t="shared" si="0"/>
        <v>3056.25</v>
      </c>
      <c r="AB40">
        <v>-11.817600000000001</v>
      </c>
      <c r="AC40">
        <v>35.4527</v>
      </c>
      <c r="AD40">
        <v>39</v>
      </c>
      <c r="AE40">
        <v>1962.33</v>
      </c>
      <c r="AF40">
        <v>971.11</v>
      </c>
      <c r="AG40" s="99">
        <f t="shared" si="1"/>
        <v>2973.66</v>
      </c>
      <c r="AI40">
        <v>11.817600000000001</v>
      </c>
      <c r="AJ40">
        <v>35.4527</v>
      </c>
      <c r="AK40">
        <v>38</v>
      </c>
      <c r="AL40">
        <v>1911.74</v>
      </c>
      <c r="AM40">
        <v>881.62</v>
      </c>
      <c r="AN40" s="99">
        <f t="shared" si="2"/>
        <v>3082.05</v>
      </c>
      <c r="AQ40">
        <v>11.817600000000001</v>
      </c>
      <c r="AR40">
        <v>35.4527</v>
      </c>
      <c r="AS40">
        <v>38</v>
      </c>
      <c r="AT40">
        <v>1911.74</v>
      </c>
      <c r="AU40">
        <v>876.2</v>
      </c>
      <c r="AV40">
        <f t="shared" si="3"/>
        <v>3106.62</v>
      </c>
      <c r="AX40">
        <v>11.817600000000001</v>
      </c>
      <c r="AY40">
        <v>35.4527</v>
      </c>
      <c r="AZ40">
        <v>38</v>
      </c>
      <c r="BA40">
        <v>1913.6</v>
      </c>
      <c r="BB40">
        <v>914.47</v>
      </c>
      <c r="BC40">
        <f t="shared" si="4"/>
        <v>2997.3899999999994</v>
      </c>
    </row>
    <row r="41" spans="21:55">
      <c r="U41">
        <v>-35.4527</v>
      </c>
      <c r="V41">
        <v>35.4527</v>
      </c>
      <c r="W41">
        <v>40</v>
      </c>
      <c r="X41">
        <v>1915.55</v>
      </c>
      <c r="Y41">
        <v>891.73</v>
      </c>
      <c r="Z41" s="99">
        <f t="shared" si="0"/>
        <v>3071.46</v>
      </c>
      <c r="AB41">
        <v>-35.4527</v>
      </c>
      <c r="AC41">
        <v>35.4527</v>
      </c>
      <c r="AD41">
        <v>40</v>
      </c>
      <c r="AE41">
        <v>1964.24</v>
      </c>
      <c r="AF41">
        <v>960.41</v>
      </c>
      <c r="AG41" s="99">
        <f t="shared" si="1"/>
        <v>3011.4900000000002</v>
      </c>
      <c r="AI41">
        <v>-11.817600000000001</v>
      </c>
      <c r="AJ41">
        <v>35.4527</v>
      </c>
      <c r="AK41">
        <v>39</v>
      </c>
      <c r="AL41">
        <v>1910.88</v>
      </c>
      <c r="AM41">
        <v>883.53</v>
      </c>
      <c r="AN41" s="99">
        <f t="shared" si="2"/>
        <v>3099.51</v>
      </c>
      <c r="AQ41">
        <v>-11.817600000000001</v>
      </c>
      <c r="AR41">
        <v>35.4527</v>
      </c>
      <c r="AS41">
        <v>39</v>
      </c>
      <c r="AT41">
        <v>1910.88</v>
      </c>
      <c r="AU41">
        <v>880.07</v>
      </c>
      <c r="AV41">
        <f t="shared" si="3"/>
        <v>3092.43</v>
      </c>
      <c r="AX41">
        <v>-11.817600000000001</v>
      </c>
      <c r="AY41">
        <v>35.4527</v>
      </c>
      <c r="AZ41">
        <v>39</v>
      </c>
      <c r="BA41">
        <v>1913.59</v>
      </c>
      <c r="BB41">
        <v>916.31</v>
      </c>
      <c r="BC41">
        <f t="shared" si="4"/>
        <v>2991.84</v>
      </c>
    </row>
    <row r="42" spans="21:55">
      <c r="U42">
        <v>-59.087899999999998</v>
      </c>
      <c r="V42">
        <v>35.4527</v>
      </c>
      <c r="W42">
        <v>41</v>
      </c>
      <c r="X42">
        <v>1915.97</v>
      </c>
      <c r="Y42">
        <v>890.18</v>
      </c>
      <c r="Z42" s="99">
        <f t="shared" si="0"/>
        <v>3077.37</v>
      </c>
      <c r="AB42">
        <v>-59.087899999999998</v>
      </c>
      <c r="AC42">
        <v>35.4527</v>
      </c>
      <c r="AD42">
        <v>41</v>
      </c>
      <c r="AE42">
        <v>1963.46</v>
      </c>
      <c r="AF42">
        <v>958.88</v>
      </c>
      <c r="AG42" s="99">
        <f t="shared" si="1"/>
        <v>3013.7400000000002</v>
      </c>
      <c r="AI42">
        <v>-35.4527</v>
      </c>
      <c r="AJ42">
        <v>35.4527</v>
      </c>
      <c r="AK42">
        <v>40</v>
      </c>
      <c r="AL42">
        <v>1910.77</v>
      </c>
      <c r="AM42">
        <v>877.6</v>
      </c>
      <c r="AN42" s="99">
        <f t="shared" si="2"/>
        <v>3099.12</v>
      </c>
      <c r="AQ42">
        <v>-35.4527</v>
      </c>
      <c r="AR42">
        <v>35.4527</v>
      </c>
      <c r="AS42">
        <v>40</v>
      </c>
      <c r="AT42">
        <v>1910.77</v>
      </c>
      <c r="AU42">
        <v>877.33</v>
      </c>
      <c r="AV42">
        <f t="shared" si="3"/>
        <v>3100.32</v>
      </c>
      <c r="AX42">
        <v>-35.4527</v>
      </c>
      <c r="AY42">
        <v>35.4527</v>
      </c>
      <c r="AZ42">
        <v>40</v>
      </c>
      <c r="BA42">
        <v>1913.86</v>
      </c>
      <c r="BB42">
        <v>910.55</v>
      </c>
      <c r="BC42">
        <f t="shared" si="4"/>
        <v>3009.93</v>
      </c>
    </row>
    <row r="43" spans="21:55">
      <c r="U43">
        <v>-82.723100000000002</v>
      </c>
      <c r="V43">
        <v>35.4527</v>
      </c>
      <c r="W43">
        <v>42</v>
      </c>
      <c r="X43">
        <v>1923.54</v>
      </c>
      <c r="Y43">
        <v>911.57</v>
      </c>
      <c r="Z43" s="99">
        <f t="shared" si="0"/>
        <v>3035.91</v>
      </c>
      <c r="AB43">
        <v>-82.723100000000002</v>
      </c>
      <c r="AC43">
        <v>35.4527</v>
      </c>
      <c r="AD43">
        <v>42</v>
      </c>
      <c r="AE43">
        <v>1969.6</v>
      </c>
      <c r="AF43">
        <v>976.71</v>
      </c>
      <c r="AG43" s="99">
        <f t="shared" si="1"/>
        <v>2978.6699999999996</v>
      </c>
      <c r="AI43">
        <v>-59.087899999999998</v>
      </c>
      <c r="AJ43">
        <v>35.4527</v>
      </c>
      <c r="AK43">
        <v>41</v>
      </c>
      <c r="AL43">
        <v>1913.13</v>
      </c>
      <c r="AM43">
        <v>880.09</v>
      </c>
      <c r="AN43" s="99">
        <f t="shared" si="2"/>
        <v>3017.58</v>
      </c>
      <c r="AQ43">
        <v>-59.087899999999998</v>
      </c>
      <c r="AR43">
        <v>35.4527</v>
      </c>
      <c r="AS43">
        <v>41</v>
      </c>
      <c r="AT43">
        <v>1913.13</v>
      </c>
      <c r="AU43">
        <v>882.68</v>
      </c>
      <c r="AV43">
        <f t="shared" si="3"/>
        <v>3091.3500000000008</v>
      </c>
      <c r="AX43">
        <v>-59.087899999999998</v>
      </c>
      <c r="AY43">
        <v>35.4527</v>
      </c>
      <c r="AZ43">
        <v>41</v>
      </c>
      <c r="BA43">
        <v>1914.63</v>
      </c>
      <c r="BB43">
        <v>912.38</v>
      </c>
      <c r="BC43">
        <f t="shared" si="4"/>
        <v>3006.7500000000005</v>
      </c>
    </row>
    <row r="44" spans="21:55">
      <c r="U44">
        <v>-59.087899999999998</v>
      </c>
      <c r="V44">
        <v>59.087899999999998</v>
      </c>
      <c r="W44">
        <v>43</v>
      </c>
      <c r="X44">
        <v>1914.75</v>
      </c>
      <c r="Y44">
        <v>905.2</v>
      </c>
      <c r="Z44" s="99">
        <f t="shared" si="0"/>
        <v>3028.6499999999996</v>
      </c>
      <c r="AB44">
        <v>-59.087899999999998</v>
      </c>
      <c r="AC44">
        <v>59.087899999999998</v>
      </c>
      <c r="AD44">
        <v>43</v>
      </c>
      <c r="AE44">
        <v>1964.2</v>
      </c>
      <c r="AF44">
        <v>978.36</v>
      </c>
      <c r="AG44" s="99">
        <f t="shared" si="1"/>
        <v>2957.52</v>
      </c>
      <c r="AI44">
        <v>-82.723100000000002</v>
      </c>
      <c r="AJ44">
        <v>35.4527</v>
      </c>
      <c r="AK44">
        <v>42</v>
      </c>
      <c r="AL44">
        <v>1920.46</v>
      </c>
      <c r="AM44">
        <v>914.6</v>
      </c>
      <c r="AN44" s="99">
        <f t="shared" si="2"/>
        <v>3032.22</v>
      </c>
      <c r="AQ44">
        <v>-82.723100000000002</v>
      </c>
      <c r="AR44">
        <v>35.4527</v>
      </c>
      <c r="AS44">
        <v>42</v>
      </c>
      <c r="AT44">
        <v>1920.46</v>
      </c>
      <c r="AU44">
        <v>913.46</v>
      </c>
      <c r="AV44">
        <f t="shared" si="3"/>
        <v>3021</v>
      </c>
      <c r="AX44">
        <v>-82.723100000000002</v>
      </c>
      <c r="AY44">
        <v>35.4527</v>
      </c>
      <c r="AZ44">
        <v>42</v>
      </c>
      <c r="BA44">
        <v>1923.81</v>
      </c>
      <c r="BB44">
        <v>942.04</v>
      </c>
      <c r="BC44">
        <f t="shared" si="4"/>
        <v>2945.31</v>
      </c>
    </row>
    <row r="45" spans="21:55">
      <c r="U45">
        <v>-35.4527</v>
      </c>
      <c r="V45">
        <v>59.087899999999998</v>
      </c>
      <c r="W45">
        <v>44</v>
      </c>
      <c r="X45">
        <v>1911.69</v>
      </c>
      <c r="Y45">
        <v>895.17</v>
      </c>
      <c r="Z45" s="99">
        <f t="shared" si="0"/>
        <v>3049.5600000000004</v>
      </c>
      <c r="AB45">
        <v>-35.4527</v>
      </c>
      <c r="AC45">
        <v>59.087899999999998</v>
      </c>
      <c r="AD45">
        <v>44</v>
      </c>
      <c r="AE45">
        <v>1960.43</v>
      </c>
      <c r="AF45">
        <v>965.22</v>
      </c>
      <c r="AG45" s="99">
        <f t="shared" si="1"/>
        <v>2985.63</v>
      </c>
      <c r="AI45">
        <v>-59.087899999999998</v>
      </c>
      <c r="AJ45">
        <v>59.087899999999998</v>
      </c>
      <c r="AK45">
        <v>43</v>
      </c>
      <c r="AL45">
        <v>1916.82</v>
      </c>
      <c r="AM45">
        <v>906.08</v>
      </c>
      <c r="AN45" s="99">
        <f t="shared" si="2"/>
        <v>3066.96</v>
      </c>
      <c r="AQ45">
        <v>-59.087899999999998</v>
      </c>
      <c r="AR45">
        <v>59.087899999999998</v>
      </c>
      <c r="AS45">
        <v>43</v>
      </c>
      <c r="AT45">
        <v>1916.82</v>
      </c>
      <c r="AU45">
        <v>908.82</v>
      </c>
      <c r="AV45">
        <f t="shared" si="3"/>
        <v>3023.9999999999995</v>
      </c>
      <c r="AX45">
        <v>-59.087899999999998</v>
      </c>
      <c r="AY45">
        <v>59.087899999999998</v>
      </c>
      <c r="AZ45">
        <v>43</v>
      </c>
      <c r="BA45">
        <v>1917.12</v>
      </c>
      <c r="BB45">
        <v>936.93</v>
      </c>
      <c r="BC45">
        <f t="shared" si="4"/>
        <v>2940.5699999999997</v>
      </c>
    </row>
    <row r="46" spans="21:55">
      <c r="U46">
        <v>-11.817600000000001</v>
      </c>
      <c r="V46">
        <v>59.087899999999998</v>
      </c>
      <c r="W46">
        <v>45</v>
      </c>
      <c r="X46">
        <v>1912.18</v>
      </c>
      <c r="Y46">
        <v>892.97</v>
      </c>
      <c r="Z46" s="99">
        <f t="shared" si="0"/>
        <v>3057.63</v>
      </c>
      <c r="AB46">
        <v>-11.817600000000001</v>
      </c>
      <c r="AC46">
        <v>59.087899999999998</v>
      </c>
      <c r="AD46">
        <v>45</v>
      </c>
      <c r="AE46">
        <v>1960.7</v>
      </c>
      <c r="AF46">
        <v>965.16</v>
      </c>
      <c r="AG46" s="99">
        <f t="shared" si="1"/>
        <v>2986.6200000000003</v>
      </c>
      <c r="AI46">
        <v>-35.4527</v>
      </c>
      <c r="AJ46">
        <v>59.087899999999998</v>
      </c>
      <c r="AK46">
        <v>44</v>
      </c>
      <c r="AL46">
        <v>1912.09</v>
      </c>
      <c r="AM46">
        <v>889.77</v>
      </c>
      <c r="AN46" s="99">
        <f t="shared" si="2"/>
        <v>3076.9500000000003</v>
      </c>
      <c r="AQ46">
        <v>-35.4527</v>
      </c>
      <c r="AR46">
        <v>59.087899999999998</v>
      </c>
      <c r="AS46">
        <v>44</v>
      </c>
      <c r="AT46">
        <v>1912.09</v>
      </c>
      <c r="AU46">
        <v>892.43</v>
      </c>
      <c r="AV46">
        <f t="shared" si="3"/>
        <v>3058.98</v>
      </c>
      <c r="AX46">
        <v>-35.4527</v>
      </c>
      <c r="AY46">
        <v>59.087899999999998</v>
      </c>
      <c r="AZ46">
        <v>44</v>
      </c>
      <c r="BA46">
        <v>1910.76</v>
      </c>
      <c r="BB46">
        <v>921.45</v>
      </c>
      <c r="BC46">
        <f t="shared" si="4"/>
        <v>2967.93</v>
      </c>
    </row>
    <row r="47" spans="21:55">
      <c r="U47">
        <v>11.817600000000001</v>
      </c>
      <c r="V47">
        <v>59.087899999999998</v>
      </c>
      <c r="W47">
        <v>46</v>
      </c>
      <c r="X47">
        <v>1910.59</v>
      </c>
      <c r="Y47">
        <v>891.59</v>
      </c>
      <c r="Z47" s="99">
        <f t="shared" si="0"/>
        <v>3056.9999999999995</v>
      </c>
      <c r="AB47">
        <v>11.817600000000001</v>
      </c>
      <c r="AC47">
        <v>59.087899999999998</v>
      </c>
      <c r="AD47">
        <v>46</v>
      </c>
      <c r="AE47">
        <v>1965.81</v>
      </c>
      <c r="AF47">
        <v>966.1</v>
      </c>
      <c r="AG47" s="99">
        <f t="shared" si="1"/>
        <v>2999.1299999999997</v>
      </c>
      <c r="AI47">
        <v>-11.817600000000001</v>
      </c>
      <c r="AJ47">
        <v>59.087899999999998</v>
      </c>
      <c r="AK47">
        <v>45</v>
      </c>
      <c r="AL47">
        <v>1907.22</v>
      </c>
      <c r="AM47">
        <v>881.57</v>
      </c>
      <c r="AN47" s="99">
        <f t="shared" si="2"/>
        <v>3085.9199999999996</v>
      </c>
      <c r="AQ47">
        <v>-11.817600000000001</v>
      </c>
      <c r="AR47">
        <v>59.087899999999998</v>
      </c>
      <c r="AS47">
        <v>45</v>
      </c>
      <c r="AT47">
        <v>1907.22</v>
      </c>
      <c r="AU47">
        <v>886.78</v>
      </c>
      <c r="AV47">
        <f t="shared" si="3"/>
        <v>3061.32</v>
      </c>
      <c r="AX47">
        <v>-11.817600000000001</v>
      </c>
      <c r="AY47">
        <v>59.087899999999998</v>
      </c>
      <c r="AZ47">
        <v>45</v>
      </c>
      <c r="BA47">
        <v>1915.5</v>
      </c>
      <c r="BB47">
        <v>919.82</v>
      </c>
      <c r="BC47">
        <f t="shared" si="4"/>
        <v>2987.04</v>
      </c>
    </row>
    <row r="48" spans="21:55">
      <c r="U48">
        <v>35.4527</v>
      </c>
      <c r="V48">
        <v>59.087899999999998</v>
      </c>
      <c r="W48">
        <v>47</v>
      </c>
      <c r="X48">
        <v>1907.65</v>
      </c>
      <c r="Y48">
        <v>887.85</v>
      </c>
      <c r="Z48" s="99">
        <f t="shared" si="0"/>
        <v>3059.4</v>
      </c>
      <c r="AB48">
        <v>35.4527</v>
      </c>
      <c r="AC48">
        <v>59.087899999999998</v>
      </c>
      <c r="AD48">
        <v>47</v>
      </c>
      <c r="AE48">
        <v>1964.47</v>
      </c>
      <c r="AF48">
        <v>966.77</v>
      </c>
      <c r="AG48" s="99">
        <f t="shared" si="1"/>
        <v>2993.1000000000004</v>
      </c>
      <c r="AI48">
        <v>11.817600000000001</v>
      </c>
      <c r="AJ48">
        <v>59.087899999999998</v>
      </c>
      <c r="AK48">
        <v>46</v>
      </c>
      <c r="AL48">
        <v>1909.23</v>
      </c>
      <c r="AM48">
        <v>880.59</v>
      </c>
      <c r="AN48" s="99">
        <f t="shared" si="2"/>
        <v>3081.6599999999994</v>
      </c>
      <c r="AQ48">
        <v>11.817600000000001</v>
      </c>
      <c r="AR48">
        <v>59.087899999999998</v>
      </c>
      <c r="AS48">
        <v>46</v>
      </c>
      <c r="AT48">
        <v>1909.23</v>
      </c>
      <c r="AU48">
        <v>884.97</v>
      </c>
      <c r="AV48">
        <f t="shared" si="3"/>
        <v>3072.7799999999997</v>
      </c>
      <c r="AX48">
        <v>11.817600000000001</v>
      </c>
      <c r="AY48">
        <v>59.087899999999998</v>
      </c>
      <c r="AZ48">
        <v>46</v>
      </c>
      <c r="BA48">
        <v>1913.26</v>
      </c>
      <c r="BB48">
        <v>918.07</v>
      </c>
      <c r="BC48">
        <f t="shared" si="4"/>
        <v>2985.5699999999997</v>
      </c>
    </row>
    <row r="49" spans="11:55">
      <c r="U49">
        <v>59.087899999999998</v>
      </c>
      <c r="V49">
        <v>59.087899999999998</v>
      </c>
      <c r="W49">
        <v>48</v>
      </c>
      <c r="X49">
        <v>1913.27</v>
      </c>
      <c r="Y49">
        <v>897.79</v>
      </c>
      <c r="Z49" s="99">
        <f t="shared" si="0"/>
        <v>3046.44</v>
      </c>
      <c r="AB49">
        <v>59.087899999999998</v>
      </c>
      <c r="AC49">
        <v>59.087899999999998</v>
      </c>
      <c r="AD49">
        <v>48</v>
      </c>
      <c r="AE49">
        <v>1964.33</v>
      </c>
      <c r="AF49">
        <v>979.96</v>
      </c>
      <c r="AG49" s="99">
        <f t="shared" si="1"/>
        <v>2953.1099999999997</v>
      </c>
      <c r="AI49">
        <v>35.4527</v>
      </c>
      <c r="AJ49">
        <v>59.087899999999998</v>
      </c>
      <c r="AK49">
        <v>47</v>
      </c>
      <c r="AL49">
        <v>1912.58</v>
      </c>
      <c r="AM49">
        <v>885.36</v>
      </c>
      <c r="AN49" s="99">
        <f t="shared" si="2"/>
        <v>3027.4500000000003</v>
      </c>
      <c r="AQ49">
        <v>35.4527</v>
      </c>
      <c r="AR49">
        <v>59.087899999999998</v>
      </c>
      <c r="AS49">
        <v>47</v>
      </c>
      <c r="AT49">
        <v>1912.58</v>
      </c>
      <c r="AU49">
        <v>887.12</v>
      </c>
      <c r="AV49">
        <f t="shared" si="3"/>
        <v>3076.38</v>
      </c>
      <c r="AX49">
        <v>35.4527</v>
      </c>
      <c r="AY49">
        <v>59.087899999999998</v>
      </c>
      <c r="AZ49">
        <v>47</v>
      </c>
      <c r="BA49">
        <v>1912.03</v>
      </c>
      <c r="BB49">
        <v>919.27</v>
      </c>
      <c r="BC49">
        <f t="shared" si="4"/>
        <v>2978.2799999999997</v>
      </c>
    </row>
    <row r="50" spans="11:55">
      <c r="U50">
        <v>35.4527</v>
      </c>
      <c r="V50">
        <v>82.723100000000002</v>
      </c>
      <c r="W50">
        <v>49</v>
      </c>
      <c r="X50">
        <v>1926.08</v>
      </c>
      <c r="Y50">
        <v>927.04</v>
      </c>
      <c r="Z50" s="99">
        <f t="shared" si="0"/>
        <v>2997.12</v>
      </c>
      <c r="AB50">
        <v>35.4527</v>
      </c>
      <c r="AC50">
        <v>82.723100000000002</v>
      </c>
      <c r="AD50">
        <v>49</v>
      </c>
      <c r="AE50">
        <v>1968.86</v>
      </c>
      <c r="AF50">
        <v>1002.84</v>
      </c>
      <c r="AG50" s="99">
        <f t="shared" si="1"/>
        <v>2898.0599999999995</v>
      </c>
      <c r="AI50">
        <v>59.087899999999998</v>
      </c>
      <c r="AJ50">
        <v>59.087899999999998</v>
      </c>
      <c r="AK50">
        <v>48</v>
      </c>
      <c r="AL50">
        <v>1912.43</v>
      </c>
      <c r="AM50">
        <v>903.28</v>
      </c>
      <c r="AN50" s="99">
        <f t="shared" si="2"/>
        <v>2947.44</v>
      </c>
      <c r="AQ50">
        <v>59.087899999999998</v>
      </c>
      <c r="AR50">
        <v>59.087899999999998</v>
      </c>
      <c r="AS50">
        <v>48</v>
      </c>
      <c r="AT50">
        <v>1912.43</v>
      </c>
      <c r="AU50">
        <v>906.19</v>
      </c>
      <c r="AV50">
        <f t="shared" si="3"/>
        <v>3018.7200000000003</v>
      </c>
      <c r="AX50">
        <v>59.087899999999998</v>
      </c>
      <c r="AY50">
        <v>59.087899999999998</v>
      </c>
      <c r="AZ50">
        <v>48</v>
      </c>
      <c r="BA50">
        <v>1913.45</v>
      </c>
      <c r="BB50">
        <v>934.48</v>
      </c>
      <c r="BC50">
        <f t="shared" si="4"/>
        <v>2936.91</v>
      </c>
    </row>
    <row r="51" spans="11:55">
      <c r="U51">
        <v>11.817600000000001</v>
      </c>
      <c r="V51">
        <v>82.723100000000002</v>
      </c>
      <c r="W51">
        <v>50</v>
      </c>
      <c r="X51">
        <v>1917.28</v>
      </c>
      <c r="Y51">
        <v>912.85</v>
      </c>
      <c r="Z51" s="99">
        <f t="shared" si="0"/>
        <v>3013.29</v>
      </c>
      <c r="AB51">
        <v>11.817600000000001</v>
      </c>
      <c r="AC51">
        <v>82.723100000000002</v>
      </c>
      <c r="AD51">
        <v>50</v>
      </c>
      <c r="AE51">
        <v>1963.23</v>
      </c>
      <c r="AF51">
        <v>990.06</v>
      </c>
      <c r="AG51" s="99">
        <f t="shared" si="1"/>
        <v>2919.51</v>
      </c>
      <c r="AI51">
        <v>35.4527</v>
      </c>
      <c r="AJ51">
        <v>82.723100000000002</v>
      </c>
      <c r="AK51">
        <v>49</v>
      </c>
      <c r="AL51">
        <v>1915.03</v>
      </c>
      <c r="AM51">
        <v>932.55</v>
      </c>
      <c r="AN51" s="99">
        <f t="shared" si="2"/>
        <v>2993.64</v>
      </c>
      <c r="AQ51">
        <v>35.4527</v>
      </c>
      <c r="AR51">
        <v>82.723100000000002</v>
      </c>
      <c r="AS51">
        <v>49</v>
      </c>
      <c r="AT51">
        <v>1915.03</v>
      </c>
      <c r="AU51">
        <v>936.61</v>
      </c>
      <c r="AV51">
        <f t="shared" si="3"/>
        <v>2935.2599999999998</v>
      </c>
      <c r="AX51">
        <v>35.4527</v>
      </c>
      <c r="AY51">
        <v>82.723100000000002</v>
      </c>
      <c r="AZ51">
        <v>49</v>
      </c>
      <c r="BA51">
        <v>1916.54</v>
      </c>
      <c r="BB51">
        <v>961.66</v>
      </c>
      <c r="BC51">
        <f t="shared" si="4"/>
        <v>2864.64</v>
      </c>
    </row>
    <row r="52" spans="11:55">
      <c r="U52">
        <v>-11.817600000000001</v>
      </c>
      <c r="V52">
        <v>82.723100000000002</v>
      </c>
      <c r="W52">
        <v>51</v>
      </c>
      <c r="X52">
        <v>1915.42</v>
      </c>
      <c r="Y52">
        <v>915.38</v>
      </c>
      <c r="Z52" s="99">
        <f t="shared" si="0"/>
        <v>3000.1200000000003</v>
      </c>
      <c r="AB52">
        <v>-11.817600000000001</v>
      </c>
      <c r="AC52">
        <v>82.723100000000002</v>
      </c>
      <c r="AD52">
        <v>51</v>
      </c>
      <c r="AE52">
        <v>1964.68</v>
      </c>
      <c r="AF52">
        <v>988.13</v>
      </c>
      <c r="AG52" s="99">
        <f t="shared" si="1"/>
        <v>2929.65</v>
      </c>
      <c r="AI52">
        <v>11.817600000000001</v>
      </c>
      <c r="AJ52">
        <v>82.723100000000002</v>
      </c>
      <c r="AK52">
        <v>50</v>
      </c>
      <c r="AL52">
        <v>1913.24</v>
      </c>
      <c r="AM52">
        <v>915.36</v>
      </c>
      <c r="AN52" s="99">
        <f t="shared" si="2"/>
        <v>2984.73</v>
      </c>
      <c r="AQ52">
        <v>11.817600000000001</v>
      </c>
      <c r="AR52">
        <v>82.723100000000002</v>
      </c>
      <c r="AS52">
        <v>50</v>
      </c>
      <c r="AT52">
        <v>1913.24</v>
      </c>
      <c r="AU52">
        <v>918.15</v>
      </c>
      <c r="AV52">
        <f t="shared" si="3"/>
        <v>2985.27</v>
      </c>
      <c r="AX52">
        <v>11.817600000000001</v>
      </c>
      <c r="AY52">
        <v>82.723100000000002</v>
      </c>
      <c r="AZ52">
        <v>50</v>
      </c>
      <c r="BA52">
        <v>1916.5</v>
      </c>
      <c r="BB52">
        <v>949.65</v>
      </c>
      <c r="BC52">
        <f t="shared" si="4"/>
        <v>2900.55</v>
      </c>
    </row>
    <row r="53" spans="11:55">
      <c r="O53" t="s">
        <v>97</v>
      </c>
      <c r="U53">
        <v>-35.4527</v>
      </c>
      <c r="V53">
        <v>82.723100000000002</v>
      </c>
      <c r="W53">
        <v>52</v>
      </c>
      <c r="X53">
        <v>1923.63</v>
      </c>
      <c r="Y53">
        <v>932.94</v>
      </c>
      <c r="Z53" s="99">
        <f t="shared" si="0"/>
        <v>2972.07</v>
      </c>
      <c r="AB53">
        <v>-35.4527</v>
      </c>
      <c r="AC53">
        <v>82.723100000000002</v>
      </c>
      <c r="AD53">
        <v>52</v>
      </c>
      <c r="AE53">
        <v>1970.5</v>
      </c>
      <c r="AF53">
        <v>1000.24</v>
      </c>
      <c r="AG53" s="99">
        <f t="shared" si="1"/>
        <v>2910.7799999999997</v>
      </c>
      <c r="AI53">
        <v>-11.817600000000001</v>
      </c>
      <c r="AJ53">
        <v>82.723100000000002</v>
      </c>
      <c r="AK53">
        <v>51</v>
      </c>
      <c r="AL53">
        <v>1912.3</v>
      </c>
      <c r="AM53">
        <v>917.39</v>
      </c>
      <c r="AN53" s="99">
        <f t="shared" si="2"/>
        <v>2956.41</v>
      </c>
      <c r="AQ53">
        <v>-11.817600000000001</v>
      </c>
      <c r="AR53">
        <v>82.723100000000002</v>
      </c>
      <c r="AS53">
        <v>51</v>
      </c>
      <c r="AT53">
        <v>1912.3</v>
      </c>
      <c r="AU53">
        <v>919.97</v>
      </c>
      <c r="AV53">
        <f t="shared" si="3"/>
        <v>2976.99</v>
      </c>
      <c r="AX53">
        <v>-11.817600000000001</v>
      </c>
      <c r="AY53">
        <v>82.723100000000002</v>
      </c>
      <c r="AZ53">
        <v>51</v>
      </c>
      <c r="BA53">
        <v>1917.02</v>
      </c>
      <c r="BB53">
        <v>951.2</v>
      </c>
      <c r="BC53">
        <f t="shared" si="4"/>
        <v>2897.46</v>
      </c>
    </row>
    <row r="54" spans="11:55">
      <c r="AI54">
        <v>-35.4527</v>
      </c>
      <c r="AJ54">
        <v>82.723100000000002</v>
      </c>
      <c r="AK54">
        <v>52</v>
      </c>
      <c r="AL54">
        <v>1919.95</v>
      </c>
      <c r="AM54">
        <v>934.48</v>
      </c>
      <c r="AN54" s="99">
        <f>(AL54-AM54)*3</f>
        <v>2956.41</v>
      </c>
      <c r="AQ54">
        <v>-35.4527</v>
      </c>
      <c r="AR54">
        <v>82.723100000000002</v>
      </c>
      <c r="AS54">
        <v>52</v>
      </c>
      <c r="AT54">
        <v>1919.95</v>
      </c>
      <c r="AU54">
        <v>935.01</v>
      </c>
      <c r="AV54">
        <f t="shared" si="3"/>
        <v>2954.82</v>
      </c>
      <c r="AX54">
        <v>-35.4527</v>
      </c>
      <c r="AY54">
        <v>82.723100000000002</v>
      </c>
      <c r="AZ54">
        <v>52</v>
      </c>
      <c r="BA54">
        <v>1918.31</v>
      </c>
      <c r="BB54">
        <v>962.9</v>
      </c>
      <c r="BC54">
        <f t="shared" si="4"/>
        <v>2866.23</v>
      </c>
    </row>
    <row r="55" spans="11:55">
      <c r="Y55">
        <f>MAX(Z2:Z53)</f>
        <v>3154.4700000000003</v>
      </c>
      <c r="Z55" s="99">
        <f>AVERAGE(Z2:Z53)</f>
        <v>3089.0463461538461</v>
      </c>
      <c r="AF55">
        <f>AVERAGE(AG2:AG53)</f>
        <v>3008.517692307692</v>
      </c>
      <c r="AG55">
        <f>MAX(AG2:AG53)</f>
        <v>3075.99</v>
      </c>
      <c r="AH55" s="99"/>
    </row>
    <row r="56" spans="11:55">
      <c r="Y56">
        <f>MIN(Z2:Z53)</f>
        <v>2972.07</v>
      </c>
      <c r="AG56">
        <f>MIN(AG2:AG53)</f>
        <v>2898.0599999999995</v>
      </c>
      <c r="AL56" t="s">
        <v>98</v>
      </c>
      <c r="AM56">
        <f>AVERAGE(AN3:AN54)</f>
        <v>3094.173461538463</v>
      </c>
      <c r="AN56" s="99">
        <f>MAX(AN3:AN54)</f>
        <v>3188.7300000000005</v>
      </c>
      <c r="AT56" t="s">
        <v>99</v>
      </c>
      <c r="AU56">
        <f>AVERAGE(AV3:AV54)</f>
        <v>3105.1615384615388</v>
      </c>
      <c r="AV56" s="99">
        <f>MAX(AV3:AV54)</f>
        <v>3195.99</v>
      </c>
      <c r="AW56" s="99"/>
      <c r="BB56">
        <f>AVERAGE(BC3:BC54)</f>
        <v>3011.815384615385</v>
      </c>
      <c r="BC56" s="99">
        <f>MAX(BC3:BC54)</f>
        <v>3097.62</v>
      </c>
    </row>
    <row r="57" spans="11:55">
      <c r="Y57">
        <f>(Y55-Y56)/(Y55+Y56)</f>
        <v>2.9772106278584662E-2</v>
      </c>
      <c r="AG57">
        <f>(AG55-AG56)/(AG55+AG56)</f>
        <v>2.9783814999874508E-2</v>
      </c>
      <c r="AN57">
        <f>MIN(AN3:AN54)</f>
        <v>2947.44</v>
      </c>
      <c r="AV57">
        <f>MIN(AV3:AV54)</f>
        <v>2935.2599999999998</v>
      </c>
      <c r="BC57">
        <f>MIN(BC3:BC54)</f>
        <v>2864.64</v>
      </c>
    </row>
    <row r="58" spans="11:55">
      <c r="X58" t="s">
        <v>100</v>
      </c>
      <c r="Z58" s="100"/>
      <c r="AE58">
        <v>42</v>
      </c>
      <c r="AN58">
        <f>(AN56-AN57)/(AN56+AN57)</f>
        <v>3.9322574179007495E-2</v>
      </c>
      <c r="AV58">
        <f>(AV56-AV57)/(AV56+AV57)</f>
        <v>4.2524770642201837E-2</v>
      </c>
      <c r="BC58">
        <f>(BC56-BC57)/(BC56+BC57)</f>
        <v>3.9075786698332511E-2</v>
      </c>
    </row>
    <row r="60" spans="11:55">
      <c r="K60" s="101" t="s">
        <v>101</v>
      </c>
      <c r="L60" s="101" t="s">
        <v>102</v>
      </c>
      <c r="M60" s="101" t="s">
        <v>103</v>
      </c>
      <c r="N60" s="101" t="s">
        <v>104</v>
      </c>
      <c r="O60" s="101" t="s">
        <v>105</v>
      </c>
    </row>
    <row r="61" spans="11:55">
      <c r="K61" s="31">
        <v>40</v>
      </c>
      <c r="L61" s="102">
        <v>3089.0463461538461</v>
      </c>
      <c r="M61" s="31">
        <v>2972.07</v>
      </c>
      <c r="N61" s="31">
        <v>3154.4700000000003</v>
      </c>
      <c r="O61" s="31">
        <v>2.97</v>
      </c>
    </row>
    <row r="62" spans="11:55">
      <c r="K62" s="31">
        <v>42</v>
      </c>
      <c r="L62" s="31">
        <v>3008.517692307692</v>
      </c>
      <c r="M62" s="31">
        <v>2898.0599999999995</v>
      </c>
      <c r="N62" s="31">
        <v>3075.99</v>
      </c>
      <c r="O62" s="31">
        <v>2.97</v>
      </c>
    </row>
    <row r="63" spans="11:55">
      <c r="K63" s="31">
        <v>38</v>
      </c>
      <c r="L63" s="31">
        <v>3094.173461538463</v>
      </c>
      <c r="M63" s="31">
        <v>2947.44</v>
      </c>
      <c r="N63" s="31">
        <v>3188.7300000000005</v>
      </c>
      <c r="O63" s="31">
        <v>3.93</v>
      </c>
    </row>
    <row r="64" spans="11:55">
      <c r="K64" s="31">
        <v>35</v>
      </c>
      <c r="L64" s="31">
        <v>3105.1615384615388</v>
      </c>
      <c r="M64" s="31">
        <v>2935.2599999999998</v>
      </c>
      <c r="N64" s="31">
        <v>3195.99</v>
      </c>
      <c r="O64" s="31">
        <v>4.25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REML1-WSA</vt:lpstr>
      <vt:lpstr>REML1-CP</vt:lpstr>
      <vt:lpstr>PR Ch A ER</vt:lpstr>
      <vt:lpstr>PR Ch C ER</vt:lpstr>
      <vt:lpstr>CP Plot</vt:lpstr>
      <vt:lpstr>PR Ch A Plot</vt:lpstr>
      <vt:lpstr>PR Ch C Plot</vt:lpstr>
      <vt:lpstr>RUN_code</vt:lpstr>
      <vt:lpstr>TEOS Ch A ER</vt:lpstr>
      <vt:lpstr>TEOS Ch A PLot</vt:lpstr>
      <vt:lpstr>Sheet10</vt:lpstr>
      <vt:lpstr>_xlwings.conf</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2019-12-09T09:31:05Z</dcterms:modified>
</cp:coreProperties>
</file>