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01" firstSheet="4" activeTab="7"/>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D626" i="24"/>
  <c r="T626"/>
  <c r="S626"/>
  <c r="R626"/>
  <c r="Q626"/>
  <c r="P626"/>
  <c r="O626"/>
  <c r="N626"/>
  <c r="M626"/>
  <c r="L626"/>
  <c r="K626"/>
  <c r="J626"/>
  <c r="I626"/>
  <c r="H626"/>
  <c r="G626"/>
  <c r="F626"/>
  <c r="E626"/>
  <c r="U624" s="1"/>
  <c r="P662" i="23"/>
  <c r="R660" s="1"/>
  <c r="O662"/>
  <c r="N662"/>
  <c r="M662"/>
  <c r="L662"/>
  <c r="K662"/>
  <c r="J662"/>
  <c r="I662"/>
  <c r="H662"/>
  <c r="G662"/>
  <c r="F662"/>
  <c r="E662"/>
  <c r="D662"/>
  <c r="K253" i="22"/>
  <c r="H253"/>
  <c r="E253"/>
  <c r="L253" s="1"/>
  <c r="T623" i="24"/>
  <c r="S623"/>
  <c r="R623"/>
  <c r="Q623"/>
  <c r="P623"/>
  <c r="O623"/>
  <c r="N623"/>
  <c r="M623"/>
  <c r="L623"/>
  <c r="K623"/>
  <c r="J623"/>
  <c r="I623"/>
  <c r="H623"/>
  <c r="G623"/>
  <c r="F623"/>
  <c r="E623"/>
  <c r="U621" s="1"/>
  <c r="Y621" s="1"/>
  <c r="D623"/>
  <c r="X621" s="1"/>
  <c r="V621"/>
  <c r="P659" i="23"/>
  <c r="O659"/>
  <c r="N659"/>
  <c r="M659"/>
  <c r="L659"/>
  <c r="K659"/>
  <c r="J659"/>
  <c r="I659"/>
  <c r="H659"/>
  <c r="G659"/>
  <c r="F659"/>
  <c r="E659"/>
  <c r="D659"/>
  <c r="T657"/>
  <c r="S657"/>
  <c r="R657"/>
  <c r="Q657"/>
  <c r="U657" s="1"/>
  <c r="V657" s="1"/>
  <c r="K252" i="22"/>
  <c r="H252"/>
  <c r="E252"/>
  <c r="L252" s="1"/>
  <c r="T620" i="24"/>
  <c r="S620"/>
  <c r="R620"/>
  <c r="Q620"/>
  <c r="P620"/>
  <c r="O620"/>
  <c r="N620"/>
  <c r="M620"/>
  <c r="L620"/>
  <c r="K620"/>
  <c r="J620"/>
  <c r="I620"/>
  <c r="H620"/>
  <c r="G620"/>
  <c r="F620"/>
  <c r="E620"/>
  <c r="U618" s="1"/>
  <c r="Y618" s="1"/>
  <c r="D620"/>
  <c r="X618"/>
  <c r="V618"/>
  <c r="P656" i="23"/>
  <c r="O656"/>
  <c r="N656"/>
  <c r="M656"/>
  <c r="L656"/>
  <c r="K656"/>
  <c r="J656"/>
  <c r="I656"/>
  <c r="H656"/>
  <c r="G656"/>
  <c r="F656"/>
  <c r="E656"/>
  <c r="Q654" s="1"/>
  <c r="U654" s="1"/>
  <c r="D656"/>
  <c r="T654"/>
  <c r="R654"/>
  <c r="K251" i="22"/>
  <c r="H251"/>
  <c r="E251"/>
  <c r="L251" s="1"/>
  <c r="K250"/>
  <c r="H250"/>
  <c r="E250"/>
  <c r="L250" s="1"/>
  <c r="T617" i="24"/>
  <c r="V615" s="1"/>
  <c r="S617"/>
  <c r="R617"/>
  <c r="Q617"/>
  <c r="P617"/>
  <c r="O617"/>
  <c r="N617"/>
  <c r="M617"/>
  <c r="L617"/>
  <c r="K617"/>
  <c r="J617"/>
  <c r="I617"/>
  <c r="H617"/>
  <c r="G617"/>
  <c r="F617"/>
  <c r="E617"/>
  <c r="D617"/>
  <c r="P653" i="23"/>
  <c r="Q651" s="1"/>
  <c r="O653"/>
  <c r="N653"/>
  <c r="M653"/>
  <c r="L653"/>
  <c r="K653"/>
  <c r="J653"/>
  <c r="I653"/>
  <c r="H653"/>
  <c r="G653"/>
  <c r="F653"/>
  <c r="E653"/>
  <c r="D653"/>
  <c r="T614" i="24"/>
  <c r="S614"/>
  <c r="R614"/>
  <c r="Q614"/>
  <c r="P614"/>
  <c r="O614"/>
  <c r="N614"/>
  <c r="M614"/>
  <c r="L614"/>
  <c r="K614"/>
  <c r="J614"/>
  <c r="I614"/>
  <c r="H614"/>
  <c r="G614"/>
  <c r="F614"/>
  <c r="E614"/>
  <c r="U612" s="1"/>
  <c r="D614"/>
  <c r="X612"/>
  <c r="P650" i="23"/>
  <c r="O650"/>
  <c r="N650"/>
  <c r="M650"/>
  <c r="L650"/>
  <c r="K650"/>
  <c r="J650"/>
  <c r="I650"/>
  <c r="H650"/>
  <c r="G650"/>
  <c r="F650"/>
  <c r="E650"/>
  <c r="D650"/>
  <c r="K249" i="22"/>
  <c r="H249"/>
  <c r="E249"/>
  <c r="L249" s="1"/>
  <c r="T611" i="24"/>
  <c r="S611"/>
  <c r="R611"/>
  <c r="Q611"/>
  <c r="P611"/>
  <c r="O611"/>
  <c r="N611"/>
  <c r="M611"/>
  <c r="L611"/>
  <c r="K611"/>
  <c r="J611"/>
  <c r="I611"/>
  <c r="H611"/>
  <c r="G611"/>
  <c r="F611"/>
  <c r="X609" s="1"/>
  <c r="E611"/>
  <c r="D611"/>
  <c r="P647" i="23"/>
  <c r="O647"/>
  <c r="N647"/>
  <c r="M647"/>
  <c r="L647"/>
  <c r="K647"/>
  <c r="J647"/>
  <c r="I647"/>
  <c r="H647"/>
  <c r="G647"/>
  <c r="F647"/>
  <c r="E647"/>
  <c r="R645" s="1"/>
  <c r="D647"/>
  <c r="V624" i="24" l="1"/>
  <c r="Y624" s="1"/>
  <c r="T660" i="23"/>
  <c r="Q660"/>
  <c r="U660" s="1"/>
  <c r="X624" i="24"/>
  <c r="W624"/>
  <c r="S660" i="23"/>
  <c r="W621" i="24"/>
  <c r="Z621" s="1"/>
  <c r="W618"/>
  <c r="Z618" s="1"/>
  <c r="S654" i="23"/>
  <c r="V654" s="1"/>
  <c r="U615" i="24"/>
  <c r="Y615" s="1"/>
  <c r="T651" i="23"/>
  <c r="S651"/>
  <c r="X615" i="24"/>
  <c r="W615"/>
  <c r="R651" i="23"/>
  <c r="U651" s="1"/>
  <c r="V651" s="1"/>
  <c r="V612" i="24"/>
  <c r="Y612" s="1"/>
  <c r="W612"/>
  <c r="R648" i="23"/>
  <c r="S648"/>
  <c r="T648"/>
  <c r="Q648"/>
  <c r="T645"/>
  <c r="S645"/>
  <c r="V609" i="24"/>
  <c r="U609"/>
  <c r="Y609" s="1"/>
  <c r="Z609" s="1"/>
  <c r="W609"/>
  <c r="Q645" i="23"/>
  <c r="U645" s="1"/>
  <c r="V645" s="1"/>
  <c r="K248" i="22"/>
  <c r="H248"/>
  <c r="E248"/>
  <c r="L248" s="1"/>
  <c r="K247"/>
  <c r="H247"/>
  <c r="E247"/>
  <c r="L247" s="1"/>
  <c r="T608" i="24"/>
  <c r="S608"/>
  <c r="R608"/>
  <c r="Q608"/>
  <c r="P608"/>
  <c r="O608"/>
  <c r="N608"/>
  <c r="M608"/>
  <c r="L608"/>
  <c r="K608"/>
  <c r="J608"/>
  <c r="I608"/>
  <c r="H608"/>
  <c r="G608"/>
  <c r="F608"/>
  <c r="E608"/>
  <c r="D608"/>
  <c r="X606" s="1"/>
  <c r="W606"/>
  <c r="V606"/>
  <c r="U606"/>
  <c r="Y606" s="1"/>
  <c r="Z606" s="1"/>
  <c r="P644" i="23"/>
  <c r="O644"/>
  <c r="N644"/>
  <c r="M644"/>
  <c r="L644"/>
  <c r="K644"/>
  <c r="J644"/>
  <c r="I644"/>
  <c r="H644"/>
  <c r="G644"/>
  <c r="F644"/>
  <c r="E644"/>
  <c r="D644"/>
  <c r="K246" i="22"/>
  <c r="H246"/>
  <c r="E246"/>
  <c r="L246" s="1"/>
  <c r="T605" i="24"/>
  <c r="S605"/>
  <c r="R605"/>
  <c r="Q605"/>
  <c r="P605"/>
  <c r="O605"/>
  <c r="N605"/>
  <c r="M605"/>
  <c r="L605"/>
  <c r="K605"/>
  <c r="J605"/>
  <c r="I605"/>
  <c r="H605"/>
  <c r="G605"/>
  <c r="F605"/>
  <c r="E605"/>
  <c r="U603" s="1"/>
  <c r="Y603" s="1"/>
  <c r="D605"/>
  <c r="V603"/>
  <c r="P641" i="23"/>
  <c r="O641"/>
  <c r="N641"/>
  <c r="M641"/>
  <c r="L641"/>
  <c r="K641"/>
  <c r="J641"/>
  <c r="I641"/>
  <c r="H641"/>
  <c r="G641"/>
  <c r="F641"/>
  <c r="E641"/>
  <c r="D641"/>
  <c r="K245" i="22"/>
  <c r="H245"/>
  <c r="E245"/>
  <c r="L245" s="1"/>
  <c r="K244"/>
  <c r="H244"/>
  <c r="E244"/>
  <c r="L244" s="1"/>
  <c r="K243"/>
  <c r="H243"/>
  <c r="E243"/>
  <c r="L243" s="1"/>
  <c r="Z600" i="24"/>
  <c r="Z624" l="1"/>
  <c r="V660" i="23"/>
  <c r="Z615" i="24"/>
  <c r="Z612"/>
  <c r="U648" i="23"/>
  <c r="V648" s="1"/>
  <c r="T642"/>
  <c r="S642"/>
  <c r="R642"/>
  <c r="Q642"/>
  <c r="U642" s="1"/>
  <c r="V642" s="1"/>
  <c r="X603" i="24"/>
  <c r="T639" i="23"/>
  <c r="R639"/>
  <c r="W603" i="24"/>
  <c r="Z603" s="1"/>
  <c r="Q639" i="23"/>
  <c r="S639"/>
  <c r="P638"/>
  <c r="O638"/>
  <c r="N638"/>
  <c r="M638"/>
  <c r="L638"/>
  <c r="K638"/>
  <c r="J638"/>
  <c r="I638"/>
  <c r="H638"/>
  <c r="G638"/>
  <c r="S636" s="1"/>
  <c r="F638"/>
  <c r="E638"/>
  <c r="D638"/>
  <c r="T636"/>
  <c r="U639" l="1"/>
  <c r="V639" s="1"/>
  <c r="Q636"/>
  <c r="R636"/>
  <c r="U636" s="1"/>
  <c r="V636" s="1"/>
  <c r="K242" i="22"/>
  <c r="H242"/>
  <c r="E242"/>
  <c r="L242" s="1"/>
  <c r="T599" i="24"/>
  <c r="S599"/>
  <c r="R599"/>
  <c r="Q599"/>
  <c r="P599"/>
  <c r="O599"/>
  <c r="N599"/>
  <c r="M599"/>
  <c r="L599"/>
  <c r="K599"/>
  <c r="J599"/>
  <c r="I599"/>
  <c r="H599"/>
  <c r="G599"/>
  <c r="F599"/>
  <c r="E599"/>
  <c r="D599"/>
  <c r="P635" i="23"/>
  <c r="Q633" s="1"/>
  <c r="O635"/>
  <c r="N635"/>
  <c r="M635"/>
  <c r="L635"/>
  <c r="K635"/>
  <c r="J635"/>
  <c r="I635"/>
  <c r="H635"/>
  <c r="G635"/>
  <c r="F635"/>
  <c r="E635"/>
  <c r="D635"/>
  <c r="T633" s="1"/>
  <c r="K241" i="22"/>
  <c r="H241"/>
  <c r="E241"/>
  <c r="L241" s="1"/>
  <c r="T596" i="24"/>
  <c r="S596"/>
  <c r="R596"/>
  <c r="Q596"/>
  <c r="P596"/>
  <c r="O596"/>
  <c r="N596"/>
  <c r="M596"/>
  <c r="L596"/>
  <c r="K596"/>
  <c r="J596"/>
  <c r="I596"/>
  <c r="H596"/>
  <c r="G596"/>
  <c r="F596"/>
  <c r="E596"/>
  <c r="U594" s="1"/>
  <c r="D596"/>
  <c r="V594" s="1"/>
  <c r="P632" i="23"/>
  <c r="S630" s="1"/>
  <c r="O632"/>
  <c r="N632"/>
  <c r="M632"/>
  <c r="L632"/>
  <c r="K632"/>
  <c r="J632"/>
  <c r="I632"/>
  <c r="H632"/>
  <c r="G632"/>
  <c r="F632"/>
  <c r="E632"/>
  <c r="D632"/>
  <c r="R630" s="1"/>
  <c r="Q630"/>
  <c r="K240" i="22"/>
  <c r="H240"/>
  <c r="E240"/>
  <c r="L240" s="1"/>
  <c r="T593" i="24"/>
  <c r="S593"/>
  <c r="R593"/>
  <c r="Q593"/>
  <c r="P593"/>
  <c r="O593"/>
  <c r="N593"/>
  <c r="M593"/>
  <c r="L593"/>
  <c r="K593"/>
  <c r="J593"/>
  <c r="I593"/>
  <c r="H593"/>
  <c r="G593"/>
  <c r="F593"/>
  <c r="W591" s="1"/>
  <c r="E593"/>
  <c r="D593"/>
  <c r="P629" i="23"/>
  <c r="O629"/>
  <c r="N629"/>
  <c r="M629"/>
  <c r="L629"/>
  <c r="K629"/>
  <c r="J629"/>
  <c r="I629"/>
  <c r="H629"/>
  <c r="G629"/>
  <c r="F629"/>
  <c r="E629"/>
  <c r="D629"/>
  <c r="T627"/>
  <c r="S627"/>
  <c r="R627"/>
  <c r="Q627"/>
  <c r="U627" s="1"/>
  <c r="V627" s="1"/>
  <c r="K239" i="22"/>
  <c r="H239"/>
  <c r="E239"/>
  <c r="L239" s="1"/>
  <c r="T590" i="24"/>
  <c r="S590"/>
  <c r="R590"/>
  <c r="Q590"/>
  <c r="P590"/>
  <c r="O590"/>
  <c r="N590"/>
  <c r="M590"/>
  <c r="L590"/>
  <c r="K590"/>
  <c r="J590"/>
  <c r="I590"/>
  <c r="H590"/>
  <c r="G590"/>
  <c r="F590"/>
  <c r="E590"/>
  <c r="U588" s="1"/>
  <c r="D590"/>
  <c r="P626" i="23"/>
  <c r="O626"/>
  <c r="N626"/>
  <c r="M626"/>
  <c r="L626"/>
  <c r="K626"/>
  <c r="J626"/>
  <c r="I626"/>
  <c r="S624" s="1"/>
  <c r="H626"/>
  <c r="G626"/>
  <c r="F626"/>
  <c r="E626"/>
  <c r="D626"/>
  <c r="K238" i="22"/>
  <c r="H238"/>
  <c r="E238"/>
  <c r="L238" s="1"/>
  <c r="T587" i="24"/>
  <c r="S587"/>
  <c r="R587"/>
  <c r="Q587"/>
  <c r="P587"/>
  <c r="O587"/>
  <c r="N587"/>
  <c r="M587"/>
  <c r="L587"/>
  <c r="K587"/>
  <c r="J587"/>
  <c r="I587"/>
  <c r="H587"/>
  <c r="G587"/>
  <c r="F587"/>
  <c r="E587"/>
  <c r="D587"/>
  <c r="X585" s="1"/>
  <c r="P623" i="23"/>
  <c r="O623"/>
  <c r="N623"/>
  <c r="M623"/>
  <c r="L623"/>
  <c r="K623"/>
  <c r="J623"/>
  <c r="I623"/>
  <c r="H623"/>
  <c r="G623"/>
  <c r="F623"/>
  <c r="E623"/>
  <c r="D623"/>
  <c r="S621"/>
  <c r="K237" i="22"/>
  <c r="H237"/>
  <c r="E237"/>
  <c r="L237" s="1"/>
  <c r="K236"/>
  <c r="H236"/>
  <c r="E236"/>
  <c r="L236" s="1"/>
  <c r="K235"/>
  <c r="H235"/>
  <c r="E235"/>
  <c r="L235" s="1"/>
  <c r="T584" i="24"/>
  <c r="S584"/>
  <c r="R584"/>
  <c r="Q584"/>
  <c r="P584"/>
  <c r="O584"/>
  <c r="N584"/>
  <c r="M584"/>
  <c r="L584"/>
  <c r="K584"/>
  <c r="J584"/>
  <c r="I584"/>
  <c r="H584"/>
  <c r="G584"/>
  <c r="F584"/>
  <c r="E584"/>
  <c r="D584"/>
  <c r="V582" s="1"/>
  <c r="P620" i="23"/>
  <c r="O620"/>
  <c r="N620"/>
  <c r="M620"/>
  <c r="L620"/>
  <c r="K620"/>
  <c r="J620"/>
  <c r="I620"/>
  <c r="H620"/>
  <c r="G620"/>
  <c r="S618" s="1"/>
  <c r="F620"/>
  <c r="E620"/>
  <c r="D620"/>
  <c r="T618"/>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U597" i="24" l="1"/>
  <c r="V597"/>
  <c r="R633" i="23"/>
  <c r="U633" s="1"/>
  <c r="V633" s="1"/>
  <c r="S633"/>
  <c r="Y597" i="24"/>
  <c r="Z597" s="1"/>
  <c r="X597"/>
  <c r="W597"/>
  <c r="Y594"/>
  <c r="Z594" s="1"/>
  <c r="W594"/>
  <c r="X594"/>
  <c r="U630" i="23"/>
  <c r="V630" s="1"/>
  <c r="T630"/>
  <c r="X591" i="24"/>
  <c r="V591"/>
  <c r="U591"/>
  <c r="V588"/>
  <c r="Y588" s="1"/>
  <c r="X588"/>
  <c r="W588"/>
  <c r="R624" i="23"/>
  <c r="Q624"/>
  <c r="U624" s="1"/>
  <c r="V624" s="1"/>
  <c r="T624"/>
  <c r="V585" i="24"/>
  <c r="U585"/>
  <c r="Y585" s="1"/>
  <c r="W585"/>
  <c r="T621" i="23"/>
  <c r="Q621"/>
  <c r="R621"/>
  <c r="W582" i="24"/>
  <c r="U582"/>
  <c r="Y582" s="1"/>
  <c r="Z582" s="1"/>
  <c r="X582"/>
  <c r="R618" i="23"/>
  <c r="Q618"/>
  <c r="U618" s="1"/>
  <c r="V618" s="1"/>
  <c r="Q615"/>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Y591" i="24" l="1"/>
  <c r="Z591" s="1"/>
  <c r="Z588"/>
  <c r="Z585"/>
  <c r="U621" i="23"/>
  <c r="V621" s="1"/>
  <c r="V615"/>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<sst xmlns="http://schemas.openxmlformats.org/spreadsheetml/2006/main" count="2575" uniqueCount="330">
  <si>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</si>
  <si>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</si>
  <si>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</si>
  <si>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</si>
  <si>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</si>
  <si>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</si>
  <si>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</si>
  <si>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</si>
  <si>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</si>
  <si>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</si>
  <si>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</si>
  <si>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</si>
  <si>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</si>
  <si>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</si>
  <si>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</si>
  <si>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</si>
  <si>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</si>
  <si>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</si>
  <si>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</si>
  <si>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</si>
  <si>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</si>
  <si>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</si>
  <si>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</si>
  <si>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</si>
  <si>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</si>
  <si>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</si>
  <si>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</si>
  <si>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</si>
  <si>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</si>
  <si>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</si>
  <si>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</si>
  <si>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</si>
  <si>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</si>
  <si>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</si>
  <si>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</si>
  <si>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</si>
  <si>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</si>
  <si>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</si>
  <si>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</si>
  <si>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</si>
  <si>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</si>
  <si>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</si>
  <si>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</si>
  <si>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</si>
  <si>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</si>
  <si>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</si>
  <si>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</si>
  <si>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</si>
  <si>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</si>
  <si>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</si>
  <si>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</si>
  <si>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</si>
  <si>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</si>
  <si>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</si>
  <si>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</si>
  <si>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</si>
  <si>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</si>
  <si>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</si>
  <si>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</si>
  <si>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</si>
  <si>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</si>
  <si>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</si>
  <si>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</si>
  <si>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</si>
  <si>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</si>
  <si>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</si>
  <si>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</si>
  <si>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</si>
  <si>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</si>
  <si>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</si>
  <si>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</si>
  <si>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</si>
  <si>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</si>
  <si>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</si>
  <si>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</si>
  <si>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</si>
  <si>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</si>
  <si>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</si>
  <si>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</si>
  <si>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</si>
  <si>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</si>
  <si>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</si>
  <si>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</si>
  <si>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</si>
  <si>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</si>
  <si>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</si>
  <si>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</si>
  <si>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</si>
  <si>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</si>
  <si>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</si>
  <si>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</si>
  <si>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</si>
  <si>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</si>
  <si>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</si>
  <si>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</si>
  <si>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</si>
  <si>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</si>
  <si>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</si>
  <si>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</si>
  <si>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</si>
  <si>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</si>
  <si>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</si>
  <si>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</si>
  <si>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</si>
  <si>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</si>
  <si>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</si>
  <si>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</si>
  <si>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</si>
  <si>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</si>
  <si>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</si>
  <si>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</si>
  <si>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</si>
  <si>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</si>
  <si>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</si>
  <si>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</si>
  <si>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</si>
  <si>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</si>
  <si>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</si>
  <si>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</si>
  <si>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</si>
  <si>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</si>
  <si>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</si>
  <si>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</si>
  <si>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</si>
  <si>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</si>
  <si>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</si>
  <si>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</si>
  <si>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</si>
  <si>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</si>
  <si>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</si>
  <si>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</si>
  <si>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</si>
  <si>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</si>
  <si>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</si>
  <si>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</si>
  <si>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</si>
  <si>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</si>
  <si>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</si>
  <si>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</si>
  <si>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</si>
  <si>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</si>
  <si>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</si>
  <si>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</si>
  <si>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</si>
  <si>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</si>
  <si>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</si>
  <si>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</si>
  <si>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</si>
  <si>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</si>
  <si>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</si>
  <si>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</si>
  <si>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</si>
  <si>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</si>
  <si>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</si>
  <si>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</si>
  <si>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</si>
  <si>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</si>
  <si>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</si>
  <si>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</si>
  <si>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</si>
  <si>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</si>
  <si>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</si>
  <si>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</si>
  <si>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</si>
  <si>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</si>
  <si>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</si>
  <si>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</si>
  <si>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</si>
  <si>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</si>
  <si>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</si>
  <si>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</si>
  <si>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</si>
  <si>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</si>
  <si>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</si>
  <si>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</si>
  <si>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</si>
  <si>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</si>
  <si>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</si>
  <si>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</si>
  <si>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</si>
  <si>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</si>
  <si>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</si>
  <si>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</si>
  <si>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</si>
  <si>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</si>
  <si>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</si>
  <si>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</si>
  <si>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</si>
  <si>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</si>
  <si>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</si>
  <si>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</si>
  <si>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</si>
  <si>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</si>
  <si>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</si>
  <si>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</si>
  <si>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</si>
  <si>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</si>
  <si>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</si>
  <si>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</si>
  <si>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</si>
  <si>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</si>
  <si>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</si>
  <si>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</si>
  <si>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</si>
  <si>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</si>
  <si>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</si>
  <si>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</si>
  <si>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</si>
  <si>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</si>
  <si>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</si>
  <si>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</si>
  <si>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</si>
  <si>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</si>
  <si>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</si>
  <si>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</si>
  <si>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</si>
  <si>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</si>
  <si>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</si>
  <si>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</si>
  <si>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</si>
  <si>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</si>
  <si>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</si>
  <si>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</si>
  <si>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</si>
  <si>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</si>
  <si>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</si>
  <si>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</si>
  <si>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</si>
  <si>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</si>
  <si>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</si>
  <si>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</si>
  <si>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</si>
  <si>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</si>
  <si>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</si>
  <si>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</si>
  <si>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</si>
  <si>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</si>
  <si>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</si>
  <si>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</si>
  <si>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</si>
  <si>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</si>
  <si>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</si>
  <si>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</si>
  <si>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</si>
  <si>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</si>
  <si>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</si>
  <si>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</si>
  <si>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</si>
  <si>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</si>
  <si>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</si>
  <si>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</si>
  <si>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</si>
  <si>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</si>
  <si>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</si>
  <si>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</si>
  <si>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</si>
  <si>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</si>
  <si>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</si>
  <si>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</si>
  <si>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</si>
  <si>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</si>
  <si>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</si>
  <si>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</si>
  <si>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</si>
  <si>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</si>
  <si>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</si>
  <si>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</si>
  <si>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</si>
  <si>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</si>
  <si>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</si>
  <si>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</si>
  <si>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</si>
  <si>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</si>
  <si>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</si>
  <si>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</si>
  <si>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</si>
  <si>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</si>
  <si>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</si>
  <si>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</si>
  <si>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</si>
  <si>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</si>
  <si>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</si>
  <si>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</si>
  <si>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</si>
  <si>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</si>
  <si>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</si>
  <si>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</si>
  <si>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</si>
  <si>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</si>
  <si>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</si>
  <si>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</si>
  <si>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</si>
  <si>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</si>
  <si>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</si>
  <si>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</si>
  <si>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</si>
  <si>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</si>
  <si>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</si>
  <si>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</si>
  <si>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</si>
  <si>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</si>
  <si>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</si>
  <si>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</si>
  <si>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</si>
  <si>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</si>
  <si>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</si>
  <si>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</si>
  <si>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</si>
  <si>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</si>
  <si>
    <t>Post RF hr chamber PM</t>
  </si>
  <si>
    <t>POST RF PM NEXPORT INVOICE ISSUE FOR 1 MONTH</t>
  </si>
  <si>
    <t>GC PR UNAVAILABLE</t>
  </si>
  <si>
    <t>Q20450082.F1</t>
  </si>
  <si>
    <t>Q20460042.F1</t>
  </si>
  <si>
    <t>Q20470022.F1</t>
  </si>
  <si>
    <t>Q20490049.F1</t>
  </si>
  <si>
    <t>LL A</t>
  </si>
  <si>
    <t>Q20500110.F1</t>
  </si>
  <si>
    <t>Q20530034.F1</t>
  </si>
  <si>
    <t>FOR LOT SCMP24</t>
  </si>
  <si>
    <t>FOR LOT SCMP24 QC FAILED DUE TO .5 CP IS MORE THAN 5</t>
  </si>
  <si>
    <t>Q21010019.F1</t>
  </si>
  <si>
    <t xml:space="preserve">∆/Time=ERÅ/Min
</t>
  </si>
  <si>
    <t>Q21020108.F1</t>
  </si>
  <si>
    <t>LL B</t>
  </si>
  <si>
    <t>Q21040053.F1</t>
  </si>
  <si>
    <t>Q21060062.F1</t>
  </si>
  <si>
    <t>Q21080041.F1</t>
  </si>
  <si>
    <t>Q21080126.F1</t>
  </si>
  <si>
    <t>Q21090055.F1</t>
  </si>
</sst>
</file>

<file path=xl/styles.xml><?xml version="1.0" encoding="utf-8"?>
<styleSheet xmlns="http://schemas.openxmlformats.org/spreadsheetml/2006/main">
  <numFmts count="2">
    <numFmt numFmtId="164" formatCode="mm\/dd\/yyyy"/>
    <numFmt numFmtId="165" formatCode="m/d/yyyy;@"/>
  </numFmts>
  <fonts count="63">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10"/>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3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62" fillId="0" borderId="5" xfId="0" applyFont="1" applyBorder="1"/>
    <xf numFmtId="0" fontId="56" fillId="0" borderId="16" xfId="0" applyFont="1" applyBorder="1" applyAlignment="1">
      <alignment vertical="center" wrapText="1"/>
    </xf>
    <xf numFmtId="0" fontId="56" fillId="0" borderId="16" xfId="0" applyFont="1" applyBorder="1" applyAlignment="1">
      <alignment horizontal="center" vertical="center" wrapText="1"/>
    </xf>
    <xf numFmtId="0" fontId="30" fillId="0" borderId="16" xfId="0" applyFont="1" applyBorder="1" applyAlignment="1">
      <alignment vertical="center"/>
    </xf>
    <xf numFmtId="0" fontId="56" fillId="0" borderId="22" xfId="0" applyFont="1" applyBorder="1" applyAlignment="1">
      <alignment vertical="center"/>
    </xf>
    <xf numFmtId="0" fontId="30" fillId="0" borderId="0" xfId="0" applyFont="1" applyAlignment="1">
      <alignment horizontal="left" vertical="center"/>
    </xf>
    <xf numFmtId="0" fontId="30" fillId="0" borderId="0" xfId="0" applyFont="1" applyAlignment="1">
      <alignment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19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400" t="s">
        <v>11</v>
      </c>
      <c r="B1" s="401"/>
      <c r="C1" s="401"/>
      <c r="D1" s="401"/>
      <c r="E1" s="401"/>
      <c r="F1" s="401"/>
      <c r="G1" s="40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03" t="s">
        <v>15</v>
      </c>
      <c r="G3" s="404"/>
      <c r="H3" s="12"/>
      <c r="I3" s="12"/>
      <c r="J3" s="12"/>
      <c r="K3" s="12"/>
      <c r="L3" s="12"/>
      <c r="M3" s="12"/>
      <c r="N3" s="12"/>
      <c r="O3" s="12"/>
      <c r="P3" s="12"/>
      <c r="Q3" s="12"/>
      <c r="R3" s="12"/>
      <c r="S3" s="12"/>
      <c r="T3" s="13"/>
    </row>
    <row r="4" spans="1:20">
      <c r="A4" s="10" t="s">
        <v>16</v>
      </c>
      <c r="B4" s="11"/>
      <c r="C4" s="6"/>
      <c r="D4" s="6"/>
      <c r="E4" s="6"/>
      <c r="F4" s="403" t="s">
        <v>17</v>
      </c>
      <c r="G4" s="40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96"/>
      <c r="B13" s="24" t="s">
        <v>32</v>
      </c>
      <c r="C13" s="25"/>
      <c r="D13" s="24" t="s">
        <v>33</v>
      </c>
      <c r="E13" s="26"/>
      <c r="F13" s="399"/>
      <c r="G13" s="27"/>
      <c r="H13" s="28"/>
      <c r="I13" s="29"/>
      <c r="J13" s="28"/>
      <c r="K13" s="28"/>
      <c r="L13" s="28"/>
      <c r="M13" s="28"/>
      <c r="N13" s="28"/>
      <c r="O13" s="28"/>
      <c r="P13" s="28"/>
      <c r="Q13" s="28"/>
      <c r="R13" s="28"/>
      <c r="S13" s="28"/>
      <c r="T13" s="13"/>
    </row>
    <row r="14" spans="1:20">
      <c r="A14" s="397"/>
      <c r="B14" s="24" t="s">
        <v>34</v>
      </c>
      <c r="C14" s="25"/>
      <c r="D14" s="24" t="s">
        <v>33</v>
      </c>
      <c r="E14" s="26"/>
      <c r="F14" s="399"/>
      <c r="G14" s="27"/>
      <c r="H14" s="28"/>
      <c r="I14" s="29"/>
      <c r="J14" s="28"/>
      <c r="K14" s="28"/>
      <c r="L14" s="28"/>
      <c r="M14" s="28"/>
      <c r="N14" s="28"/>
      <c r="O14" s="28"/>
      <c r="P14" s="28"/>
      <c r="Q14" s="28"/>
      <c r="R14" s="28"/>
      <c r="S14" s="28"/>
      <c r="T14" s="13"/>
    </row>
    <row r="15" spans="1:20">
      <c r="A15" s="397"/>
      <c r="B15" s="24" t="s">
        <v>35</v>
      </c>
      <c r="C15" s="25"/>
      <c r="D15" s="24" t="s">
        <v>33</v>
      </c>
      <c r="E15" s="26"/>
      <c r="F15" s="399"/>
      <c r="G15" s="27"/>
      <c r="H15" s="28"/>
      <c r="I15" s="29"/>
      <c r="J15" s="28"/>
      <c r="K15" s="28"/>
      <c r="L15" s="28"/>
      <c r="M15" s="28"/>
      <c r="N15" s="28"/>
      <c r="O15" s="28"/>
      <c r="P15" s="28"/>
      <c r="Q15" s="28"/>
      <c r="R15" s="28"/>
      <c r="S15" s="28"/>
      <c r="T15" s="13"/>
    </row>
    <row r="16" spans="1:20">
      <c r="A16" s="397"/>
      <c r="B16" s="24" t="s">
        <v>36</v>
      </c>
      <c r="C16" s="25"/>
      <c r="D16" s="24" t="s">
        <v>33</v>
      </c>
      <c r="E16" s="26"/>
      <c r="F16" s="399"/>
      <c r="G16" s="27"/>
      <c r="H16" s="28"/>
      <c r="I16" s="29"/>
      <c r="J16" s="28"/>
      <c r="K16" s="28"/>
      <c r="L16" s="28"/>
      <c r="M16" s="28"/>
      <c r="N16" s="28"/>
      <c r="O16" s="28"/>
      <c r="P16" s="28"/>
      <c r="Q16" s="28"/>
      <c r="R16" s="28"/>
      <c r="S16" s="28"/>
      <c r="T16" s="13"/>
    </row>
    <row r="17" spans="1:20">
      <c r="A17" s="398"/>
      <c r="B17" s="24" t="s">
        <v>37</v>
      </c>
      <c r="C17" s="25"/>
      <c r="D17" s="24" t="s">
        <v>33</v>
      </c>
      <c r="E17" s="26"/>
      <c r="F17" s="399"/>
      <c r="G17" s="27"/>
      <c r="H17" s="28"/>
      <c r="I17" s="29"/>
      <c r="J17" s="28"/>
      <c r="K17" s="28"/>
      <c r="L17" s="28"/>
      <c r="M17" s="28"/>
      <c r="N17" s="28"/>
      <c r="O17" s="28"/>
      <c r="P17" s="28"/>
      <c r="Q17" s="28"/>
      <c r="R17" s="28"/>
      <c r="S17" s="28"/>
      <c r="T17" s="13"/>
    </row>
    <row r="18" spans="1:20">
      <c r="A18" s="396"/>
      <c r="B18" s="24" t="s">
        <v>32</v>
      </c>
      <c r="C18" s="25"/>
      <c r="D18" s="24" t="s">
        <v>33</v>
      </c>
      <c r="E18" s="26"/>
      <c r="F18" s="399"/>
      <c r="G18" s="27"/>
    </row>
    <row r="19" spans="1:20">
      <c r="A19" s="397"/>
      <c r="B19" s="24" t="s">
        <v>34</v>
      </c>
      <c r="C19" s="25"/>
      <c r="D19" s="24" t="s">
        <v>33</v>
      </c>
      <c r="E19" s="26"/>
      <c r="F19" s="399"/>
      <c r="G19" s="27"/>
    </row>
    <row r="20" spans="1:20">
      <c r="A20" s="397"/>
      <c r="B20" s="24" t="s">
        <v>35</v>
      </c>
      <c r="C20" s="25"/>
      <c r="D20" s="24" t="s">
        <v>33</v>
      </c>
      <c r="E20" s="26"/>
      <c r="F20" s="399"/>
      <c r="G20" s="27"/>
    </row>
    <row r="21" spans="1:20">
      <c r="A21" s="397"/>
      <c r="B21" s="24" t="s">
        <v>36</v>
      </c>
      <c r="C21" s="25"/>
      <c r="D21" s="24" t="s">
        <v>33</v>
      </c>
      <c r="E21" s="26"/>
      <c r="F21" s="399"/>
      <c r="G21" s="27"/>
    </row>
    <row r="22" spans="1:20">
      <c r="A22" s="398"/>
      <c r="B22" s="24" t="s">
        <v>37</v>
      </c>
      <c r="C22" s="25"/>
      <c r="D22" s="24" t="s">
        <v>33</v>
      </c>
      <c r="E22" s="26"/>
      <c r="F22" s="399"/>
      <c r="G22" s="27"/>
    </row>
    <row r="23" spans="1:20">
      <c r="A23" s="396"/>
      <c r="B23" s="24" t="s">
        <v>32</v>
      </c>
      <c r="C23" s="25"/>
      <c r="D23" s="24" t="s">
        <v>33</v>
      </c>
      <c r="E23" s="26"/>
      <c r="F23" s="399"/>
      <c r="G23" s="27"/>
    </row>
    <row r="24" spans="1:20">
      <c r="A24" s="397"/>
      <c r="B24" s="24" t="s">
        <v>34</v>
      </c>
      <c r="C24" s="25"/>
      <c r="D24" s="24" t="s">
        <v>33</v>
      </c>
      <c r="E24" s="26"/>
      <c r="F24" s="399"/>
      <c r="G24" s="27"/>
    </row>
    <row r="25" spans="1:20">
      <c r="A25" s="397"/>
      <c r="B25" s="24" t="s">
        <v>35</v>
      </c>
      <c r="C25" s="25"/>
      <c r="D25" s="24" t="s">
        <v>33</v>
      </c>
      <c r="E25" s="26"/>
      <c r="F25" s="399"/>
      <c r="G25" s="27"/>
    </row>
    <row r="26" spans="1:20">
      <c r="A26" s="397"/>
      <c r="B26" s="24" t="s">
        <v>36</v>
      </c>
      <c r="C26" s="25"/>
      <c r="D26" s="24" t="s">
        <v>33</v>
      </c>
      <c r="E26" s="26"/>
      <c r="F26" s="399"/>
      <c r="G26" s="27"/>
    </row>
    <row r="27" spans="1:20">
      <c r="A27" s="398"/>
      <c r="B27" s="24" t="s">
        <v>37</v>
      </c>
      <c r="C27" s="25"/>
      <c r="D27" s="24" t="s">
        <v>33</v>
      </c>
      <c r="E27" s="26"/>
      <c r="F27" s="399"/>
      <c r="G27" s="27"/>
    </row>
    <row r="28" spans="1:20">
      <c r="A28" s="396"/>
      <c r="B28" s="24" t="s">
        <v>32</v>
      </c>
      <c r="C28" s="25"/>
      <c r="D28" s="24" t="s">
        <v>33</v>
      </c>
      <c r="E28" s="26"/>
      <c r="F28" s="399"/>
      <c r="G28" s="27"/>
    </row>
    <row r="29" spans="1:20">
      <c r="A29" s="397"/>
      <c r="B29" s="24" t="s">
        <v>34</v>
      </c>
      <c r="C29" s="25"/>
      <c r="D29" s="24" t="s">
        <v>33</v>
      </c>
      <c r="E29" s="26"/>
      <c r="F29" s="399"/>
      <c r="G29" s="27"/>
    </row>
    <row r="30" spans="1:20">
      <c r="A30" s="397"/>
      <c r="B30" s="24" t="s">
        <v>35</v>
      </c>
      <c r="C30" s="25"/>
      <c r="D30" s="24" t="s">
        <v>33</v>
      </c>
      <c r="E30" s="26"/>
      <c r="F30" s="399"/>
      <c r="G30" s="27"/>
    </row>
    <row r="31" spans="1:20">
      <c r="A31" s="397"/>
      <c r="B31" s="24" t="s">
        <v>36</v>
      </c>
      <c r="C31" s="25"/>
      <c r="D31" s="24" t="s">
        <v>33</v>
      </c>
      <c r="E31" s="26"/>
      <c r="F31" s="399"/>
      <c r="G31" s="27"/>
    </row>
    <row r="32" spans="1:20">
      <c r="A32" s="398"/>
      <c r="B32" s="24" t="s">
        <v>37</v>
      </c>
      <c r="C32" s="25"/>
      <c r="D32" s="24" t="s">
        <v>33</v>
      </c>
      <c r="E32" s="26"/>
      <c r="F32" s="399"/>
      <c r="G32" s="27"/>
    </row>
    <row r="33" spans="1:7">
      <c r="A33" s="396"/>
      <c r="B33" s="24" t="s">
        <v>32</v>
      </c>
      <c r="C33" s="25"/>
      <c r="D33" s="24" t="s">
        <v>33</v>
      </c>
      <c r="E33" s="26"/>
      <c r="F33" s="399"/>
      <c r="G33" s="27"/>
    </row>
    <row r="34" spans="1:7">
      <c r="A34" s="397"/>
      <c r="B34" s="24" t="s">
        <v>34</v>
      </c>
      <c r="C34" s="25"/>
      <c r="D34" s="24" t="s">
        <v>33</v>
      </c>
      <c r="E34" s="26"/>
      <c r="F34" s="399"/>
      <c r="G34" s="27"/>
    </row>
    <row r="35" spans="1:7">
      <c r="A35" s="397"/>
      <c r="B35" s="24" t="s">
        <v>35</v>
      </c>
      <c r="C35" s="25"/>
      <c r="D35" s="24" t="s">
        <v>33</v>
      </c>
      <c r="E35" s="26"/>
      <c r="F35" s="399"/>
      <c r="G35" s="27"/>
    </row>
    <row r="36" spans="1:7">
      <c r="A36" s="397"/>
      <c r="B36" s="24" t="s">
        <v>36</v>
      </c>
      <c r="C36" s="25"/>
      <c r="D36" s="24" t="s">
        <v>33</v>
      </c>
      <c r="E36" s="26"/>
      <c r="F36" s="399"/>
      <c r="G36" s="27"/>
    </row>
    <row r="37" spans="1:7">
      <c r="A37" s="398"/>
      <c r="B37" s="24" t="s">
        <v>37</v>
      </c>
      <c r="C37" s="25"/>
      <c r="D37" s="24" t="s">
        <v>33</v>
      </c>
      <c r="E37" s="26"/>
      <c r="F37" s="399"/>
      <c r="G37" s="27"/>
    </row>
    <row r="38" spans="1:7">
      <c r="A38" s="396"/>
      <c r="B38" s="24" t="s">
        <v>32</v>
      </c>
      <c r="C38" s="25"/>
      <c r="D38" s="24" t="s">
        <v>33</v>
      </c>
      <c r="E38" s="26"/>
      <c r="F38" s="399"/>
      <c r="G38" s="27"/>
    </row>
    <row r="39" spans="1:7">
      <c r="A39" s="397"/>
      <c r="B39" s="24" t="s">
        <v>34</v>
      </c>
      <c r="C39" s="25"/>
      <c r="D39" s="24" t="s">
        <v>33</v>
      </c>
      <c r="E39" s="26"/>
      <c r="F39" s="399"/>
      <c r="G39" s="27"/>
    </row>
    <row r="40" spans="1:7">
      <c r="A40" s="397"/>
      <c r="B40" s="24" t="s">
        <v>35</v>
      </c>
      <c r="C40" s="25"/>
      <c r="D40" s="24" t="s">
        <v>33</v>
      </c>
      <c r="E40" s="26"/>
      <c r="F40" s="399"/>
      <c r="G40" s="27"/>
    </row>
    <row r="41" spans="1:7">
      <c r="A41" s="397"/>
      <c r="B41" s="24" t="s">
        <v>36</v>
      </c>
      <c r="C41" s="25"/>
      <c r="D41" s="24" t="s">
        <v>33</v>
      </c>
      <c r="E41" s="26"/>
      <c r="F41" s="399"/>
      <c r="G41" s="27"/>
    </row>
    <row r="42" spans="1:7">
      <c r="A42" s="398"/>
      <c r="B42" s="24" t="s">
        <v>37</v>
      </c>
      <c r="C42" s="25"/>
      <c r="D42" s="24" t="s">
        <v>33</v>
      </c>
      <c r="E42" s="26"/>
      <c r="F42" s="399"/>
      <c r="G42" s="27"/>
    </row>
    <row r="43" spans="1:7">
      <c r="A43" s="396"/>
      <c r="B43" s="24" t="s">
        <v>32</v>
      </c>
      <c r="C43" s="25"/>
      <c r="D43" s="24" t="s">
        <v>33</v>
      </c>
      <c r="E43" s="26"/>
      <c r="F43" s="399"/>
      <c r="G43" s="27"/>
    </row>
    <row r="44" spans="1:7">
      <c r="A44" s="397"/>
      <c r="B44" s="24" t="s">
        <v>34</v>
      </c>
      <c r="C44" s="25"/>
      <c r="D44" s="24" t="s">
        <v>33</v>
      </c>
      <c r="E44" s="26"/>
      <c r="F44" s="399"/>
      <c r="G44" s="27"/>
    </row>
    <row r="45" spans="1:7">
      <c r="A45" s="397"/>
      <c r="B45" s="24" t="s">
        <v>35</v>
      </c>
      <c r="C45" s="25"/>
      <c r="D45" s="24" t="s">
        <v>33</v>
      </c>
      <c r="E45" s="26"/>
      <c r="F45" s="399"/>
      <c r="G45" s="27"/>
    </row>
    <row r="46" spans="1:7">
      <c r="A46" s="397"/>
      <c r="B46" s="24" t="s">
        <v>36</v>
      </c>
      <c r="C46" s="25"/>
      <c r="D46" s="24" t="s">
        <v>33</v>
      </c>
      <c r="E46" s="26"/>
      <c r="F46" s="399"/>
      <c r="G46" s="27"/>
    </row>
    <row r="47" spans="1:7">
      <c r="A47" s="398"/>
      <c r="B47" s="24" t="s">
        <v>37</v>
      </c>
      <c r="C47" s="25"/>
      <c r="D47" s="24" t="s">
        <v>33</v>
      </c>
      <c r="E47" s="26"/>
      <c r="F47" s="399"/>
      <c r="G47" s="27"/>
    </row>
    <row r="48" spans="1:7">
      <c r="A48" s="396"/>
      <c r="B48" s="24" t="s">
        <v>32</v>
      </c>
      <c r="C48" s="25"/>
      <c r="D48" s="24" t="s">
        <v>33</v>
      </c>
      <c r="E48" s="26"/>
      <c r="F48" s="399"/>
      <c r="G48" s="27"/>
    </row>
    <row r="49" spans="1:7">
      <c r="A49" s="397"/>
      <c r="B49" s="24" t="s">
        <v>34</v>
      </c>
      <c r="C49" s="25"/>
      <c r="D49" s="24" t="s">
        <v>33</v>
      </c>
      <c r="E49" s="26"/>
      <c r="F49" s="399"/>
      <c r="G49" s="27"/>
    </row>
    <row r="50" spans="1:7">
      <c r="A50" s="397"/>
      <c r="B50" s="24" t="s">
        <v>35</v>
      </c>
      <c r="C50" s="25"/>
      <c r="D50" s="24" t="s">
        <v>33</v>
      </c>
      <c r="E50" s="26"/>
      <c r="F50" s="399"/>
      <c r="G50" s="27"/>
    </row>
    <row r="51" spans="1:7">
      <c r="A51" s="397"/>
      <c r="B51" s="24" t="s">
        <v>36</v>
      </c>
      <c r="C51" s="25"/>
      <c r="D51" s="24" t="s">
        <v>33</v>
      </c>
      <c r="E51" s="26"/>
      <c r="F51" s="399"/>
      <c r="G51" s="27"/>
    </row>
    <row r="52" spans="1:7">
      <c r="A52" s="398"/>
      <c r="B52" s="24" t="s">
        <v>37</v>
      </c>
      <c r="C52" s="25"/>
      <c r="D52" s="24" t="s">
        <v>33</v>
      </c>
      <c r="E52" s="26"/>
      <c r="F52" s="399"/>
      <c r="G52" s="27"/>
    </row>
    <row r="53" spans="1:7">
      <c r="A53" s="396"/>
      <c r="B53" s="24" t="s">
        <v>32</v>
      </c>
      <c r="C53" s="25"/>
      <c r="D53" s="24" t="s">
        <v>33</v>
      </c>
      <c r="E53" s="26"/>
      <c r="F53" s="399"/>
      <c r="G53" s="27"/>
    </row>
    <row r="54" spans="1:7">
      <c r="A54" s="397"/>
      <c r="B54" s="24" t="s">
        <v>34</v>
      </c>
      <c r="C54" s="25"/>
      <c r="D54" s="24" t="s">
        <v>33</v>
      </c>
      <c r="E54" s="26"/>
      <c r="F54" s="399"/>
      <c r="G54" s="27"/>
    </row>
    <row r="55" spans="1:7">
      <c r="A55" s="397"/>
      <c r="B55" s="24" t="s">
        <v>35</v>
      </c>
      <c r="C55" s="25"/>
      <c r="D55" s="24" t="s">
        <v>33</v>
      </c>
      <c r="E55" s="26"/>
      <c r="F55" s="399"/>
      <c r="G55" s="27"/>
    </row>
    <row r="56" spans="1:7">
      <c r="A56" s="397"/>
      <c r="B56" s="24" t="s">
        <v>36</v>
      </c>
      <c r="C56" s="25"/>
      <c r="D56" s="24" t="s">
        <v>33</v>
      </c>
      <c r="E56" s="26"/>
      <c r="F56" s="399"/>
      <c r="G56" s="27"/>
    </row>
    <row r="57" spans="1:7">
      <c r="A57" s="398"/>
      <c r="B57" s="24" t="s">
        <v>37</v>
      </c>
      <c r="C57" s="25"/>
      <c r="D57" s="24" t="s">
        <v>33</v>
      </c>
      <c r="E57" s="26"/>
      <c r="F57" s="39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53"/>
  <sheetViews>
    <sheetView zoomScale="85" zoomScaleNormal="85" workbookViewId="0">
      <pane ySplit="10" topLeftCell="A233" activePane="bottomLeft" state="frozen"/>
      <selection pane="bottomLeft" activeCell="N253" sqref="N253"/>
    </sheetView>
  </sheetViews>
  <sheetFormatPr defaultColWidth="14" defaultRowHeight="12.75"/>
  <cols>
    <col min="1" max="1" width="14" style="49"/>
    <col min="2" max="2" width="9.125" style="49" customWidth="1"/>
    <col min="3" max="3" width="5.75" style="35" customWidth="1"/>
    <col min="4" max="4" width="5.25" style="35" customWidth="1"/>
    <col min="5" max="5" width="7.25" style="35" customWidth="1"/>
    <col min="6" max="6" width="4.625" style="35" customWidth="1"/>
    <col min="7" max="7" width="5.375" style="35" customWidth="1"/>
    <col min="8" max="8" width="6.25" style="35" customWidth="1"/>
    <col min="9" max="9" width="4.875" style="35" customWidth="1"/>
    <col min="10" max="10" width="5.125" style="35" customWidth="1"/>
    <col min="11" max="11" width="6.3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8.7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405" t="s">
        <v>40</v>
      </c>
      <c r="D8" s="406"/>
      <c r="E8" s="406"/>
      <c r="F8" s="406"/>
      <c r="G8" s="406"/>
      <c r="H8" s="406"/>
      <c r="I8" s="406"/>
      <c r="J8" s="406"/>
      <c r="K8" s="407"/>
      <c r="L8" s="388"/>
      <c r="M8" s="367"/>
      <c r="N8" s="366"/>
      <c r="O8" s="368"/>
      <c r="P8" s="368"/>
      <c r="Q8" s="37"/>
    </row>
    <row r="9" spans="1:17" ht="13.5" thickBot="1">
      <c r="A9" s="35"/>
      <c r="B9" s="35"/>
      <c r="C9" s="408" t="s">
        <v>299</v>
      </c>
      <c r="D9" s="409"/>
      <c r="E9" s="410"/>
      <c r="F9" s="408" t="s">
        <v>301</v>
      </c>
      <c r="G9" s="409"/>
      <c r="H9" s="410"/>
      <c r="I9" s="408" t="s">
        <v>300</v>
      </c>
      <c r="J9" s="409"/>
      <c r="K9" s="410"/>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 t="shared" ref="H230:H235" si="52">IF(((F230="")*AND(G230="")),"",(G230-F230))</f>
        <v>5</v>
      </c>
      <c r="I230" s="377">
        <v>8</v>
      </c>
      <c r="J230" s="39">
        <v>12</v>
      </c>
      <c r="K230" s="378">
        <f t="shared" ref="K230:K235" si="53">IF(((I230="")*AND(J230="")),"",(J230-I230))</f>
        <v>4</v>
      </c>
      <c r="L230" s="386" t="str">
        <f t="shared" ref="L230" si="54">IF(E230="","",IF(E230&lt;O230,"Pass","Fail"))</f>
        <v>Pass</v>
      </c>
      <c r="M230" s="160">
        <v>102</v>
      </c>
      <c r="N230" s="40" t="s">
        <v>46</v>
      </c>
      <c r="O230" s="40">
        <v>55</v>
      </c>
      <c r="P230" s="40">
        <v>60</v>
      </c>
      <c r="Q230" s="54"/>
    </row>
    <row r="231" spans="1:17">
      <c r="A231" s="48">
        <v>44091</v>
      </c>
      <c r="B231" s="371" t="s">
        <v>110</v>
      </c>
      <c r="C231" s="377"/>
      <c r="D231" s="39"/>
      <c r="E231" s="378" t="str">
        <f t="shared" ref="E231" si="55">IF(((D231="")*AND(C231="")),"",(D231-C231))</f>
        <v/>
      </c>
      <c r="F231" s="377">
        <v>8</v>
      </c>
      <c r="G231" s="39">
        <v>13</v>
      </c>
      <c r="H231" s="378">
        <f t="shared" si="52"/>
        <v>5</v>
      </c>
      <c r="I231" s="377">
        <v>8</v>
      </c>
      <c r="J231" s="39">
        <v>12</v>
      </c>
      <c r="K231" s="378">
        <f t="shared" si="53"/>
        <v>4</v>
      </c>
      <c r="L231" s="386" t="str">
        <f t="shared" ref="L231" si="56">IF(E231="","",IF(E231&lt;O231,"Pass","Fail"))</f>
        <v/>
      </c>
      <c r="M231" s="160">
        <v>1340</v>
      </c>
      <c r="N231" s="40" t="s">
        <v>46</v>
      </c>
      <c r="O231" s="40">
        <v>55</v>
      </c>
      <c r="P231" s="40">
        <v>60</v>
      </c>
      <c r="Q231" s="54"/>
    </row>
    <row r="232" spans="1:17">
      <c r="A232" s="48">
        <v>44097</v>
      </c>
      <c r="B232" s="371" t="s">
        <v>110</v>
      </c>
      <c r="C232" s="377">
        <v>1</v>
      </c>
      <c r="D232" s="39">
        <v>77</v>
      </c>
      <c r="E232" s="378">
        <f t="shared" ref="E232" si="57">IF(((D232="")*AND(C232="")),"",(D232-C232))</f>
        <v>76</v>
      </c>
      <c r="F232" s="377">
        <v>1</v>
      </c>
      <c r="G232" s="39">
        <v>17</v>
      </c>
      <c r="H232" s="378">
        <f t="shared" si="52"/>
        <v>16</v>
      </c>
      <c r="I232" s="377">
        <v>1</v>
      </c>
      <c r="J232" s="39">
        <v>10</v>
      </c>
      <c r="K232" s="378">
        <f t="shared" si="53"/>
        <v>9</v>
      </c>
      <c r="L232" s="386" t="str">
        <f t="shared" ref="L232" si="58">IF(E232="","",IF(E232&lt;O232,"Pass","Fail"))</f>
        <v>Fail</v>
      </c>
      <c r="M232" s="160">
        <v>74</v>
      </c>
      <c r="N232" s="40" t="s">
        <v>46</v>
      </c>
      <c r="O232" s="40">
        <v>55</v>
      </c>
      <c r="P232" s="40">
        <v>60</v>
      </c>
      <c r="Q232" s="54"/>
    </row>
    <row r="233" spans="1:17">
      <c r="A233" s="48">
        <v>44098</v>
      </c>
      <c r="B233" s="371" t="s">
        <v>109</v>
      </c>
      <c r="C233" s="377">
        <v>0</v>
      </c>
      <c r="D233" s="39">
        <v>358</v>
      </c>
      <c r="E233" s="378">
        <f t="shared" ref="E233:E234" si="59">IF(((D233="")*AND(C233="")),"",(D233-C233))</f>
        <v>358</v>
      </c>
      <c r="F233" s="377">
        <v>0</v>
      </c>
      <c r="G233" s="39">
        <v>74</v>
      </c>
      <c r="H233" s="378">
        <f t="shared" si="52"/>
        <v>74</v>
      </c>
      <c r="I233" s="377">
        <v>0</v>
      </c>
      <c r="J233" s="39">
        <v>0</v>
      </c>
      <c r="K233" s="378">
        <f t="shared" si="53"/>
        <v>0</v>
      </c>
      <c r="L233" s="386" t="str">
        <f t="shared" ref="L233:L234" si="60">IF(E233="","",IF(E233&lt;O233,"Pass","Fail"))</f>
        <v>Fail</v>
      </c>
      <c r="M233" s="160">
        <v>74</v>
      </c>
      <c r="N233" s="40" t="s">
        <v>46</v>
      </c>
      <c r="O233" s="40">
        <v>55</v>
      </c>
      <c r="P233" s="40">
        <v>60</v>
      </c>
      <c r="Q233" s="54"/>
    </row>
    <row r="234" spans="1:17">
      <c r="A234" s="48">
        <v>44098</v>
      </c>
      <c r="B234" s="371" t="s">
        <v>110</v>
      </c>
      <c r="C234" s="377">
        <v>1</v>
      </c>
      <c r="D234" s="39">
        <v>201</v>
      </c>
      <c r="E234" s="378">
        <f t="shared" si="59"/>
        <v>200</v>
      </c>
      <c r="F234" s="377">
        <v>1</v>
      </c>
      <c r="G234" s="39">
        <v>38</v>
      </c>
      <c r="H234" s="378">
        <f t="shared" si="52"/>
        <v>37</v>
      </c>
      <c r="I234" s="377">
        <v>1</v>
      </c>
      <c r="J234" s="39">
        <v>24</v>
      </c>
      <c r="K234" s="378">
        <f t="shared" si="53"/>
        <v>23</v>
      </c>
      <c r="L234" s="386" t="str">
        <f t="shared" si="60"/>
        <v>Fail</v>
      </c>
      <c r="M234" s="160">
        <v>102</v>
      </c>
      <c r="N234" s="40" t="s">
        <v>46</v>
      </c>
      <c r="O234" s="40">
        <v>55</v>
      </c>
      <c r="P234" s="40">
        <v>60</v>
      </c>
      <c r="Q234" s="54"/>
    </row>
    <row r="235" spans="1:17">
      <c r="A235" s="48">
        <v>44141</v>
      </c>
      <c r="B235" s="371" t="s">
        <v>110</v>
      </c>
      <c r="C235" s="377">
        <v>3</v>
      </c>
      <c r="D235" s="39">
        <v>18</v>
      </c>
      <c r="E235" s="378">
        <f t="shared" ref="E235:E236" si="61">IF(((D235="")*AND(C235="")),"",(D235-C235))</f>
        <v>15</v>
      </c>
      <c r="F235" s="377">
        <v>0</v>
      </c>
      <c r="G235" s="39">
        <v>7</v>
      </c>
      <c r="H235" s="378">
        <f t="shared" si="52"/>
        <v>7</v>
      </c>
      <c r="I235" s="377">
        <v>0</v>
      </c>
      <c r="J235" s="39">
        <v>7</v>
      </c>
      <c r="K235" s="378">
        <f t="shared" si="53"/>
        <v>7</v>
      </c>
      <c r="L235" s="386" t="str">
        <f t="shared" ref="L235:L236" si="62">IF(E235="","",IF(E235&lt;O235,"Pass","Fail"))</f>
        <v>Pass</v>
      </c>
      <c r="M235" s="160">
        <v>74</v>
      </c>
      <c r="N235" s="40" t="s">
        <v>46</v>
      </c>
      <c r="O235" s="40">
        <v>55</v>
      </c>
      <c r="P235" s="40">
        <v>60</v>
      </c>
      <c r="Q235" s="54" t="s">
        <v>310</v>
      </c>
    </row>
    <row r="236" spans="1:17">
      <c r="A236" s="48">
        <v>44142</v>
      </c>
      <c r="B236" s="371" t="s">
        <v>109</v>
      </c>
      <c r="C236" s="377">
        <v>2</v>
      </c>
      <c r="D236" s="39">
        <v>10</v>
      </c>
      <c r="E236" s="378">
        <f t="shared" si="61"/>
        <v>8</v>
      </c>
      <c r="F236" s="377">
        <v>1</v>
      </c>
      <c r="G236" s="39">
        <v>4</v>
      </c>
      <c r="H236" s="378">
        <f t="shared" ref="H236" si="63">IF(((F236="")*AND(G236="")),"",(G236-F236))</f>
        <v>3</v>
      </c>
      <c r="I236" s="377">
        <v>1</v>
      </c>
      <c r="J236" s="39">
        <v>4</v>
      </c>
      <c r="K236" s="378">
        <f t="shared" ref="K236" si="64">IF(((I236="")*AND(J236="")),"",(J236-I236))</f>
        <v>3</v>
      </c>
      <c r="L236" s="386" t="str">
        <f t="shared" si="62"/>
        <v>Pass</v>
      </c>
      <c r="M236" s="160">
        <v>64</v>
      </c>
      <c r="N236" s="40" t="s">
        <v>46</v>
      </c>
      <c r="O236" s="40">
        <v>55</v>
      </c>
      <c r="P236" s="40">
        <v>60</v>
      </c>
      <c r="Q236" s="54" t="s">
        <v>311</v>
      </c>
    </row>
    <row r="237" spans="1:17">
      <c r="A237" s="48">
        <v>44144</v>
      </c>
      <c r="B237" s="371" t="s">
        <v>109</v>
      </c>
      <c r="C237" s="377">
        <v>6</v>
      </c>
      <c r="D237" s="39">
        <v>19</v>
      </c>
      <c r="E237" s="378">
        <f t="shared" ref="E237:E238" si="65">IF(((D237="")*AND(C237="")),"",(D237-C237))</f>
        <v>13</v>
      </c>
      <c r="F237" s="377">
        <v>2</v>
      </c>
      <c r="G237" s="39">
        <v>9</v>
      </c>
      <c r="H237" s="378">
        <f t="shared" ref="H237:H238" si="66">IF(((F237="")*AND(G237="")),"",(G237-F237))</f>
        <v>7</v>
      </c>
      <c r="I237" s="377">
        <v>2</v>
      </c>
      <c r="J237" s="39">
        <v>4</v>
      </c>
      <c r="K237" s="378">
        <f t="shared" ref="K237:K238" si="67">IF(((I237="")*AND(J237="")),"",(J237-I237))</f>
        <v>2</v>
      </c>
      <c r="L237" s="386" t="str">
        <f t="shared" ref="L237:L238" si="68">IF(E237="","",IF(E237&lt;O237,"Pass","Fail"))</f>
        <v>Pass</v>
      </c>
      <c r="M237" s="160">
        <v>1428</v>
      </c>
      <c r="N237" s="40" t="s">
        <v>46</v>
      </c>
      <c r="O237" s="40">
        <v>55</v>
      </c>
      <c r="P237" s="40">
        <v>60</v>
      </c>
      <c r="Q237" s="54"/>
    </row>
    <row r="238" spans="1:17">
      <c r="A238" s="48">
        <v>44151</v>
      </c>
      <c r="B238" s="371" t="s">
        <v>110</v>
      </c>
      <c r="C238" s="377">
        <v>2</v>
      </c>
      <c r="D238" s="39">
        <v>5</v>
      </c>
      <c r="E238" s="378">
        <f t="shared" si="65"/>
        <v>3</v>
      </c>
      <c r="F238" s="377">
        <v>0</v>
      </c>
      <c r="G238" s="39">
        <v>1</v>
      </c>
      <c r="H238" s="378">
        <f t="shared" si="66"/>
        <v>1</v>
      </c>
      <c r="I238" s="377">
        <v>0</v>
      </c>
      <c r="J238" s="39">
        <v>6</v>
      </c>
      <c r="K238" s="378">
        <f t="shared" si="67"/>
        <v>6</v>
      </c>
      <c r="L238" s="386" t="str">
        <f t="shared" si="68"/>
        <v>Pass</v>
      </c>
      <c r="M238" s="160">
        <v>1340</v>
      </c>
      <c r="N238" s="40" t="s">
        <v>46</v>
      </c>
      <c r="O238" s="40">
        <v>55</v>
      </c>
      <c r="P238" s="40">
        <v>60</v>
      </c>
    </row>
    <row r="239" spans="1:17">
      <c r="A239" s="48">
        <v>44166</v>
      </c>
      <c r="B239" s="371" t="s">
        <v>110</v>
      </c>
      <c r="C239" s="377">
        <v>1</v>
      </c>
      <c r="D239" s="39">
        <v>28</v>
      </c>
      <c r="E239" s="378">
        <f t="shared" ref="E239" si="69">IF(((D239="")*AND(C239="")),"",(D239-C239))</f>
        <v>27</v>
      </c>
      <c r="F239" s="377">
        <v>0</v>
      </c>
      <c r="G239" s="39">
        <v>7</v>
      </c>
      <c r="H239" s="378">
        <f t="shared" ref="H239" si="70">IF(((F239="")*AND(G239="")),"",(G239-F239))</f>
        <v>7</v>
      </c>
      <c r="I239" s="377">
        <v>0</v>
      </c>
      <c r="J239" s="39">
        <v>3</v>
      </c>
      <c r="K239" s="378">
        <f t="shared" ref="K239" si="71">IF(((I239="")*AND(J239="")),"",(J239-I239))</f>
        <v>3</v>
      </c>
      <c r="L239" s="386" t="str">
        <f t="shared" ref="L239" si="72">IF(E239="","",IF(E239&lt;O239,"Pass","Fail"))</f>
        <v>Pass</v>
      </c>
      <c r="M239" s="160">
        <v>74</v>
      </c>
      <c r="N239" s="40" t="s">
        <v>46</v>
      </c>
      <c r="O239" s="40">
        <v>55</v>
      </c>
      <c r="P239" s="40">
        <v>60</v>
      </c>
    </row>
    <row r="240" spans="1:17">
      <c r="A240" s="48">
        <v>44172</v>
      </c>
      <c r="B240" s="371" t="s">
        <v>110</v>
      </c>
      <c r="C240" s="377">
        <v>2</v>
      </c>
      <c r="D240" s="39">
        <v>25</v>
      </c>
      <c r="E240" s="378">
        <f t="shared" ref="E240" si="73">IF(((D240="")*AND(C240="")),"",(D240-C240))</f>
        <v>23</v>
      </c>
      <c r="F240" s="377">
        <v>0</v>
      </c>
      <c r="G240" s="39">
        <v>3</v>
      </c>
      <c r="H240" s="378">
        <f t="shared" ref="H240" si="74">IF(((F240="")*AND(G240="")),"",(G240-F240))</f>
        <v>3</v>
      </c>
      <c r="I240" s="377">
        <v>0</v>
      </c>
      <c r="J240" s="39">
        <v>0</v>
      </c>
      <c r="K240" s="378">
        <f t="shared" ref="K240" si="75">IF(((I240="")*AND(J240="")),"",(J240-I240))</f>
        <v>0</v>
      </c>
      <c r="L240" s="386" t="str">
        <f t="shared" ref="L240" si="76">IF(E240="","",IF(E240&lt;O240,"Pass","Fail"))</f>
        <v>Pass</v>
      </c>
      <c r="M240" s="160">
        <v>1428</v>
      </c>
      <c r="N240" s="40" t="s">
        <v>46</v>
      </c>
      <c r="O240" s="40">
        <v>55</v>
      </c>
      <c r="P240" s="40">
        <v>60</v>
      </c>
    </row>
    <row r="241" spans="1:17">
      <c r="A241" s="48">
        <v>44176</v>
      </c>
      <c r="B241" s="371" t="s">
        <v>316</v>
      </c>
      <c r="C241" s="377">
        <v>2</v>
      </c>
      <c r="D241" s="39">
        <v>15</v>
      </c>
      <c r="E241" s="378">
        <f t="shared" ref="E241" si="77">IF(((D241="")*AND(C241="")),"",(D241-C241))</f>
        <v>13</v>
      </c>
      <c r="F241" s="377">
        <v>0</v>
      </c>
      <c r="G241" s="39">
        <v>1</v>
      </c>
      <c r="H241" s="378">
        <f t="shared" ref="H241" si="78">IF(((F241="")*AND(G241="")),"",(G241-F241))</f>
        <v>1</v>
      </c>
      <c r="I241" s="377">
        <v>0</v>
      </c>
      <c r="J241" s="39">
        <v>0</v>
      </c>
      <c r="K241" s="378">
        <f t="shared" ref="K241" si="79">IF(((I241="")*AND(J241="")),"",(J241-I241))</f>
        <v>0</v>
      </c>
      <c r="L241" s="386" t="str">
        <f t="shared" ref="L241" si="80">IF(E241="","",IF(E241&lt;O241,"Pass","Fail"))</f>
        <v>Pass</v>
      </c>
      <c r="M241" s="160">
        <v>121</v>
      </c>
      <c r="N241" s="40" t="s">
        <v>46</v>
      </c>
      <c r="O241" s="40">
        <v>55</v>
      </c>
      <c r="P241" s="40">
        <v>60</v>
      </c>
    </row>
    <row r="242" spans="1:17">
      <c r="A242" s="48">
        <v>44193</v>
      </c>
      <c r="B242" s="371" t="s">
        <v>316</v>
      </c>
      <c r="C242" s="377">
        <v>5</v>
      </c>
      <c r="D242" s="39">
        <v>15</v>
      </c>
      <c r="E242" s="378">
        <f t="shared" ref="E242" si="81">IF(((D242="")*AND(C242="")),"",(D242-C242))</f>
        <v>10</v>
      </c>
      <c r="F242" s="377">
        <v>2</v>
      </c>
      <c r="G242" s="39">
        <v>5</v>
      </c>
      <c r="H242" s="378">
        <f t="shared" ref="H242" si="82">IF(((F242="")*AND(G242="")),"",(G242-F242))</f>
        <v>3</v>
      </c>
      <c r="I242" s="377">
        <v>1</v>
      </c>
      <c r="J242" s="39">
        <v>4</v>
      </c>
      <c r="K242" s="378">
        <f t="shared" ref="K242" si="83">IF(((I242="")*AND(J242="")),"",(J242-I242))</f>
        <v>3</v>
      </c>
      <c r="L242" s="386" t="str">
        <f t="shared" ref="L242" si="84">IF(E242="","",IF(E242&lt;O242,"Pass","Fail"))</f>
        <v>Pass</v>
      </c>
      <c r="M242" s="160">
        <v>1428</v>
      </c>
      <c r="N242" s="40" t="s">
        <v>46</v>
      </c>
      <c r="O242" s="40">
        <v>55</v>
      </c>
      <c r="P242" s="40">
        <v>60</v>
      </c>
    </row>
    <row r="243" spans="1:17">
      <c r="A243" s="48">
        <v>44194</v>
      </c>
      <c r="B243" s="371" t="s">
        <v>316</v>
      </c>
      <c r="C243" s="377">
        <v>10</v>
      </c>
      <c r="D243" s="39">
        <v>53</v>
      </c>
      <c r="E243" s="378">
        <f t="shared" ref="E243" si="85">IF(((D243="")*AND(C243="")),"",(D243-C243))</f>
        <v>43</v>
      </c>
      <c r="F243" s="377">
        <v>0</v>
      </c>
      <c r="G243" s="39">
        <v>7</v>
      </c>
      <c r="H243" s="378">
        <f t="shared" ref="H243" si="86">IF(((F243="")*AND(G243="")),"",(G243-F243))</f>
        <v>7</v>
      </c>
      <c r="I243" s="377">
        <v>0</v>
      </c>
      <c r="J243" s="39">
        <v>3</v>
      </c>
      <c r="K243" s="378">
        <f t="shared" ref="K243" si="87">IF(((I243="")*AND(J243="")),"",(J243-I243))</f>
        <v>3</v>
      </c>
      <c r="L243" s="386" t="str">
        <f t="shared" ref="L243" si="88">IF(E243="","",IF(E243&lt;O243,"Pass","Fail"))</f>
        <v>Pass</v>
      </c>
      <c r="M243" s="160">
        <v>1428</v>
      </c>
      <c r="N243" s="40" t="s">
        <v>46</v>
      </c>
      <c r="O243" s="40">
        <v>55</v>
      </c>
      <c r="P243" s="40">
        <v>60</v>
      </c>
      <c r="Q243" s="389" t="s">
        <v>320</v>
      </c>
    </row>
    <row r="244" spans="1:17">
      <c r="A244" s="48">
        <v>44194</v>
      </c>
      <c r="B244" s="371" t="s">
        <v>316</v>
      </c>
      <c r="C244" s="377">
        <v>3</v>
      </c>
      <c r="D244" s="39">
        <v>18</v>
      </c>
      <c r="E244" s="378">
        <f t="shared" ref="E244" si="89">IF(((D244="")*AND(C244="")),"",(D244-C244))</f>
        <v>15</v>
      </c>
      <c r="F244" s="377">
        <v>0</v>
      </c>
      <c r="G244" s="39">
        <v>4</v>
      </c>
      <c r="H244" s="378">
        <f t="shared" ref="H244" si="90">IF(((F244="")*AND(G244="")),"",(G244-F244))</f>
        <v>4</v>
      </c>
      <c r="I244" s="377">
        <v>0</v>
      </c>
      <c r="J244" s="39">
        <v>3</v>
      </c>
      <c r="K244" s="378">
        <f t="shared" ref="K244" si="91">IF(((I244="")*AND(J244="")),"",(J244-I244))</f>
        <v>3</v>
      </c>
      <c r="L244" s="386" t="str">
        <f t="shared" ref="L244" si="92">IF(E244="","",IF(E244&lt;O244,"Pass","Fail"))</f>
        <v>Pass</v>
      </c>
      <c r="M244" s="160">
        <v>1428</v>
      </c>
      <c r="N244" s="40" t="s">
        <v>46</v>
      </c>
      <c r="O244" s="40">
        <v>55</v>
      </c>
      <c r="P244" s="40">
        <v>60</v>
      </c>
      <c r="Q244" s="34" t="s">
        <v>319</v>
      </c>
    </row>
    <row r="245" spans="1:17">
      <c r="A245" s="48">
        <v>44197</v>
      </c>
      <c r="B245" s="371" t="s">
        <v>316</v>
      </c>
      <c r="C245" s="377">
        <v>2</v>
      </c>
      <c r="D245" s="39">
        <v>12</v>
      </c>
      <c r="E245" s="378">
        <f t="shared" ref="E245" si="93">IF(((D245="")*AND(C245="")),"",(D245-C245))</f>
        <v>10</v>
      </c>
      <c r="F245" s="377">
        <v>0</v>
      </c>
      <c r="G245" s="39">
        <v>6</v>
      </c>
      <c r="H245" s="378">
        <f t="shared" ref="H245" si="94">IF(((F245="")*AND(G245="")),"",(G245-F245))</f>
        <v>6</v>
      </c>
      <c r="I245" s="377">
        <v>0</v>
      </c>
      <c r="J245" s="39">
        <v>4</v>
      </c>
      <c r="K245" s="378">
        <f t="shared" ref="K245" si="95">IF(((I245="")*AND(J245="")),"",(J245-I245))</f>
        <v>4</v>
      </c>
      <c r="L245" s="386" t="str">
        <f t="shared" ref="L245" si="96">IF(E245="","",IF(E245&lt;O245,"Pass","Fail"))</f>
        <v>Pass</v>
      </c>
      <c r="M245" s="160">
        <v>1428</v>
      </c>
      <c r="N245" s="40" t="s">
        <v>46</v>
      </c>
      <c r="O245" s="40">
        <v>55</v>
      </c>
      <c r="P245" s="40">
        <v>60</v>
      </c>
    </row>
    <row r="246" spans="1:17">
      <c r="A246" s="48">
        <v>44204</v>
      </c>
      <c r="B246" s="371" t="s">
        <v>316</v>
      </c>
      <c r="C246" s="377">
        <v>2</v>
      </c>
      <c r="D246" s="39">
        <v>37</v>
      </c>
      <c r="E246" s="378">
        <f t="shared" ref="E246" si="97">IF(((D246="")*AND(C246="")),"",(D246-C246))</f>
        <v>35</v>
      </c>
      <c r="F246" s="377">
        <v>0</v>
      </c>
      <c r="G246" s="39">
        <v>15</v>
      </c>
      <c r="H246" s="378">
        <f t="shared" ref="H246" si="98">IF(((F246="")*AND(G246="")),"",(G246-F246))</f>
        <v>15</v>
      </c>
      <c r="I246" s="377">
        <v>0</v>
      </c>
      <c r="J246" s="39">
        <v>11</v>
      </c>
      <c r="K246" s="378">
        <f t="shared" ref="K246" si="99">IF(((I246="")*AND(J246="")),"",(J246-I246))</f>
        <v>11</v>
      </c>
      <c r="L246" s="386" t="str">
        <f t="shared" ref="L246" si="100">IF(E246="","",IF(E246&lt;O246,"Pass","Fail"))</f>
        <v>Pass</v>
      </c>
      <c r="M246" s="160">
        <v>1428</v>
      </c>
      <c r="N246" s="40" t="s">
        <v>46</v>
      </c>
      <c r="O246" s="40">
        <v>55</v>
      </c>
      <c r="P246" s="40">
        <v>60</v>
      </c>
    </row>
    <row r="247" spans="1:17">
      <c r="A247" s="48">
        <v>44204</v>
      </c>
      <c r="B247" s="371" t="s">
        <v>324</v>
      </c>
      <c r="C247" s="377">
        <v>4</v>
      </c>
      <c r="D247" s="39">
        <v>13</v>
      </c>
      <c r="E247" s="378">
        <f t="shared" ref="E247" si="101">IF(((D247="")*AND(C247="")),"",(D247-C247))</f>
        <v>9</v>
      </c>
      <c r="F247" s="377">
        <v>1</v>
      </c>
      <c r="G247" s="39">
        <v>3</v>
      </c>
      <c r="H247" s="378">
        <f t="shared" ref="H247" si="102">IF(((F247="")*AND(G247="")),"",(G247-F247))</f>
        <v>2</v>
      </c>
      <c r="I247" s="377">
        <v>1</v>
      </c>
      <c r="J247" s="39">
        <v>3</v>
      </c>
      <c r="K247" s="378">
        <f t="shared" ref="K247" si="103">IF(((I247="")*AND(J247="")),"",(J247-I247))</f>
        <v>2</v>
      </c>
      <c r="L247" s="386" t="str">
        <f t="shared" ref="L247" si="104">IF(E247="","",IF(E247&lt;O247,"Pass","Fail"))</f>
        <v>Pass</v>
      </c>
      <c r="M247" s="160">
        <v>1159</v>
      </c>
      <c r="N247" s="40" t="s">
        <v>46</v>
      </c>
      <c r="O247" s="40">
        <v>55</v>
      </c>
      <c r="P247" s="40">
        <v>60</v>
      </c>
    </row>
    <row r="248" spans="1:17">
      <c r="A248" s="48">
        <v>44204</v>
      </c>
      <c r="B248" s="371" t="s">
        <v>316</v>
      </c>
      <c r="C248" s="377">
        <v>0</v>
      </c>
      <c r="D248" s="39">
        <v>3</v>
      </c>
      <c r="E248" s="378">
        <f t="shared" ref="E248:E249" si="105">IF(((D248="")*AND(C248="")),"",(D248-C248))</f>
        <v>3</v>
      </c>
      <c r="F248" s="377">
        <v>0</v>
      </c>
      <c r="G248" s="39">
        <v>0</v>
      </c>
      <c r="H248" s="378">
        <f t="shared" ref="H248:H249" si="106">IF(((F248="")*AND(G248="")),"",(G248-F248))</f>
        <v>0</v>
      </c>
      <c r="I248" s="377">
        <v>0</v>
      </c>
      <c r="J248" s="39">
        <v>0</v>
      </c>
      <c r="K248" s="378">
        <f t="shared" ref="K248:K249" si="107">IF(((I248="")*AND(J248="")),"",(J248-I248))</f>
        <v>0</v>
      </c>
      <c r="L248" s="386" t="str">
        <f t="shared" ref="L248:L249" si="108">IF(E248="","",IF(E248&lt;O248,"Pass","Fail"))</f>
        <v>Pass</v>
      </c>
      <c r="M248" s="160">
        <v>1428</v>
      </c>
      <c r="N248" s="40" t="s">
        <v>46</v>
      </c>
      <c r="O248" s="40">
        <v>55</v>
      </c>
      <c r="P248" s="40">
        <v>60</v>
      </c>
    </row>
    <row r="249" spans="1:17">
      <c r="A249" s="48">
        <v>44224</v>
      </c>
      <c r="B249" s="371" t="s">
        <v>324</v>
      </c>
      <c r="C249" s="377">
        <v>1</v>
      </c>
      <c r="D249" s="39">
        <v>11</v>
      </c>
      <c r="E249" s="378">
        <f t="shared" si="105"/>
        <v>10</v>
      </c>
      <c r="F249" s="377">
        <v>1</v>
      </c>
      <c r="G249" s="39">
        <v>8</v>
      </c>
      <c r="H249" s="378">
        <f t="shared" si="106"/>
        <v>7</v>
      </c>
      <c r="I249" s="377">
        <v>1</v>
      </c>
      <c r="J249" s="39">
        <v>7</v>
      </c>
      <c r="K249" s="378">
        <f t="shared" si="107"/>
        <v>6</v>
      </c>
      <c r="L249" s="386" t="str">
        <f t="shared" si="108"/>
        <v>Pass</v>
      </c>
      <c r="M249" s="160">
        <v>1340</v>
      </c>
      <c r="N249" s="40" t="s">
        <v>46</v>
      </c>
      <c r="O249" s="40">
        <v>55</v>
      </c>
      <c r="P249" s="40">
        <v>60</v>
      </c>
    </row>
    <row r="250" spans="1:17">
      <c r="A250" s="48">
        <v>44230</v>
      </c>
      <c r="B250" s="371" t="s">
        <v>324</v>
      </c>
      <c r="C250" s="377">
        <v>1</v>
      </c>
      <c r="D250" s="39">
        <v>11</v>
      </c>
      <c r="E250" s="378">
        <f t="shared" ref="E250" si="109">IF(((D250="")*AND(C250="")),"",(D250-C250))</f>
        <v>10</v>
      </c>
      <c r="F250" s="377">
        <v>1</v>
      </c>
      <c r="G250" s="39">
        <v>4</v>
      </c>
      <c r="H250" s="378">
        <f t="shared" ref="H250" si="110">IF(((F250="")*AND(G250="")),"",(G250-F250))</f>
        <v>3</v>
      </c>
      <c r="I250" s="377">
        <v>1</v>
      </c>
      <c r="J250" s="39">
        <v>3</v>
      </c>
      <c r="K250" s="378">
        <f t="shared" ref="K250" si="111">IF(((I250="")*AND(J250="")),"",(J250-I250))</f>
        <v>2</v>
      </c>
      <c r="L250" s="386" t="str">
        <f t="shared" ref="L250" si="112">IF(E250="","",IF(E250&lt;O250,"Pass","Fail"))</f>
        <v>Pass</v>
      </c>
      <c r="M250" s="160">
        <v>1159</v>
      </c>
      <c r="N250" s="40" t="s">
        <v>46</v>
      </c>
      <c r="O250" s="40">
        <v>55</v>
      </c>
      <c r="P250" s="40">
        <v>60</v>
      </c>
    </row>
    <row r="251" spans="1:17">
      <c r="A251" s="48">
        <v>44242</v>
      </c>
      <c r="B251" s="371" t="s">
        <v>324</v>
      </c>
      <c r="C251" s="377">
        <v>20</v>
      </c>
      <c r="D251" s="39">
        <v>35</v>
      </c>
      <c r="E251" s="378">
        <f t="shared" ref="E251" si="113">IF(((D251="")*AND(C251="")),"",(D251-C251))</f>
        <v>15</v>
      </c>
      <c r="F251" s="377">
        <v>11</v>
      </c>
      <c r="G251" s="39">
        <v>15</v>
      </c>
      <c r="H251" s="378">
        <f t="shared" ref="H251" si="114">IF(((F251="")*AND(G251="")),"",(G251-F251))</f>
        <v>4</v>
      </c>
      <c r="I251" s="377">
        <v>9</v>
      </c>
      <c r="J251" s="39">
        <v>15</v>
      </c>
      <c r="K251" s="378">
        <f t="shared" ref="K251" si="115">IF(((I251="")*AND(J251="")),"",(J251-I251))</f>
        <v>6</v>
      </c>
      <c r="L251" s="386" t="str">
        <f t="shared" ref="L251" si="116">IF(E251="","",IF(E251&lt;O251,"Pass","Fail"))</f>
        <v>Pass</v>
      </c>
      <c r="M251" s="160">
        <v>74</v>
      </c>
      <c r="N251" s="40" t="s">
        <v>46</v>
      </c>
      <c r="O251" s="40">
        <v>55</v>
      </c>
      <c r="P251" s="40">
        <v>60</v>
      </c>
    </row>
    <row r="252" spans="1:17">
      <c r="A252" s="48">
        <v>44246</v>
      </c>
      <c r="B252" s="371" t="s">
        <v>324</v>
      </c>
      <c r="C252" s="377">
        <v>14</v>
      </c>
      <c r="D252" s="39">
        <v>17</v>
      </c>
      <c r="E252" s="378">
        <f t="shared" ref="E252" si="117">IF(((D252="")*AND(C252="")),"",(D252-C252))</f>
        <v>3</v>
      </c>
      <c r="F252" s="377">
        <v>6</v>
      </c>
      <c r="G252" s="39">
        <v>9</v>
      </c>
      <c r="H252" s="378">
        <f t="shared" ref="H252" si="118">IF(((F252="")*AND(G252="")),"",(G252-F252))</f>
        <v>3</v>
      </c>
      <c r="I252" s="377">
        <v>5</v>
      </c>
      <c r="J252" s="39">
        <v>9</v>
      </c>
      <c r="K252" s="378">
        <f t="shared" ref="K252" si="119">IF(((I252="")*AND(J252="")),"",(J252-I252))</f>
        <v>4</v>
      </c>
      <c r="L252" s="386" t="str">
        <f t="shared" ref="L252" si="120">IF(E252="","",IF(E252&lt;O252,"Pass","Fail"))</f>
        <v>Pass</v>
      </c>
      <c r="M252" s="160">
        <v>1428</v>
      </c>
      <c r="N252" s="40" t="s">
        <v>46</v>
      </c>
      <c r="O252" s="40">
        <v>55</v>
      </c>
      <c r="P252" s="40">
        <v>60</v>
      </c>
    </row>
    <row r="253" spans="1:17">
      <c r="A253" s="48">
        <v>44250</v>
      </c>
      <c r="B253" s="371" t="s">
        <v>324</v>
      </c>
      <c r="C253" s="377">
        <v>28</v>
      </c>
      <c r="D253" s="39">
        <v>27</v>
      </c>
      <c r="E253" s="378">
        <f t="shared" ref="E253" si="121">IF(((D253="")*AND(C253="")),"",(D253-C253))</f>
        <v>-1</v>
      </c>
      <c r="F253" s="377">
        <v>13</v>
      </c>
      <c r="G253" s="39">
        <v>17</v>
      </c>
      <c r="H253" s="378">
        <f t="shared" ref="H253" si="122">IF(((F253="")*AND(G253="")),"",(G253-F253))</f>
        <v>4</v>
      </c>
      <c r="I253" s="377">
        <v>13</v>
      </c>
      <c r="J253" s="39">
        <v>16</v>
      </c>
      <c r="K253" s="378">
        <f t="shared" ref="K253" si="123">IF(((I253="")*AND(J253="")),"",(J253-I253))</f>
        <v>3</v>
      </c>
      <c r="L253" s="386" t="str">
        <f t="shared" ref="L253" si="124">IF(E253="","",IF(E253&lt;O253,"Pass","Fail"))</f>
        <v>Pass</v>
      </c>
      <c r="M253" s="160">
        <v>121</v>
      </c>
      <c r="N253" s="40" t="s">
        <v>46</v>
      </c>
      <c r="O253" s="40">
        <v>55</v>
      </c>
      <c r="P253" s="40">
        <v>60</v>
      </c>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193" priority="125" stopIfTrue="1" operator="equal">
      <formula>"Pass"</formula>
    </cfRule>
    <cfRule type="cellIs" dxfId="192" priority="126" stopIfTrue="1" operator="equal">
      <formula>"Fail"</formula>
    </cfRule>
  </conditionalFormatting>
  <conditionalFormatting sqref="L231">
    <cfRule type="cellIs" dxfId="191" priority="45" stopIfTrue="1" operator="equal">
      <formula>"Pass"</formula>
    </cfRule>
    <cfRule type="cellIs" dxfId="190" priority="46" stopIfTrue="1" operator="equal">
      <formula>"Fail"</formula>
    </cfRule>
  </conditionalFormatting>
  <conditionalFormatting sqref="L232">
    <cfRule type="cellIs" dxfId="189" priority="43" stopIfTrue="1" operator="equal">
      <formula>"Pass"</formula>
    </cfRule>
    <cfRule type="cellIs" dxfId="188" priority="44" stopIfTrue="1" operator="equal">
      <formula>"Fail"</formula>
    </cfRule>
  </conditionalFormatting>
  <conditionalFormatting sqref="L233">
    <cfRule type="cellIs" dxfId="187" priority="41" stopIfTrue="1" operator="equal">
      <formula>"Pass"</formula>
    </cfRule>
    <cfRule type="cellIs" dxfId="186" priority="42" stopIfTrue="1" operator="equal">
      <formula>"Fail"</formula>
    </cfRule>
  </conditionalFormatting>
  <conditionalFormatting sqref="L234">
    <cfRule type="cellIs" dxfId="185" priority="39" stopIfTrue="1" operator="equal">
      <formula>"Pass"</formula>
    </cfRule>
    <cfRule type="cellIs" dxfId="184" priority="40" stopIfTrue="1" operator="equal">
      <formula>"Fail"</formula>
    </cfRule>
  </conditionalFormatting>
  <conditionalFormatting sqref="L235">
    <cfRule type="cellIs" dxfId="183" priority="37" stopIfTrue="1" operator="equal">
      <formula>"Pass"</formula>
    </cfRule>
    <cfRule type="cellIs" dxfId="182" priority="38" stopIfTrue="1" operator="equal">
      <formula>"Fail"</formula>
    </cfRule>
  </conditionalFormatting>
  <conditionalFormatting sqref="L236">
    <cfRule type="cellIs" dxfId="181" priority="35" stopIfTrue="1" operator="equal">
      <formula>"Pass"</formula>
    </cfRule>
    <cfRule type="cellIs" dxfId="180" priority="36" stopIfTrue="1" operator="equal">
      <formula>"Fail"</formula>
    </cfRule>
  </conditionalFormatting>
  <conditionalFormatting sqref="L237">
    <cfRule type="cellIs" dxfId="179" priority="33" stopIfTrue="1" operator="equal">
      <formula>"Pass"</formula>
    </cfRule>
    <cfRule type="cellIs" dxfId="178" priority="34" stopIfTrue="1" operator="equal">
      <formula>"Fail"</formula>
    </cfRule>
  </conditionalFormatting>
  <conditionalFormatting sqref="L238">
    <cfRule type="cellIs" dxfId="177" priority="31" stopIfTrue="1" operator="equal">
      <formula>"Pass"</formula>
    </cfRule>
    <cfRule type="cellIs" dxfId="176" priority="32" stopIfTrue="1" operator="equal">
      <formula>"Fail"</formula>
    </cfRule>
  </conditionalFormatting>
  <conditionalFormatting sqref="L239">
    <cfRule type="cellIs" dxfId="175" priority="29" stopIfTrue="1" operator="equal">
      <formula>"Pass"</formula>
    </cfRule>
    <cfRule type="cellIs" dxfId="174" priority="30" stopIfTrue="1" operator="equal">
      <formula>"Fail"</formula>
    </cfRule>
  </conditionalFormatting>
  <conditionalFormatting sqref="L240">
    <cfRule type="cellIs" dxfId="173" priority="27" stopIfTrue="1" operator="equal">
      <formula>"Pass"</formula>
    </cfRule>
    <cfRule type="cellIs" dxfId="172" priority="28" stopIfTrue="1" operator="equal">
      <formula>"Fail"</formula>
    </cfRule>
  </conditionalFormatting>
  <conditionalFormatting sqref="L241">
    <cfRule type="cellIs" dxfId="171" priority="25" stopIfTrue="1" operator="equal">
      <formula>"Pass"</formula>
    </cfRule>
    <cfRule type="cellIs" dxfId="170" priority="26" stopIfTrue="1" operator="equal">
      <formula>"Fail"</formula>
    </cfRule>
  </conditionalFormatting>
  <conditionalFormatting sqref="L242">
    <cfRule type="cellIs" dxfId="169" priority="23" stopIfTrue="1" operator="equal">
      <formula>"Pass"</formula>
    </cfRule>
    <cfRule type="cellIs" dxfId="168" priority="24" stopIfTrue="1" operator="equal">
      <formula>"Fail"</formula>
    </cfRule>
  </conditionalFormatting>
  <conditionalFormatting sqref="L243">
    <cfRule type="cellIs" dxfId="167" priority="21" stopIfTrue="1" operator="equal">
      <formula>"Pass"</formula>
    </cfRule>
    <cfRule type="cellIs" dxfId="166" priority="22" stopIfTrue="1" operator="equal">
      <formula>"Fail"</formula>
    </cfRule>
  </conditionalFormatting>
  <conditionalFormatting sqref="L244">
    <cfRule type="cellIs" dxfId="165" priority="19" stopIfTrue="1" operator="equal">
      <formula>"Pass"</formula>
    </cfRule>
    <cfRule type="cellIs" dxfId="164" priority="20" stopIfTrue="1" operator="equal">
      <formula>"Fail"</formula>
    </cfRule>
  </conditionalFormatting>
  <conditionalFormatting sqref="L245">
    <cfRule type="cellIs" dxfId="163" priority="17" stopIfTrue="1" operator="equal">
      <formula>"Pass"</formula>
    </cfRule>
    <cfRule type="cellIs" dxfId="162" priority="18" stopIfTrue="1" operator="equal">
      <formula>"Fail"</formula>
    </cfRule>
  </conditionalFormatting>
  <conditionalFormatting sqref="L246">
    <cfRule type="cellIs" dxfId="161" priority="15" stopIfTrue="1" operator="equal">
      <formula>"Pass"</formula>
    </cfRule>
    <cfRule type="cellIs" dxfId="160" priority="16" stopIfTrue="1" operator="equal">
      <formula>"Fail"</formula>
    </cfRule>
  </conditionalFormatting>
  <conditionalFormatting sqref="L247">
    <cfRule type="cellIs" dxfId="159" priority="13" stopIfTrue="1" operator="equal">
      <formula>"Pass"</formula>
    </cfRule>
    <cfRule type="cellIs" dxfId="158" priority="14" stopIfTrue="1" operator="equal">
      <formula>"Fail"</formula>
    </cfRule>
  </conditionalFormatting>
  <conditionalFormatting sqref="L248">
    <cfRule type="cellIs" dxfId="157" priority="11" stopIfTrue="1" operator="equal">
      <formula>"Pass"</formula>
    </cfRule>
    <cfRule type="cellIs" dxfId="156" priority="12" stopIfTrue="1" operator="equal">
      <formula>"Fail"</formula>
    </cfRule>
  </conditionalFormatting>
  <conditionalFormatting sqref="L249">
    <cfRule type="cellIs" dxfId="155" priority="9" stopIfTrue="1" operator="equal">
      <formula>"Pass"</formula>
    </cfRule>
    <cfRule type="cellIs" dxfId="154" priority="10" stopIfTrue="1" operator="equal">
      <formula>"Fail"</formula>
    </cfRule>
  </conditionalFormatting>
  <conditionalFormatting sqref="L250">
    <cfRule type="cellIs" dxfId="153" priority="7" stopIfTrue="1" operator="equal">
      <formula>"Pass"</formula>
    </cfRule>
    <cfRule type="cellIs" dxfId="152" priority="8" stopIfTrue="1" operator="equal">
      <formula>"Fail"</formula>
    </cfRule>
  </conditionalFormatting>
  <conditionalFormatting sqref="L251">
    <cfRule type="cellIs" dxfId="151" priority="5" stopIfTrue="1" operator="equal">
      <formula>"Pass"</formula>
    </cfRule>
    <cfRule type="cellIs" dxfId="150" priority="6" stopIfTrue="1" operator="equal">
      <formula>"Fail"</formula>
    </cfRule>
  </conditionalFormatting>
  <conditionalFormatting sqref="L252">
    <cfRule type="cellIs" dxfId="149" priority="3" stopIfTrue="1" operator="equal">
      <formula>"Pass"</formula>
    </cfRule>
    <cfRule type="cellIs" dxfId="148" priority="4" stopIfTrue="1" operator="equal">
      <formula>"Fail"</formula>
    </cfRule>
  </conditionalFormatting>
  <conditionalFormatting sqref="L253">
    <cfRule type="cellIs" dxfId="9" priority="1" stopIfTrue="1" operator="equal">
      <formula>"Pass"</formula>
    </cfRule>
    <cfRule type="cellIs" dxfId="8"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62"/>
  <sheetViews>
    <sheetView zoomScale="55" zoomScaleNormal="55" workbookViewId="0">
      <pane ySplit="11" topLeftCell="A648" activePane="bottomLeft" state="frozen"/>
      <selection pane="bottomLeft" activeCell="W660" sqref="W660"/>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11" t="s">
        <v>77</v>
      </c>
      <c r="E8" s="412"/>
      <c r="F8" s="412"/>
      <c r="G8" s="412"/>
      <c r="H8" s="412"/>
      <c r="I8" s="412"/>
      <c r="J8" s="412"/>
      <c r="K8" s="412"/>
      <c r="L8" s="412"/>
      <c r="M8" s="412"/>
      <c r="N8" s="412"/>
      <c r="O8" s="412"/>
      <c r="P8" s="413"/>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row r="618" spans="1:31" ht="19.5" thickBot="1">
      <c r="A618" s="70">
        <v>44141</v>
      </c>
      <c r="B618" s="257" t="s">
        <v>56</v>
      </c>
      <c r="C618" s="258" t="s">
        <v>57</v>
      </c>
      <c r="D618">
        <v>2900.22</v>
      </c>
      <c r="E618">
        <v>2823.94</v>
      </c>
      <c r="F618">
        <v>2779.34</v>
      </c>
      <c r="G618">
        <v>2761.38</v>
      </c>
      <c r="H618">
        <v>2766.96</v>
      </c>
      <c r="I618">
        <v>2799.48</v>
      </c>
      <c r="J618">
        <v>2865.55</v>
      </c>
      <c r="K618">
        <v>2870.25</v>
      </c>
      <c r="L618">
        <v>2808.77</v>
      </c>
      <c r="M618">
        <v>2774.83</v>
      </c>
      <c r="N618">
        <v>2765.77</v>
      </c>
      <c r="O618">
        <v>2789.97</v>
      </c>
      <c r="P618">
        <v>2829.51</v>
      </c>
      <c r="Q618" s="258">
        <f>IF((P619=""),"",MAX(D620:P620))</f>
        <v>2205.4599999999996</v>
      </c>
      <c r="R618" s="258">
        <f>IF(P619="","",MIN(D620:P620))</f>
        <v>2120.1000000000004</v>
      </c>
      <c r="S618" s="258">
        <f>IF((P620=""),"",AVERAGE(D620:P620))</f>
        <v>2157.0261538461536</v>
      </c>
      <c r="T618" s="258">
        <f>IF((P619=""),"",STDEV(D620:P620))</f>
        <v>27.120745300261603</v>
      </c>
      <c r="U618" s="258">
        <f>IF((P619=""),"",((Q618-R618)/(Q618+R618))*100)</f>
        <v>1.973386104920501</v>
      </c>
      <c r="V618" s="267" t="str">
        <f>IF(P619="","",IF(U618&lt;7.6,IF(S618&gt;1920,IF(S618&lt;2300,"Pass","Fail"),"Fail"),"Fail"))</f>
        <v>Pass</v>
      </c>
      <c r="W618" s="274">
        <v>74</v>
      </c>
      <c r="X618" s="133" t="s">
        <v>312</v>
      </c>
      <c r="Y618" s="297" t="s">
        <v>309</v>
      </c>
      <c r="Z618" s="262">
        <v>1600</v>
      </c>
      <c r="AA618" s="262">
        <v>2600</v>
      </c>
      <c r="AB618" s="262">
        <v>1920</v>
      </c>
      <c r="AC618" s="262">
        <v>2300</v>
      </c>
      <c r="AD618" s="263">
        <v>10</v>
      </c>
      <c r="AE618" s="263">
        <v>7.6</v>
      </c>
    </row>
    <row r="619" spans="1:31" ht="19.5" thickBot="1">
      <c r="A619" s="264"/>
      <c r="B619" s="265"/>
      <c r="C619" s="265" t="s">
        <v>58</v>
      </c>
      <c r="D619">
        <v>1797.49</v>
      </c>
      <c r="E619">
        <v>1721.28</v>
      </c>
      <c r="F619">
        <v>1693.49</v>
      </c>
      <c r="G619">
        <v>1687.9</v>
      </c>
      <c r="H619">
        <v>1697.24</v>
      </c>
      <c r="I619">
        <v>1728.03</v>
      </c>
      <c r="J619">
        <v>1805.5</v>
      </c>
      <c r="K619">
        <v>1804.44</v>
      </c>
      <c r="L619">
        <v>1726.58</v>
      </c>
      <c r="M619">
        <v>1697.86</v>
      </c>
      <c r="N619">
        <v>1684.51</v>
      </c>
      <c r="O619">
        <v>1704.13</v>
      </c>
      <c r="P619">
        <v>1766.85</v>
      </c>
      <c r="Q619" s="266"/>
      <c r="R619" s="265"/>
      <c r="S619" s="265"/>
      <c r="T619" s="265"/>
      <c r="U619" s="265"/>
      <c r="V619" s="267"/>
      <c r="W619" s="245"/>
      <c r="Y619" s="297" t="s">
        <v>311</v>
      </c>
    </row>
    <row r="620" spans="1:31" ht="72.75" thickBot="1">
      <c r="A620" s="270"/>
      <c r="B620" s="271"/>
      <c r="C620" s="271" t="s">
        <v>59</v>
      </c>
      <c r="D620" s="272">
        <f t="shared" ref="D620:P620" si="202">IF(((D618="")*AND(D619="")),"",(D618-D619)*2)</f>
        <v>2205.4599999999996</v>
      </c>
      <c r="E620" s="272">
        <f t="shared" si="202"/>
        <v>2205.3200000000002</v>
      </c>
      <c r="F620" s="272">
        <f t="shared" si="202"/>
        <v>2171.7000000000003</v>
      </c>
      <c r="G620" s="272">
        <f t="shared" si="202"/>
        <v>2146.96</v>
      </c>
      <c r="H620" s="272">
        <f t="shared" si="202"/>
        <v>2139.44</v>
      </c>
      <c r="I620" s="272">
        <f t="shared" si="202"/>
        <v>2142.9</v>
      </c>
      <c r="J620" s="272">
        <f t="shared" si="202"/>
        <v>2120.1000000000004</v>
      </c>
      <c r="K620" s="272">
        <f t="shared" si="202"/>
        <v>2131.62</v>
      </c>
      <c r="L620" s="272">
        <f t="shared" si="202"/>
        <v>2164.38</v>
      </c>
      <c r="M620" s="272">
        <f t="shared" si="202"/>
        <v>2153.94</v>
      </c>
      <c r="N620" s="272">
        <f t="shared" si="202"/>
        <v>2162.52</v>
      </c>
      <c r="O620" s="272">
        <f t="shared" si="202"/>
        <v>2171.6799999999994</v>
      </c>
      <c r="P620" s="272">
        <f t="shared" si="202"/>
        <v>2125.3200000000006</v>
      </c>
      <c r="Q620" s="253"/>
      <c r="R620" s="271"/>
      <c r="S620" s="271"/>
      <c r="T620" s="271"/>
      <c r="U620" s="271"/>
      <c r="V620" s="273"/>
      <c r="W620" s="246"/>
    </row>
    <row r="621" spans="1:31" ht="19.5" thickBot="1">
      <c r="A621" s="70">
        <v>44144</v>
      </c>
      <c r="B621" s="257" t="s">
        <v>56</v>
      </c>
      <c r="C621" s="258" t="s">
        <v>57</v>
      </c>
      <c r="D621">
        <v>2884.54</v>
      </c>
      <c r="E621">
        <v>2767.74</v>
      </c>
      <c r="F621">
        <v>2747.44</v>
      </c>
      <c r="G621">
        <v>2755.83</v>
      </c>
      <c r="H621">
        <v>2846.86</v>
      </c>
      <c r="I621">
        <v>2835.74</v>
      </c>
      <c r="J621">
        <v>2760.25</v>
      </c>
      <c r="K621">
        <v>2755.97</v>
      </c>
      <c r="L621">
        <v>2828.56</v>
      </c>
      <c r="M621">
        <v>2776.98</v>
      </c>
      <c r="N621">
        <v>2762.41</v>
      </c>
      <c r="O621">
        <v>2763.01</v>
      </c>
      <c r="P621">
        <v>2779.84</v>
      </c>
      <c r="Q621" s="258">
        <f>IF((P622=""),"",MAX(D623:P623))</f>
        <v>2310.7199999999993</v>
      </c>
      <c r="R621" s="258">
        <f>IF(P622="","",MIN(D623:P623))</f>
        <v>2189.0000000000005</v>
      </c>
      <c r="S621" s="258">
        <f>IF((P623=""),"",AVERAGE(D623:P623))</f>
        <v>2243.9184615384615</v>
      </c>
      <c r="T621" s="258">
        <f>IF((P622=""),"",STDEV(D623:P623))</f>
        <v>38.01499569165469</v>
      </c>
      <c r="U621" s="258">
        <f>IF((P622=""),"",((Q621-R621)/(Q621+R621))*100)</f>
        <v>2.7050572035593081</v>
      </c>
      <c r="V621" s="267" t="str">
        <f>IF(P622="","",IF(U621&lt;7.6,IF(S621&gt;1920,IF(S621&lt;2300,"Pass","Fail"),"Fail"),"Fail"))</f>
        <v>Pass</v>
      </c>
      <c r="W621" s="274" t="s">
        <v>61</v>
      </c>
      <c r="X621" s="133" t="s">
        <v>313</v>
      </c>
      <c r="Y621" s="297"/>
      <c r="Z621" s="262">
        <v>1600</v>
      </c>
      <c r="AA621" s="262">
        <v>2600</v>
      </c>
      <c r="AB621" s="262">
        <v>1920</v>
      </c>
      <c r="AC621" s="262">
        <v>2300</v>
      </c>
      <c r="AD621" s="263">
        <v>10</v>
      </c>
      <c r="AE621" s="263">
        <v>7.6</v>
      </c>
    </row>
    <row r="622" spans="1:31" ht="19.5" thickBot="1">
      <c r="A622" s="264"/>
      <c r="B622" s="265"/>
      <c r="C622" s="265" t="s">
        <v>58</v>
      </c>
      <c r="D622">
        <v>1736.79</v>
      </c>
      <c r="E622">
        <v>1633.17</v>
      </c>
      <c r="F622">
        <v>1633.21</v>
      </c>
      <c r="G622">
        <v>1646.4</v>
      </c>
      <c r="H622">
        <v>1752.36</v>
      </c>
      <c r="I622">
        <v>1680.38</v>
      </c>
      <c r="J622">
        <v>1642.34</v>
      </c>
      <c r="K622">
        <v>1652.47</v>
      </c>
      <c r="L622">
        <v>1728.75</v>
      </c>
      <c r="M622">
        <v>1640.29</v>
      </c>
      <c r="N622">
        <v>1642.58</v>
      </c>
      <c r="O622">
        <v>1649.79</v>
      </c>
      <c r="P622">
        <v>1641.17</v>
      </c>
      <c r="Q622" s="266"/>
      <c r="R622" s="265"/>
      <c r="S622" s="265"/>
      <c r="T622" s="265"/>
      <c r="U622" s="265"/>
      <c r="V622" s="267"/>
      <c r="W622" s="245"/>
      <c r="Y622" s="297"/>
    </row>
    <row r="623" spans="1:31" ht="72.75" thickBot="1">
      <c r="A623" s="270"/>
      <c r="B623" s="271"/>
      <c r="C623" s="271" t="s">
        <v>59</v>
      </c>
      <c r="D623" s="272">
        <f t="shared" ref="D623:P623" si="203">IF(((D621="")*AND(D622="")),"",(D621-D622)*2)</f>
        <v>2295.5</v>
      </c>
      <c r="E623" s="272">
        <f t="shared" si="203"/>
        <v>2269.1399999999994</v>
      </c>
      <c r="F623" s="272">
        <f t="shared" si="203"/>
        <v>2228.46</v>
      </c>
      <c r="G623" s="272">
        <f t="shared" si="203"/>
        <v>2218.8599999999997</v>
      </c>
      <c r="H623" s="272">
        <f t="shared" si="203"/>
        <v>2189.0000000000005</v>
      </c>
      <c r="I623" s="272">
        <f t="shared" si="203"/>
        <v>2310.7199999999993</v>
      </c>
      <c r="J623" s="272">
        <f t="shared" si="203"/>
        <v>2235.8200000000002</v>
      </c>
      <c r="K623" s="272">
        <f t="shared" si="203"/>
        <v>2206.9999999999995</v>
      </c>
      <c r="L623" s="272">
        <f t="shared" si="203"/>
        <v>2199.62</v>
      </c>
      <c r="M623" s="272">
        <f t="shared" si="203"/>
        <v>2273.38</v>
      </c>
      <c r="N623" s="272">
        <f t="shared" si="203"/>
        <v>2239.66</v>
      </c>
      <c r="O623" s="272">
        <f t="shared" si="203"/>
        <v>2226.4400000000005</v>
      </c>
      <c r="P623" s="272">
        <f t="shared" si="203"/>
        <v>2277.34</v>
      </c>
      <c r="Q623" s="253"/>
      <c r="R623" s="271"/>
      <c r="S623" s="271"/>
      <c r="T623" s="271"/>
      <c r="U623" s="271"/>
      <c r="V623" s="273"/>
      <c r="W623" s="246"/>
    </row>
    <row r="624" spans="1:31" ht="19.5" thickBot="1">
      <c r="A624" s="70">
        <v>44151</v>
      </c>
      <c r="B624" s="257" t="s">
        <v>56</v>
      </c>
      <c r="C624" s="258" t="s">
        <v>57</v>
      </c>
      <c r="D624">
        <v>2883.59</v>
      </c>
      <c r="E624">
        <v>2763.21</v>
      </c>
      <c r="F624">
        <v>2749.76</v>
      </c>
      <c r="G624">
        <v>2749.3</v>
      </c>
      <c r="H624">
        <v>2842.38</v>
      </c>
      <c r="I624">
        <v>2890</v>
      </c>
      <c r="J624">
        <v>2755.9</v>
      </c>
      <c r="K624">
        <v>2773.51</v>
      </c>
      <c r="L624">
        <v>2827.54</v>
      </c>
      <c r="M624">
        <v>2777.14</v>
      </c>
      <c r="N624">
        <v>2757.8</v>
      </c>
      <c r="O624">
        <v>2761.64</v>
      </c>
      <c r="P624">
        <v>2840.45</v>
      </c>
      <c r="Q624" s="258">
        <f>IF((P625=""),"",MAX(D626:P626))</f>
        <v>2479.2400000000002</v>
      </c>
      <c r="R624" s="258">
        <f>IF(P625="","",MIN(D626:P626))</f>
        <v>2171.54</v>
      </c>
      <c r="S624" s="258">
        <f>IF((P626=""),"",AVERAGE(D626:P626))</f>
        <v>2268.4907692307697</v>
      </c>
      <c r="T624" s="258">
        <f>IF((P625=""),"",STDEV(D626:P626))</f>
        <v>81.754646602039841</v>
      </c>
      <c r="U624" s="258">
        <f>IF((P625=""),"",((Q624-R624)/(Q624+R624))*100)</f>
        <v>6.6160945045777311</v>
      </c>
      <c r="V624" s="267" t="str">
        <f>IF(P625="","",IF(U624&lt;7.6,IF(S624&gt;1920,IF(S624&lt;2300,"Pass","Fail"),"Fail"),"Fail"))</f>
        <v>Pass</v>
      </c>
      <c r="W624" s="274">
        <v>1340</v>
      </c>
      <c r="X624" s="133" t="s">
        <v>314</v>
      </c>
      <c r="Y624" s="297"/>
      <c r="Z624" s="262">
        <v>1600</v>
      </c>
      <c r="AA624" s="262">
        <v>2600</v>
      </c>
      <c r="AB624" s="262">
        <v>1920</v>
      </c>
      <c r="AC624" s="262">
        <v>2300</v>
      </c>
      <c r="AD624" s="263">
        <v>10</v>
      </c>
      <c r="AE624" s="263">
        <v>7.6</v>
      </c>
    </row>
    <row r="625" spans="1:31" ht="19.5" thickBot="1">
      <c r="A625" s="264"/>
      <c r="B625" s="265"/>
      <c r="C625" s="265" t="s">
        <v>58</v>
      </c>
      <c r="D625">
        <v>1717.37</v>
      </c>
      <c r="E625">
        <v>1624.91</v>
      </c>
      <c r="F625">
        <v>1624.61</v>
      </c>
      <c r="G625">
        <v>1632.12</v>
      </c>
      <c r="H625">
        <v>1752.99</v>
      </c>
      <c r="I625">
        <v>1804.23</v>
      </c>
      <c r="J625">
        <v>1626.49</v>
      </c>
      <c r="K625">
        <v>1533.89</v>
      </c>
      <c r="L625">
        <v>1733.13</v>
      </c>
      <c r="M625">
        <v>1630.8</v>
      </c>
      <c r="N625">
        <v>1628.1</v>
      </c>
      <c r="O625">
        <v>1645.09</v>
      </c>
      <c r="P625">
        <v>1673.3</v>
      </c>
      <c r="Q625" s="266"/>
      <c r="R625" s="265"/>
      <c r="S625" s="265"/>
      <c r="T625" s="265"/>
      <c r="U625" s="265"/>
      <c r="V625" s="267"/>
      <c r="W625" s="245"/>
      <c r="Y625" s="297"/>
    </row>
    <row r="626" spans="1:31" ht="72.75" thickBot="1">
      <c r="A626" s="270"/>
      <c r="B626" s="271"/>
      <c r="C626" s="271" t="s">
        <v>59</v>
      </c>
      <c r="D626" s="272">
        <f t="shared" ref="D626:P626" si="204">IF(((D624="")*AND(D625="")),"",(D624-D625)*2)</f>
        <v>2332.4400000000005</v>
      </c>
      <c r="E626" s="272">
        <f t="shared" si="204"/>
        <v>2276.6</v>
      </c>
      <c r="F626" s="272">
        <f t="shared" si="204"/>
        <v>2250.3000000000006</v>
      </c>
      <c r="G626" s="272">
        <f t="shared" si="204"/>
        <v>2234.3600000000006</v>
      </c>
      <c r="H626" s="272">
        <f t="shared" si="204"/>
        <v>2178.7800000000002</v>
      </c>
      <c r="I626" s="272">
        <f t="shared" si="204"/>
        <v>2171.54</v>
      </c>
      <c r="J626" s="272">
        <f t="shared" si="204"/>
        <v>2258.8200000000002</v>
      </c>
      <c r="K626" s="272">
        <f t="shared" si="204"/>
        <v>2479.2400000000002</v>
      </c>
      <c r="L626" s="272">
        <f t="shared" si="204"/>
        <v>2188.8199999999997</v>
      </c>
      <c r="M626" s="272">
        <f t="shared" si="204"/>
        <v>2292.6799999999998</v>
      </c>
      <c r="N626" s="272">
        <f t="shared" si="204"/>
        <v>2259.4000000000005</v>
      </c>
      <c r="O626" s="272">
        <f t="shared" si="204"/>
        <v>2233.1</v>
      </c>
      <c r="P626" s="272">
        <f t="shared" si="204"/>
        <v>2334.2999999999997</v>
      </c>
      <c r="Q626" s="253"/>
      <c r="R626" s="271"/>
      <c r="S626" s="271"/>
      <c r="T626" s="271"/>
      <c r="U626" s="271"/>
      <c r="V626" s="273"/>
      <c r="W626" s="246"/>
    </row>
    <row r="627" spans="1:31" ht="19.5" thickBot="1">
      <c r="A627" s="70">
        <v>44166</v>
      </c>
      <c r="B627" s="257" t="s">
        <v>56</v>
      </c>
      <c r="C627" s="258" t="s">
        <v>57</v>
      </c>
      <c r="D627">
        <v>2892.88</v>
      </c>
      <c r="E627">
        <v>2826.96</v>
      </c>
      <c r="F627">
        <v>2787.13</v>
      </c>
      <c r="G627">
        <v>2769.66</v>
      </c>
      <c r="H627">
        <v>2771.16</v>
      </c>
      <c r="I627">
        <v>2798.05</v>
      </c>
      <c r="J627">
        <v>2858.49</v>
      </c>
      <c r="K627">
        <v>2857.43</v>
      </c>
      <c r="L627">
        <v>2807.92</v>
      </c>
      <c r="M627">
        <v>2780.89</v>
      </c>
      <c r="N627">
        <v>2771.98</v>
      </c>
      <c r="O627">
        <v>2795.13</v>
      </c>
      <c r="P627">
        <v>2836.09</v>
      </c>
      <c r="Q627" s="258">
        <f>IF((P628=""),"",MAX(D629:P629))</f>
        <v>2242.12</v>
      </c>
      <c r="R627" s="258">
        <f>IF(P628="","",MIN(D629:P629))</f>
        <v>2143.5399999999995</v>
      </c>
      <c r="S627" s="258">
        <f>IF((P629=""),"",AVERAGE(D629:P629))</f>
        <v>2190.8923076923074</v>
      </c>
      <c r="T627" s="258">
        <f>IF((P628=""),"",STDEV(D629:P629))</f>
        <v>30.702459769508341</v>
      </c>
      <c r="U627" s="258">
        <f>IF((P628=""),"",((Q627-R627)/(Q627+R627))*100)</f>
        <v>2.2477802656840793</v>
      </c>
      <c r="V627" s="267" t="str">
        <f>IF(P628="","",IF(U627&lt;7.6,IF(S627&gt;1920,IF(S627&lt;2300,"Pass","Fail"),"Fail"),"Fail"))</f>
        <v>Pass</v>
      </c>
      <c r="W627" s="274">
        <v>74</v>
      </c>
      <c r="X627" s="133" t="s">
        <v>315</v>
      </c>
      <c r="Y627" s="297" t="s">
        <v>311</v>
      </c>
      <c r="Z627" s="262">
        <v>1600</v>
      </c>
      <c r="AA627" s="262">
        <v>2600</v>
      </c>
      <c r="AB627" s="262">
        <v>1920</v>
      </c>
      <c r="AC627" s="262">
        <v>2300</v>
      </c>
      <c r="AD627" s="263">
        <v>10</v>
      </c>
      <c r="AE627" s="263">
        <v>7.6</v>
      </c>
    </row>
    <row r="628" spans="1:31" ht="19.5" thickBot="1">
      <c r="A628" s="264"/>
      <c r="B628" s="265"/>
      <c r="C628" s="265" t="s">
        <v>58</v>
      </c>
      <c r="D628">
        <v>1774.09</v>
      </c>
      <c r="E628">
        <v>1705.9</v>
      </c>
      <c r="F628">
        <v>1679.85</v>
      </c>
      <c r="G628">
        <v>1674.62</v>
      </c>
      <c r="H628">
        <v>1683.61</v>
      </c>
      <c r="I628">
        <v>1712.45</v>
      </c>
      <c r="J628">
        <v>1786.72</v>
      </c>
      <c r="K628">
        <v>1781.37</v>
      </c>
      <c r="L628">
        <v>1708.4</v>
      </c>
      <c r="M628">
        <v>1682.71</v>
      </c>
      <c r="N628">
        <v>1672.4</v>
      </c>
      <c r="O628">
        <v>1692.81</v>
      </c>
      <c r="P628">
        <v>1758.04</v>
      </c>
      <c r="Q628" s="266"/>
      <c r="R628" s="265"/>
      <c r="S628" s="265"/>
      <c r="T628" s="265"/>
      <c r="U628" s="265"/>
      <c r="V628" s="267"/>
      <c r="W628" s="245"/>
      <c r="Y628" s="179"/>
    </row>
    <row r="629" spans="1:31" ht="72.75" thickBot="1">
      <c r="A629" s="270"/>
      <c r="B629" s="271"/>
      <c r="C629" s="271" t="s">
        <v>59</v>
      </c>
      <c r="D629" s="272">
        <f t="shared" ref="D629:P629" si="205">IF(((D627="")*AND(D628="")),"",(D627-D628)*2)</f>
        <v>2237.5800000000004</v>
      </c>
      <c r="E629" s="272">
        <f t="shared" si="205"/>
        <v>2242.12</v>
      </c>
      <c r="F629" s="272">
        <f t="shared" si="205"/>
        <v>2214.5600000000004</v>
      </c>
      <c r="G629" s="272">
        <f t="shared" si="205"/>
        <v>2190.08</v>
      </c>
      <c r="H629" s="272">
        <f t="shared" si="205"/>
        <v>2175.1</v>
      </c>
      <c r="I629" s="272">
        <f t="shared" si="205"/>
        <v>2171.2000000000003</v>
      </c>
      <c r="J629" s="272">
        <f t="shared" si="205"/>
        <v>2143.5399999999995</v>
      </c>
      <c r="K629" s="272">
        <f t="shared" si="205"/>
        <v>2152.12</v>
      </c>
      <c r="L629" s="272">
        <f t="shared" si="205"/>
        <v>2199.04</v>
      </c>
      <c r="M629" s="272">
        <f t="shared" si="205"/>
        <v>2196.3599999999997</v>
      </c>
      <c r="N629" s="272">
        <f t="shared" si="205"/>
        <v>2199.16</v>
      </c>
      <c r="O629" s="272">
        <f t="shared" si="205"/>
        <v>2204.6400000000003</v>
      </c>
      <c r="P629" s="272">
        <f t="shared" si="205"/>
        <v>2156.1000000000004</v>
      </c>
      <c r="Q629" s="253"/>
      <c r="R629" s="271"/>
      <c r="S629" s="271"/>
      <c r="T629" s="271"/>
      <c r="U629" s="271"/>
      <c r="V629" s="273"/>
      <c r="W629" s="246"/>
    </row>
    <row r="630" spans="1:31" ht="19.5" thickBot="1">
      <c r="A630" s="70">
        <v>44172</v>
      </c>
      <c r="B630" s="257" t="s">
        <v>56</v>
      </c>
      <c r="C630" s="258" t="s">
        <v>57</v>
      </c>
      <c r="D630">
        <v>2839.24</v>
      </c>
      <c r="E630">
        <v>2727.48</v>
      </c>
      <c r="F630">
        <v>2705.83</v>
      </c>
      <c r="G630">
        <v>2702.66</v>
      </c>
      <c r="H630">
        <v>2778.79</v>
      </c>
      <c r="I630">
        <v>2835.89</v>
      </c>
      <c r="J630">
        <v>2710.18</v>
      </c>
      <c r="K630">
        <v>2727.14</v>
      </c>
      <c r="L630">
        <v>2883.42</v>
      </c>
      <c r="M630">
        <v>2729.81</v>
      </c>
      <c r="N630">
        <v>2729.58</v>
      </c>
      <c r="O630">
        <v>2709.26</v>
      </c>
      <c r="P630">
        <v>2754.29</v>
      </c>
      <c r="Q630" s="258">
        <f>IF((P631=""),"",MAX(D632:P632))</f>
        <v>2264.0799999999995</v>
      </c>
      <c r="R630" s="258">
        <f>IF(P631="","",MIN(D632:P632))</f>
        <v>2161.9599999999996</v>
      </c>
      <c r="S630" s="258">
        <f>IF((P632=""),"",AVERAGE(D632:P632))</f>
        <v>2220.5323076923078</v>
      </c>
      <c r="T630" s="258">
        <f>IF((P631=""),"",STDEV(D632:P632))</f>
        <v>28.451643817141452</v>
      </c>
      <c r="U630" s="258">
        <f>IF((P631=""),"",((Q630-R630)/(Q630+R630))*100)</f>
        <v>2.3072543402228609</v>
      </c>
      <c r="V630" s="267" t="str">
        <f>IF(P631="","",IF(U630&lt;7.6,IF(S630&gt;1920,IF(S630&lt;2300,"Pass","Fail"),"Fail"),"Fail"))</f>
        <v>Pass</v>
      </c>
      <c r="W630" s="274"/>
      <c r="X630" s="133"/>
      <c r="Y630" s="297"/>
      <c r="Z630" s="262">
        <v>1600</v>
      </c>
      <c r="AA630" s="262">
        <v>2600</v>
      </c>
      <c r="AB630" s="262">
        <v>1920</v>
      </c>
      <c r="AC630" s="262">
        <v>2300</v>
      </c>
      <c r="AD630" s="263">
        <v>10</v>
      </c>
      <c r="AE630" s="263">
        <v>7.6</v>
      </c>
    </row>
    <row r="631" spans="1:31" ht="19.5" thickBot="1">
      <c r="A631" s="264"/>
      <c r="B631" s="265"/>
      <c r="C631" s="265" t="s">
        <v>58</v>
      </c>
      <c r="D631">
        <v>1707.2</v>
      </c>
      <c r="E631">
        <v>1605.78</v>
      </c>
      <c r="F631">
        <v>1590.94</v>
      </c>
      <c r="G631">
        <v>1602.43</v>
      </c>
      <c r="H631">
        <v>1682.58</v>
      </c>
      <c r="I631">
        <v>1721.96</v>
      </c>
      <c r="J631">
        <v>1606.35</v>
      </c>
      <c r="K631">
        <v>1646.16</v>
      </c>
      <c r="L631">
        <v>1771.05</v>
      </c>
      <c r="M631">
        <v>1599.16</v>
      </c>
      <c r="N631">
        <v>1611.25</v>
      </c>
      <c r="O631">
        <v>1609.09</v>
      </c>
      <c r="P631">
        <v>1646.16</v>
      </c>
      <c r="Q631" s="266"/>
      <c r="R631" s="265"/>
      <c r="S631" s="265"/>
      <c r="T631" s="265"/>
      <c r="U631" s="265"/>
      <c r="V631" s="267"/>
      <c r="W631" s="245"/>
      <c r="Y631" s="297"/>
    </row>
    <row r="632" spans="1:31" ht="72.75" thickBot="1">
      <c r="A632" s="270"/>
      <c r="B632" s="271"/>
      <c r="C632" s="271" t="s">
        <v>59</v>
      </c>
      <c r="D632" s="272">
        <f t="shared" ref="D632:P632" si="206">IF(((D630="")*AND(D631="")),"",(D630-D631)*2)</f>
        <v>2264.0799999999995</v>
      </c>
      <c r="E632" s="272">
        <f t="shared" si="206"/>
        <v>2243.4</v>
      </c>
      <c r="F632" s="272">
        <f t="shared" si="206"/>
        <v>2229.7799999999997</v>
      </c>
      <c r="G632" s="272">
        <f t="shared" si="206"/>
        <v>2200.4599999999996</v>
      </c>
      <c r="H632" s="272">
        <f t="shared" si="206"/>
        <v>2192.42</v>
      </c>
      <c r="I632" s="272">
        <f t="shared" si="206"/>
        <v>2227.8599999999997</v>
      </c>
      <c r="J632" s="272">
        <f t="shared" si="206"/>
        <v>2207.66</v>
      </c>
      <c r="K632" s="272">
        <f t="shared" si="206"/>
        <v>2161.9599999999996</v>
      </c>
      <c r="L632" s="272">
        <f t="shared" si="206"/>
        <v>2224.7400000000002</v>
      </c>
      <c r="M632" s="272">
        <f t="shared" si="206"/>
        <v>2261.2999999999997</v>
      </c>
      <c r="N632" s="272">
        <f t="shared" si="206"/>
        <v>2236.66</v>
      </c>
      <c r="O632" s="272">
        <f t="shared" si="206"/>
        <v>2200.3400000000006</v>
      </c>
      <c r="P632" s="272">
        <f t="shared" si="206"/>
        <v>2216.2599999999998</v>
      </c>
      <c r="Q632" s="253"/>
      <c r="R632" s="271"/>
      <c r="S632" s="271"/>
      <c r="T632" s="271"/>
      <c r="U632" s="271"/>
      <c r="V632" s="273"/>
      <c r="W632" s="246"/>
    </row>
    <row r="633" spans="1:31" ht="19.5" thickBot="1">
      <c r="A633" s="70">
        <v>44176</v>
      </c>
      <c r="B633" s="257" t="s">
        <v>222</v>
      </c>
      <c r="C633" s="258" t="s">
        <v>57</v>
      </c>
      <c r="D633">
        <v>2809</v>
      </c>
      <c r="E633">
        <v>2755</v>
      </c>
      <c r="F633">
        <v>2734</v>
      </c>
      <c r="G633">
        <v>2735</v>
      </c>
      <c r="H633">
        <v>2756</v>
      </c>
      <c r="I633">
        <v>2801</v>
      </c>
      <c r="J633">
        <v>2864</v>
      </c>
      <c r="K633">
        <v>2884</v>
      </c>
      <c r="L633">
        <v>2801</v>
      </c>
      <c r="M633">
        <v>2754</v>
      </c>
      <c r="N633">
        <v>2744</v>
      </c>
      <c r="O633">
        <v>2785</v>
      </c>
      <c r="P633">
        <v>2864</v>
      </c>
      <c r="Q633" s="258">
        <f>IF((P634=""),"",MAX(D635:P635))</f>
        <v>2242</v>
      </c>
      <c r="R633" s="258">
        <f>IF(P634="","",MIN(D635:P635))</f>
        <v>2154</v>
      </c>
      <c r="S633" s="258">
        <f>IF((P635=""),"",AVERAGE(D635:P635))</f>
        <v>2195.8461538461538</v>
      </c>
      <c r="T633" s="258">
        <f>IF((P634=""),"",STDEV(D635:P635))</f>
        <v>27.898166468568842</v>
      </c>
      <c r="U633" s="258">
        <f>IF((P634=""),"",((Q633-R633)/(Q633+R633))*100)</f>
        <v>2.0018198362147408</v>
      </c>
      <c r="V633" s="267" t="str">
        <f>IF(P634="","",IF(U633&lt;7.6,IF(S633&gt;1920,IF(S633&lt;2300,"Pass","Fail"),"Fail"),"Fail"))</f>
        <v>Pass</v>
      </c>
      <c r="W633" s="274">
        <v>121</v>
      </c>
      <c r="X633" s="133" t="s">
        <v>317</v>
      </c>
      <c r="Y633" s="297"/>
      <c r="Z633" s="262">
        <v>1600</v>
      </c>
      <c r="AA633" s="262">
        <v>2600</v>
      </c>
      <c r="AB633" s="262">
        <v>1920</v>
      </c>
      <c r="AC633" s="262">
        <v>2300</v>
      </c>
      <c r="AD633" s="263">
        <v>10</v>
      </c>
      <c r="AE633" s="263">
        <v>7.6</v>
      </c>
    </row>
    <row r="634" spans="1:31" ht="19.5" thickBot="1">
      <c r="A634" s="264"/>
      <c r="B634" s="265"/>
      <c r="C634" s="265" t="s">
        <v>58</v>
      </c>
      <c r="D634">
        <v>1690</v>
      </c>
      <c r="E634">
        <v>1634</v>
      </c>
      <c r="F634">
        <v>1627</v>
      </c>
      <c r="G634">
        <v>1640</v>
      </c>
      <c r="H634">
        <v>1667</v>
      </c>
      <c r="I634">
        <v>1711</v>
      </c>
      <c r="J634">
        <v>1787</v>
      </c>
      <c r="K634">
        <v>1799</v>
      </c>
      <c r="L634">
        <v>1697</v>
      </c>
      <c r="M634">
        <v>1654</v>
      </c>
      <c r="N634">
        <v>1642</v>
      </c>
      <c r="O634">
        <v>1679</v>
      </c>
      <c r="P634">
        <v>1786</v>
      </c>
      <c r="Q634" s="266"/>
      <c r="R634" s="265"/>
      <c r="S634" s="265"/>
      <c r="T634" s="265"/>
      <c r="U634" s="265"/>
      <c r="V634" s="267"/>
      <c r="W634" s="245"/>
      <c r="Y634" s="297"/>
    </row>
    <row r="635" spans="1:31" ht="72.75" thickBot="1">
      <c r="A635" s="270"/>
      <c r="B635" s="271"/>
      <c r="C635" s="271" t="s">
        <v>59</v>
      </c>
      <c r="D635" s="272">
        <f t="shared" ref="D635:P635" si="207">IF(((D633="")*AND(D634="")),"",(D633-D634)*2)</f>
        <v>2238</v>
      </c>
      <c r="E635" s="272">
        <f t="shared" si="207"/>
        <v>2242</v>
      </c>
      <c r="F635" s="272">
        <f t="shared" si="207"/>
        <v>2214</v>
      </c>
      <c r="G635" s="272">
        <f t="shared" si="207"/>
        <v>2190</v>
      </c>
      <c r="H635" s="272">
        <f t="shared" si="207"/>
        <v>2178</v>
      </c>
      <c r="I635" s="272">
        <f t="shared" si="207"/>
        <v>2180</v>
      </c>
      <c r="J635" s="272">
        <f t="shared" si="207"/>
        <v>2154</v>
      </c>
      <c r="K635" s="272">
        <f t="shared" si="207"/>
        <v>2170</v>
      </c>
      <c r="L635" s="272">
        <f t="shared" si="207"/>
        <v>2208</v>
      </c>
      <c r="M635" s="272">
        <f t="shared" si="207"/>
        <v>2200</v>
      </c>
      <c r="N635" s="272">
        <f t="shared" si="207"/>
        <v>2204</v>
      </c>
      <c r="O635" s="272">
        <f t="shared" si="207"/>
        <v>2212</v>
      </c>
      <c r="P635" s="272">
        <f t="shared" si="207"/>
        <v>2156</v>
      </c>
      <c r="Q635" s="253"/>
      <c r="R635" s="271"/>
      <c r="S635" s="271"/>
      <c r="T635" s="271"/>
      <c r="U635" s="271"/>
      <c r="V635" s="273"/>
      <c r="W635" s="246"/>
    </row>
    <row r="636" spans="1:31" ht="19.5" thickBot="1">
      <c r="A636" s="70">
        <v>44193</v>
      </c>
      <c r="B636" s="257" t="s">
        <v>222</v>
      </c>
      <c r="C636" s="258" t="s">
        <v>57</v>
      </c>
      <c r="D636">
        <v>2809</v>
      </c>
      <c r="E636">
        <v>2755</v>
      </c>
      <c r="F636">
        <v>2734</v>
      </c>
      <c r="G636">
        <v>2735</v>
      </c>
      <c r="H636">
        <v>2756</v>
      </c>
      <c r="I636">
        <v>2801</v>
      </c>
      <c r="J636">
        <v>2864</v>
      </c>
      <c r="K636">
        <v>2884</v>
      </c>
      <c r="L636">
        <v>2801</v>
      </c>
      <c r="M636">
        <v>2754</v>
      </c>
      <c r="N636">
        <v>2744</v>
      </c>
      <c r="O636">
        <v>2785</v>
      </c>
      <c r="P636">
        <v>2864</v>
      </c>
      <c r="Q636" s="258">
        <f>IF((P637=""),"",MAX(D638:P638))</f>
        <v>2270</v>
      </c>
      <c r="R636" s="258">
        <f>IF(P637="","",MIN(D638:P638))</f>
        <v>2070</v>
      </c>
      <c r="S636" s="258">
        <f>IF((P638=""),"",AVERAGE(D638:P638))</f>
        <v>2199.0769230769229</v>
      </c>
      <c r="T636" s="258">
        <f>IF((P637=""),"",STDEV(D638:P638))</f>
        <v>53.737729666811859</v>
      </c>
      <c r="U636" s="258">
        <f>IF((P637=""),"",((Q636-R636)/(Q636+R636))*100)</f>
        <v>4.6082949308755765</v>
      </c>
      <c r="V636" s="267" t="str">
        <f>IF(P637="","",IF(U636&lt;7.6,IF(S636&gt;1920,IF(S636&lt;2300,"Pass","Fail"),"Fail"),"Fail"))</f>
        <v>Pass</v>
      </c>
      <c r="W636" s="274">
        <v>1428</v>
      </c>
      <c r="X636" s="133" t="s">
        <v>318</v>
      </c>
      <c r="Y636" s="297"/>
      <c r="Z636" s="262">
        <v>1600</v>
      </c>
      <c r="AA636" s="262">
        <v>2600</v>
      </c>
      <c r="AB636" s="262">
        <v>1920</v>
      </c>
      <c r="AC636" s="262">
        <v>2300</v>
      </c>
      <c r="AD636" s="263">
        <v>10</v>
      </c>
      <c r="AE636" s="263">
        <v>7.6</v>
      </c>
    </row>
    <row r="637" spans="1:31" ht="19.5" thickBot="1">
      <c r="A637" s="264"/>
      <c r="B637" s="265"/>
      <c r="C637" s="265" t="s">
        <v>58</v>
      </c>
      <c r="D637">
        <v>1774</v>
      </c>
      <c r="E637">
        <v>1684</v>
      </c>
      <c r="F637">
        <v>1649</v>
      </c>
      <c r="G637">
        <v>1639</v>
      </c>
      <c r="H637">
        <v>1645</v>
      </c>
      <c r="I637">
        <v>1670</v>
      </c>
      <c r="J637">
        <v>1729</v>
      </c>
      <c r="K637">
        <v>1768</v>
      </c>
      <c r="L637">
        <v>1681</v>
      </c>
      <c r="M637">
        <v>1648</v>
      </c>
      <c r="N637">
        <v>1644</v>
      </c>
      <c r="O637">
        <v>1679</v>
      </c>
      <c r="P637">
        <v>1782</v>
      </c>
      <c r="Q637" s="266"/>
      <c r="R637" s="265"/>
      <c r="S637" s="265"/>
      <c r="T637" s="265"/>
      <c r="U637" s="265"/>
      <c r="V637" s="267"/>
      <c r="W637" s="245"/>
      <c r="Y637" s="297"/>
    </row>
    <row r="638" spans="1:31" ht="72.75" thickBot="1">
      <c r="A638" s="270"/>
      <c r="B638" s="271"/>
      <c r="C638" s="271" t="s">
        <v>59</v>
      </c>
      <c r="D638" s="272">
        <f t="shared" ref="D638:P638" si="208">IF(((D636="")*AND(D637="")),"",(D636-D637)*2)</f>
        <v>2070</v>
      </c>
      <c r="E638" s="272">
        <f t="shared" si="208"/>
        <v>2142</v>
      </c>
      <c r="F638" s="272">
        <f t="shared" si="208"/>
        <v>2170</v>
      </c>
      <c r="G638" s="272">
        <f t="shared" si="208"/>
        <v>2192</v>
      </c>
      <c r="H638" s="272">
        <f t="shared" si="208"/>
        <v>2222</v>
      </c>
      <c r="I638" s="272">
        <f t="shared" si="208"/>
        <v>2262</v>
      </c>
      <c r="J638" s="272">
        <f t="shared" si="208"/>
        <v>2270</v>
      </c>
      <c r="K638" s="272">
        <f t="shared" si="208"/>
        <v>2232</v>
      </c>
      <c r="L638" s="272">
        <f t="shared" si="208"/>
        <v>2240</v>
      </c>
      <c r="M638" s="272">
        <f t="shared" si="208"/>
        <v>2212</v>
      </c>
      <c r="N638" s="272">
        <f t="shared" si="208"/>
        <v>2200</v>
      </c>
      <c r="O638" s="272">
        <f t="shared" si="208"/>
        <v>2212</v>
      </c>
      <c r="P638" s="272">
        <f t="shared" si="208"/>
        <v>2164</v>
      </c>
      <c r="Q638" s="253"/>
      <c r="R638" s="271"/>
      <c r="S638" s="271"/>
      <c r="T638" s="271"/>
      <c r="U638" s="271"/>
      <c r="V638" s="273"/>
      <c r="W638" s="246"/>
    </row>
    <row r="639" spans="1:31" ht="19.5" thickBot="1">
      <c r="A639" s="70">
        <v>44197</v>
      </c>
      <c r="B639" s="257" t="s">
        <v>222</v>
      </c>
      <c r="C639" s="258" t="s">
        <v>57</v>
      </c>
      <c r="D639">
        <v>2869.57</v>
      </c>
      <c r="E639">
        <v>2803.32</v>
      </c>
      <c r="F639">
        <v>2759.81</v>
      </c>
      <c r="G639">
        <v>2736.88</v>
      </c>
      <c r="H639">
        <v>2738.47</v>
      </c>
      <c r="I639">
        <v>2763.19</v>
      </c>
      <c r="J639">
        <v>2813.91</v>
      </c>
      <c r="K639">
        <v>2864.83</v>
      </c>
      <c r="L639">
        <v>2784.64</v>
      </c>
      <c r="M639">
        <v>2744.08</v>
      </c>
      <c r="N639">
        <v>2756.54</v>
      </c>
      <c r="O639">
        <v>2804.78</v>
      </c>
      <c r="P639">
        <v>2888.25</v>
      </c>
      <c r="Q639" s="258">
        <f>IF((P640=""),"",MAX(D641:P641))</f>
        <v>2311.9400000000005</v>
      </c>
      <c r="R639" s="258">
        <f>IF(P640="","",MIN(D641:P641))</f>
        <v>2198.6</v>
      </c>
      <c r="S639" s="258">
        <f>IF((P641=""),"",AVERAGE(D641:P641))</f>
        <v>2256.1276923076921</v>
      </c>
      <c r="T639" s="258">
        <f>IF((P640=""),"",STDEV(D641:P641))</f>
        <v>34.54751562554609</v>
      </c>
      <c r="U639" s="258">
        <f>IF((P640=""),"",((Q639-R639)/(Q639+R639))*100)</f>
        <v>2.5127811747595761</v>
      </c>
      <c r="V639" s="267" t="str">
        <f>IF(P640="","",IF(U639&lt;7.6,IF(S639&gt;1920,IF(S639&lt;2300,"Pass","Fail"),"Fail"),"Fail"))</f>
        <v>Pass</v>
      </c>
      <c r="W639" s="274">
        <v>1428</v>
      </c>
      <c r="X639" s="133" t="s">
        <v>321</v>
      </c>
      <c r="Y639" s="297"/>
      <c r="Z639" s="262">
        <v>1600</v>
      </c>
      <c r="AA639" s="262">
        <v>2600</v>
      </c>
      <c r="AB639" s="262">
        <v>1920</v>
      </c>
      <c r="AC639" s="262">
        <v>2300</v>
      </c>
      <c r="AD639" s="263">
        <v>10</v>
      </c>
      <c r="AE639" s="263">
        <v>7.6</v>
      </c>
    </row>
    <row r="640" spans="1:31" ht="19.5" thickBot="1">
      <c r="A640" s="264"/>
      <c r="B640" s="265"/>
      <c r="C640" s="265" t="s">
        <v>58</v>
      </c>
      <c r="D640">
        <v>1720.27</v>
      </c>
      <c r="E640">
        <v>1647.35</v>
      </c>
      <c r="F640">
        <v>1616.5</v>
      </c>
      <c r="G640">
        <v>1611.82</v>
      </c>
      <c r="H640">
        <v>1616.99</v>
      </c>
      <c r="I640">
        <v>1641.93</v>
      </c>
      <c r="J640">
        <v>1714.61</v>
      </c>
      <c r="K640">
        <v>1759.18</v>
      </c>
      <c r="L640">
        <v>1651.16</v>
      </c>
      <c r="M640">
        <v>1614.42</v>
      </c>
      <c r="N640">
        <v>1619.56</v>
      </c>
      <c r="O640">
        <v>1667.32</v>
      </c>
      <c r="P640">
        <v>1782.33</v>
      </c>
      <c r="Q640" s="266"/>
      <c r="R640" s="265"/>
      <c r="S640" s="265"/>
      <c r="T640" s="265"/>
      <c r="U640" s="265"/>
      <c r="V640" s="267"/>
      <c r="W640" s="245"/>
      <c r="Y640" s="297"/>
    </row>
    <row r="641" spans="1:31" ht="72.75" thickBot="1">
      <c r="A641" s="270"/>
      <c r="B641" s="271"/>
      <c r="C641" s="271" t="s">
        <v>59</v>
      </c>
      <c r="D641" s="272">
        <f t="shared" ref="D641:P641" si="209">IF(((D639="")*AND(D640="")),"",(D639-D640)*2)</f>
        <v>2298.6000000000004</v>
      </c>
      <c r="E641" s="272">
        <f t="shared" si="209"/>
        <v>2311.9400000000005</v>
      </c>
      <c r="F641" s="272">
        <f t="shared" si="209"/>
        <v>2286.62</v>
      </c>
      <c r="G641" s="272">
        <f t="shared" si="209"/>
        <v>2250.1200000000003</v>
      </c>
      <c r="H641" s="272">
        <f t="shared" si="209"/>
        <v>2242.9599999999996</v>
      </c>
      <c r="I641" s="272">
        <f t="shared" si="209"/>
        <v>2242.52</v>
      </c>
      <c r="J641" s="272">
        <f t="shared" si="209"/>
        <v>2198.6</v>
      </c>
      <c r="K641" s="272">
        <f t="shared" si="209"/>
        <v>2211.2999999999997</v>
      </c>
      <c r="L641" s="272">
        <f t="shared" si="209"/>
        <v>2266.9599999999996</v>
      </c>
      <c r="M641" s="272">
        <f t="shared" si="209"/>
        <v>2259.3199999999997</v>
      </c>
      <c r="N641" s="272">
        <f t="shared" si="209"/>
        <v>2273.96</v>
      </c>
      <c r="O641" s="272">
        <f t="shared" si="209"/>
        <v>2274.9200000000005</v>
      </c>
      <c r="P641" s="272">
        <f t="shared" si="209"/>
        <v>2211.84</v>
      </c>
      <c r="Q641" s="253"/>
      <c r="R641" s="271"/>
      <c r="S641" s="271"/>
      <c r="T641" s="271"/>
      <c r="U641" s="271"/>
      <c r="V641" s="273"/>
      <c r="W641" s="246"/>
    </row>
    <row r="642" spans="1:31" ht="19.5" thickBot="1">
      <c r="A642" s="70">
        <v>44204</v>
      </c>
      <c r="B642" s="257" t="s">
        <v>222</v>
      </c>
      <c r="C642" s="258" t="s">
        <v>57</v>
      </c>
      <c r="D642">
        <v>2897.91</v>
      </c>
      <c r="E642">
        <v>2760.57</v>
      </c>
      <c r="F642">
        <v>2743.15</v>
      </c>
      <c r="G642">
        <v>2741.96</v>
      </c>
      <c r="H642">
        <v>2826.32</v>
      </c>
      <c r="I642">
        <v>2840.88</v>
      </c>
      <c r="J642">
        <v>2751.5</v>
      </c>
      <c r="K642">
        <v>2726.33</v>
      </c>
      <c r="L642">
        <v>2812.82</v>
      </c>
      <c r="M642">
        <v>2778.53</v>
      </c>
      <c r="N642">
        <v>2746.54</v>
      </c>
      <c r="O642">
        <v>2756.09</v>
      </c>
      <c r="P642">
        <v>2872.36</v>
      </c>
      <c r="Q642" s="258">
        <f>IF((P643=""),"",MAX(D644:P644))</f>
        <v>2393.92</v>
      </c>
      <c r="R642" s="258">
        <f>IF(P643="","",MIN(D644:P644))</f>
        <v>2181.4800000000005</v>
      </c>
      <c r="S642" s="258">
        <f>IF((P644=""),"",AVERAGE(D644:P644))</f>
        <v>2226.8953846153845</v>
      </c>
      <c r="T642" s="258">
        <f>IF((P643=""),"",STDEV(D644:P644))</f>
        <v>60.434852612187882</v>
      </c>
      <c r="U642" s="258">
        <f>IF((P643=""),"",((Q642-R642)/(Q642+R642))*100)</f>
        <v>4.6430913144205883</v>
      </c>
      <c r="V642" s="267" t="str">
        <f>IF(P643="","",IF(U642&lt;7.6,IF(S642&gt;1920,IF(S642&lt;2300,"Pass","Fail"),"Fail"),"Fail"))</f>
        <v>Pass</v>
      </c>
      <c r="W642" s="274">
        <v>1428</v>
      </c>
      <c r="X642" s="133" t="s">
        <v>323</v>
      </c>
      <c r="Y642" s="297"/>
      <c r="Z642" s="262">
        <v>1600</v>
      </c>
      <c r="AA642" s="262">
        <v>2600</v>
      </c>
      <c r="AB642" s="262">
        <v>1920</v>
      </c>
      <c r="AC642" s="262">
        <v>2300</v>
      </c>
      <c r="AD642" s="263">
        <v>10</v>
      </c>
      <c r="AE642" s="263">
        <v>7.6</v>
      </c>
    </row>
    <row r="643" spans="1:31" ht="19.5" thickBot="1">
      <c r="A643" s="264"/>
      <c r="B643" s="265"/>
      <c r="C643" s="265" t="s">
        <v>58</v>
      </c>
      <c r="D643">
        <v>1748.13</v>
      </c>
      <c r="E643">
        <v>1648.29</v>
      </c>
      <c r="F643">
        <v>1639.9</v>
      </c>
      <c r="G643">
        <v>1648.69</v>
      </c>
      <c r="H643">
        <v>1735.58</v>
      </c>
      <c r="I643">
        <v>1745.29</v>
      </c>
      <c r="J643">
        <v>1652.43</v>
      </c>
      <c r="K643">
        <v>1598.04</v>
      </c>
      <c r="L643">
        <v>1717.72</v>
      </c>
      <c r="M643">
        <v>1662.09</v>
      </c>
      <c r="N643">
        <v>1648.15</v>
      </c>
      <c r="O643">
        <v>1660.43</v>
      </c>
      <c r="P643">
        <v>1675.4</v>
      </c>
      <c r="Q643" s="266"/>
      <c r="R643" s="265"/>
      <c r="S643" s="265"/>
      <c r="T643" s="265"/>
      <c r="U643" s="265"/>
      <c r="V643" s="267"/>
      <c r="W643" s="245"/>
      <c r="Y643" s="297"/>
    </row>
    <row r="644" spans="1:31" s="395" customFormat="1" ht="43.5" customHeight="1" thickBot="1">
      <c r="A644" s="270"/>
      <c r="B644" s="390"/>
      <c r="C644" s="390" t="s">
        <v>322</v>
      </c>
      <c r="D644" s="391">
        <f t="shared" ref="D644:P644" si="210">IF(((D642="")*AND(D643="")),"",(D642-D643)*2)</f>
        <v>2299.5599999999995</v>
      </c>
      <c r="E644" s="391">
        <f t="shared" si="210"/>
        <v>2224.5600000000004</v>
      </c>
      <c r="F644" s="391">
        <f t="shared" si="210"/>
        <v>2206.5</v>
      </c>
      <c r="G644" s="391">
        <f t="shared" si="210"/>
        <v>2186.54</v>
      </c>
      <c r="H644" s="391">
        <f t="shared" si="210"/>
        <v>2181.4800000000005</v>
      </c>
      <c r="I644" s="391">
        <f t="shared" si="210"/>
        <v>2191.1800000000003</v>
      </c>
      <c r="J644" s="391">
        <f t="shared" si="210"/>
        <v>2198.14</v>
      </c>
      <c r="K644" s="391">
        <f t="shared" si="210"/>
        <v>2256.58</v>
      </c>
      <c r="L644" s="391">
        <f t="shared" si="210"/>
        <v>2190.2000000000003</v>
      </c>
      <c r="M644" s="391">
        <f t="shared" si="210"/>
        <v>2232.8800000000006</v>
      </c>
      <c r="N644" s="391">
        <f t="shared" si="210"/>
        <v>2196.7799999999997</v>
      </c>
      <c r="O644" s="391">
        <f t="shared" si="210"/>
        <v>2191.3200000000002</v>
      </c>
      <c r="P644" s="391">
        <f t="shared" si="210"/>
        <v>2393.92</v>
      </c>
      <c r="Q644" s="392"/>
      <c r="R644" s="390"/>
      <c r="S644" s="390"/>
      <c r="T644" s="390"/>
      <c r="U644" s="390"/>
      <c r="V644" s="393"/>
      <c r="W644" s="246"/>
      <c r="X644" s="249"/>
      <c r="Y644" s="394"/>
      <c r="Z644" s="168"/>
      <c r="AA644" s="168"/>
      <c r="AB644" s="168"/>
      <c r="AC644" s="168"/>
      <c r="AD644" s="169"/>
      <c r="AE644" s="169"/>
    </row>
    <row r="645" spans="1:31" ht="19.5" thickBot="1">
      <c r="A645" s="70">
        <v>44216</v>
      </c>
      <c r="B645" s="257" t="s">
        <v>222</v>
      </c>
      <c r="C645" s="258" t="s">
        <v>57</v>
      </c>
      <c r="D645">
        <v>2926.81</v>
      </c>
      <c r="E645">
        <v>2856.2</v>
      </c>
      <c r="F645">
        <v>2811.22</v>
      </c>
      <c r="G645">
        <v>2790.23</v>
      </c>
      <c r="H645">
        <v>2790.14</v>
      </c>
      <c r="I645">
        <v>2813.73</v>
      </c>
      <c r="J645">
        <v>2871</v>
      </c>
      <c r="K645">
        <v>2887.19</v>
      </c>
      <c r="L645">
        <v>2833.34</v>
      </c>
      <c r="M645">
        <v>2802.76</v>
      </c>
      <c r="N645">
        <v>2794.68</v>
      </c>
      <c r="O645">
        <v>2817.47</v>
      </c>
      <c r="P645">
        <v>2855.45</v>
      </c>
      <c r="Q645" s="258">
        <f>IF((P646=""),"",MAX(D647:P647))</f>
        <v>2285.5999999999995</v>
      </c>
      <c r="R645" s="258">
        <f>IF(P646="","",MIN(D647:P647))</f>
        <v>2178.56</v>
      </c>
      <c r="S645" s="258">
        <f>IF((P647=""),"",AVERAGE(D647:P647))</f>
        <v>2229.9246153846152</v>
      </c>
      <c r="T645" s="258">
        <f>IF((P646=""),"",STDEV(D647:P647))</f>
        <v>33.548071135643525</v>
      </c>
      <c r="U645" s="258">
        <f>IF((P646=""),"",((Q645-R645)/(Q645+R645))*100)</f>
        <v>2.3977635210207411</v>
      </c>
      <c r="V645" s="267" t="str">
        <f>IF(P646="","",IF(U645&lt;7.6,IF(S645&gt;1920,IF(S645&lt;2300,"Pass","Fail"),"Fail"),"Fail"))</f>
        <v>Pass</v>
      </c>
      <c r="W645" s="274">
        <v>1428</v>
      </c>
      <c r="X645" s="133" t="s">
        <v>325</v>
      </c>
      <c r="Y645" s="297"/>
      <c r="Z645" s="262">
        <v>1600</v>
      </c>
      <c r="AA645" s="262">
        <v>2600</v>
      </c>
      <c r="AB645" s="262">
        <v>1920</v>
      </c>
      <c r="AC645" s="262">
        <v>2300</v>
      </c>
      <c r="AD645" s="263">
        <v>10</v>
      </c>
      <c r="AE645" s="263">
        <v>7.6</v>
      </c>
    </row>
    <row r="646" spans="1:31" ht="19.5" thickBot="1">
      <c r="A646" s="264"/>
      <c r="B646" s="265"/>
      <c r="C646" s="265" t="s">
        <v>58</v>
      </c>
      <c r="D646">
        <v>1788.7</v>
      </c>
      <c r="E646">
        <v>1713.4</v>
      </c>
      <c r="F646">
        <v>1684.19</v>
      </c>
      <c r="G646">
        <v>1676.97</v>
      </c>
      <c r="H646">
        <v>1682.56</v>
      </c>
      <c r="I646">
        <v>1709.83</v>
      </c>
      <c r="J646">
        <v>1781.72</v>
      </c>
      <c r="K646">
        <v>1792.69</v>
      </c>
      <c r="L646">
        <v>1713.32</v>
      </c>
      <c r="M646">
        <v>1684.64</v>
      </c>
      <c r="N646">
        <v>1672.69</v>
      </c>
      <c r="O646">
        <v>1692.62</v>
      </c>
      <c r="P646">
        <v>1762.38</v>
      </c>
      <c r="Q646" s="266"/>
      <c r="R646" s="265"/>
      <c r="S646" s="265"/>
      <c r="T646" s="265"/>
      <c r="U646" s="265"/>
      <c r="V646" s="267"/>
      <c r="W646" s="245"/>
      <c r="Y646" s="297"/>
    </row>
    <row r="647" spans="1:31" s="395" customFormat="1" ht="43.5" customHeight="1" thickBot="1">
      <c r="A647" s="270"/>
      <c r="B647" s="390"/>
      <c r="C647" s="390" t="s">
        <v>322</v>
      </c>
      <c r="D647" s="391">
        <f t="shared" ref="D647:P647" si="211">IF(((D645="")*AND(D646="")),"",(D645-D646)*2)</f>
        <v>2276.2199999999998</v>
      </c>
      <c r="E647" s="391">
        <f t="shared" si="211"/>
        <v>2285.5999999999995</v>
      </c>
      <c r="F647" s="391">
        <f t="shared" si="211"/>
        <v>2254.0599999999995</v>
      </c>
      <c r="G647" s="391">
        <f t="shared" si="211"/>
        <v>2226.52</v>
      </c>
      <c r="H647" s="391">
        <f t="shared" si="211"/>
        <v>2215.16</v>
      </c>
      <c r="I647" s="391">
        <f t="shared" si="211"/>
        <v>2207.8000000000002</v>
      </c>
      <c r="J647" s="391">
        <f t="shared" si="211"/>
        <v>2178.56</v>
      </c>
      <c r="K647" s="391">
        <f t="shared" si="211"/>
        <v>2189</v>
      </c>
      <c r="L647" s="391">
        <f t="shared" si="211"/>
        <v>2240.0400000000004</v>
      </c>
      <c r="M647" s="391">
        <f t="shared" si="211"/>
        <v>2236.2400000000002</v>
      </c>
      <c r="N647" s="391">
        <f t="shared" si="211"/>
        <v>2243.9799999999996</v>
      </c>
      <c r="O647" s="391">
        <f t="shared" si="211"/>
        <v>2249.6999999999998</v>
      </c>
      <c r="P647" s="391">
        <f t="shared" si="211"/>
        <v>2186.1399999999994</v>
      </c>
      <c r="Q647" s="392"/>
      <c r="R647" s="390"/>
      <c r="S647" s="390"/>
      <c r="T647" s="390"/>
      <c r="U647" s="390"/>
      <c r="V647" s="393"/>
      <c r="W647" s="246"/>
      <c r="X647" s="249"/>
      <c r="Y647" s="394"/>
      <c r="Z647" s="168"/>
      <c r="AA647" s="168"/>
      <c r="AB647" s="168"/>
      <c r="AC647" s="168"/>
      <c r="AD647" s="169"/>
      <c r="AE647" s="169"/>
    </row>
    <row r="648" spans="1:31" ht="19.5" thickBot="1">
      <c r="A648" s="70">
        <v>44224</v>
      </c>
      <c r="B648" s="257" t="s">
        <v>222</v>
      </c>
      <c r="C648" s="258" t="s">
        <v>57</v>
      </c>
      <c r="D648">
        <v>2865</v>
      </c>
      <c r="E648">
        <v>2746.77</v>
      </c>
      <c r="F648">
        <v>2739.51</v>
      </c>
      <c r="G648">
        <v>2763.8</v>
      </c>
      <c r="H648">
        <v>2894.38</v>
      </c>
      <c r="I648">
        <v>2801.28</v>
      </c>
      <c r="J648">
        <v>2740.22</v>
      </c>
      <c r="K648">
        <v>2739</v>
      </c>
      <c r="L648">
        <v>2878.54</v>
      </c>
      <c r="M648">
        <v>2746.26</v>
      </c>
      <c r="N648">
        <v>2782.6</v>
      </c>
      <c r="O648">
        <v>2762.69</v>
      </c>
      <c r="P648">
        <v>2828.68</v>
      </c>
      <c r="Q648" s="258">
        <f>IF((P649=""),"",MAX(D650:P650))</f>
        <v>2327.3599999999997</v>
      </c>
      <c r="R648" s="258">
        <f>IF(P649="","",MIN(D650:P650))</f>
        <v>2173.7999999999997</v>
      </c>
      <c r="S648" s="258">
        <f>IF((P650=""),"",AVERAGE(D650:P650))</f>
        <v>2220.0123076923078</v>
      </c>
      <c r="T648" s="258">
        <f>IF((P649=""),"",STDEV(D650:P650))</f>
        <v>50.388267509053811</v>
      </c>
      <c r="U648" s="258">
        <f>IF((P649=""),"",((Q648-R648)/(Q648+R648))*100)</f>
        <v>3.4115650187951543</v>
      </c>
      <c r="V648" s="267" t="str">
        <f>IF(P649="","",IF(U648&lt;7.6,IF(S648&gt;1920,IF(S648&lt;2300,"Pass","Fail"),"Fail"),"Fail"))</f>
        <v>Pass</v>
      </c>
      <c r="W648" s="274">
        <v>1340</v>
      </c>
      <c r="X648" s="133"/>
      <c r="Y648" s="297"/>
      <c r="Z648" s="262">
        <v>1600</v>
      </c>
      <c r="AA648" s="262">
        <v>2600</v>
      </c>
      <c r="AB648" s="262">
        <v>1920</v>
      </c>
      <c r="AC648" s="262">
        <v>2300</v>
      </c>
      <c r="AD648" s="263">
        <v>10</v>
      </c>
      <c r="AE648" s="263">
        <v>7.6</v>
      </c>
    </row>
    <row r="649" spans="1:31" ht="19.5" thickBot="1">
      <c r="A649" s="264"/>
      <c r="B649" s="265"/>
      <c r="C649" s="265" t="s">
        <v>58</v>
      </c>
      <c r="D649">
        <v>1713.01</v>
      </c>
      <c r="E649">
        <v>1633.67</v>
      </c>
      <c r="F649">
        <v>1644.14</v>
      </c>
      <c r="G649">
        <v>1665.09</v>
      </c>
      <c r="H649">
        <v>1805.9</v>
      </c>
      <c r="I649">
        <v>1709.94</v>
      </c>
      <c r="J649">
        <v>1646.16</v>
      </c>
      <c r="K649">
        <v>1601.27</v>
      </c>
      <c r="L649">
        <v>1791.64</v>
      </c>
      <c r="M649">
        <v>1637.47</v>
      </c>
      <c r="N649">
        <v>1677.62</v>
      </c>
      <c r="O649">
        <v>1667.74</v>
      </c>
      <c r="P649">
        <v>1665</v>
      </c>
      <c r="Q649" s="266"/>
      <c r="R649" s="265"/>
      <c r="S649" s="265"/>
      <c r="T649" s="265"/>
      <c r="U649" s="265"/>
      <c r="V649" s="267"/>
      <c r="W649" s="245"/>
      <c r="Y649" s="297"/>
    </row>
    <row r="650" spans="1:31" ht="54.75" thickBot="1">
      <c r="A650" s="270"/>
      <c r="B650" s="390"/>
      <c r="C650" s="390" t="s">
        <v>322</v>
      </c>
      <c r="D650" s="391">
        <f t="shared" ref="D650:P650" si="212">IF(((D648="")*AND(D649="")),"",(D648-D649)*2)</f>
        <v>2303.98</v>
      </c>
      <c r="E650" s="391">
        <f t="shared" si="212"/>
        <v>2226.1999999999998</v>
      </c>
      <c r="F650" s="391">
        <f t="shared" si="212"/>
        <v>2190.7400000000002</v>
      </c>
      <c r="G650" s="391">
        <f t="shared" si="212"/>
        <v>2197.4200000000005</v>
      </c>
      <c r="H650" s="391">
        <f t="shared" si="212"/>
        <v>2176.96</v>
      </c>
      <c r="I650" s="391">
        <f t="shared" si="212"/>
        <v>2182.6800000000003</v>
      </c>
      <c r="J650" s="391">
        <f t="shared" si="212"/>
        <v>2188.1199999999994</v>
      </c>
      <c r="K650" s="391">
        <f t="shared" si="212"/>
        <v>2275.46</v>
      </c>
      <c r="L650" s="391">
        <f t="shared" si="212"/>
        <v>2173.7999999999997</v>
      </c>
      <c r="M650" s="391">
        <f t="shared" si="212"/>
        <v>2217.5800000000004</v>
      </c>
      <c r="N650" s="391">
        <f t="shared" si="212"/>
        <v>2209.96</v>
      </c>
      <c r="O650" s="391">
        <f t="shared" si="212"/>
        <v>2189.9</v>
      </c>
      <c r="P650" s="391">
        <f t="shared" si="212"/>
        <v>2327.3599999999997</v>
      </c>
      <c r="Q650" s="392"/>
      <c r="R650" s="390"/>
      <c r="S650" s="390"/>
      <c r="T650" s="390"/>
      <c r="U650" s="390"/>
      <c r="V650" s="393"/>
      <c r="W650" s="246"/>
      <c r="Y650" s="394"/>
    </row>
    <row r="651" spans="1:31" ht="19.5" thickBot="1">
      <c r="A651" s="70">
        <v>44230</v>
      </c>
      <c r="B651" s="257" t="s">
        <v>222</v>
      </c>
      <c r="C651" s="258" t="s">
        <v>57</v>
      </c>
      <c r="D651">
        <v>2934</v>
      </c>
      <c r="E651">
        <v>2864</v>
      </c>
      <c r="F651">
        <v>2820</v>
      </c>
      <c r="G651">
        <v>2796</v>
      </c>
      <c r="H651">
        <v>2793</v>
      </c>
      <c r="I651">
        <v>2815</v>
      </c>
      <c r="J651">
        <v>2862</v>
      </c>
      <c r="K651">
        <v>2887</v>
      </c>
      <c r="L651">
        <v>2840</v>
      </c>
      <c r="M651">
        <v>2809</v>
      </c>
      <c r="N651">
        <v>2799</v>
      </c>
      <c r="O651">
        <v>2821</v>
      </c>
      <c r="P651">
        <v>2862</v>
      </c>
      <c r="Q651" s="258">
        <f>IF((P652=""),"",MAX(D653:P653))</f>
        <v>2298</v>
      </c>
      <c r="R651" s="258">
        <f>IF(P652="","",MIN(D653:P653))</f>
        <v>2190</v>
      </c>
      <c r="S651" s="258">
        <f>IF((P653=""),"",AVERAGE(D653:P653))</f>
        <v>2242.9230769230771</v>
      </c>
      <c r="T651" s="258">
        <f>IF((P652=""),"",STDEV(D653:P653))</f>
        <v>33.956986366235213</v>
      </c>
      <c r="U651" s="258">
        <f>IF((P652=""),"",((Q651-R651)/(Q651+R651))*100)</f>
        <v>2.4064171122994651</v>
      </c>
      <c r="V651" s="267" t="str">
        <f>IF(P652="","",IF(U651&lt;7.6,IF(S651&gt;1920,IF(S651&lt;2300,"Pass","Fail"),"Fail"),"Fail"))</f>
        <v>Pass</v>
      </c>
      <c r="W651" s="274">
        <v>1159</v>
      </c>
      <c r="X651" s="133" t="s">
        <v>326</v>
      </c>
      <c r="Y651" s="297"/>
      <c r="Z651" s="262">
        <v>1600</v>
      </c>
      <c r="AA651" s="262">
        <v>2600</v>
      </c>
      <c r="AB651" s="262">
        <v>1920</v>
      </c>
      <c r="AC651" s="262">
        <v>2300</v>
      </c>
      <c r="AD651" s="263">
        <v>10</v>
      </c>
      <c r="AE651" s="263">
        <v>7.6</v>
      </c>
    </row>
    <row r="652" spans="1:31" ht="19.5" thickBot="1">
      <c r="A652" s="264"/>
      <c r="B652" s="265"/>
      <c r="C652" s="265" t="s">
        <v>58</v>
      </c>
      <c r="D652">
        <v>1792</v>
      </c>
      <c r="E652">
        <v>1715</v>
      </c>
      <c r="F652">
        <v>1684</v>
      </c>
      <c r="G652">
        <v>1675</v>
      </c>
      <c r="H652">
        <v>1679</v>
      </c>
      <c r="I652">
        <v>1702</v>
      </c>
      <c r="J652">
        <v>1767</v>
      </c>
      <c r="K652">
        <v>1788</v>
      </c>
      <c r="L652">
        <v>1712</v>
      </c>
      <c r="M652">
        <v>1684</v>
      </c>
      <c r="N652">
        <v>1670</v>
      </c>
      <c r="O652">
        <v>1691</v>
      </c>
      <c r="P652">
        <v>1764</v>
      </c>
      <c r="Q652" s="266"/>
      <c r="R652" s="265"/>
      <c r="S652" s="265"/>
      <c r="T652" s="265"/>
      <c r="U652" s="265"/>
      <c r="V652" s="267"/>
      <c r="W652" s="245"/>
      <c r="Y652" s="297"/>
    </row>
    <row r="653" spans="1:31" ht="54.75" thickBot="1">
      <c r="A653" s="270"/>
      <c r="B653" s="390"/>
      <c r="C653" s="390" t="s">
        <v>322</v>
      </c>
      <c r="D653" s="391">
        <f t="shared" ref="D653:P653" si="213">IF(((D651="")*AND(D652="")),"",(D651-D652)*2)</f>
        <v>2284</v>
      </c>
      <c r="E653" s="391">
        <f t="shared" si="213"/>
        <v>2298</v>
      </c>
      <c r="F653" s="391">
        <f t="shared" si="213"/>
        <v>2272</v>
      </c>
      <c r="G653" s="391">
        <f t="shared" si="213"/>
        <v>2242</v>
      </c>
      <c r="H653" s="391">
        <f t="shared" si="213"/>
        <v>2228</v>
      </c>
      <c r="I653" s="391">
        <f t="shared" si="213"/>
        <v>2226</v>
      </c>
      <c r="J653" s="391">
        <f t="shared" si="213"/>
        <v>2190</v>
      </c>
      <c r="K653" s="391">
        <f t="shared" si="213"/>
        <v>2198</v>
      </c>
      <c r="L653" s="391">
        <f t="shared" si="213"/>
        <v>2256</v>
      </c>
      <c r="M653" s="391">
        <f t="shared" si="213"/>
        <v>2250</v>
      </c>
      <c r="N653" s="391">
        <f t="shared" si="213"/>
        <v>2258</v>
      </c>
      <c r="O653" s="391">
        <f t="shared" si="213"/>
        <v>2260</v>
      </c>
      <c r="P653" s="391">
        <f t="shared" si="213"/>
        <v>2196</v>
      </c>
      <c r="Q653" s="392"/>
      <c r="R653" s="390"/>
      <c r="S653" s="390"/>
      <c r="T653" s="390"/>
      <c r="U653" s="390"/>
      <c r="V653" s="393"/>
      <c r="W653" s="246"/>
      <c r="Y653" s="394"/>
    </row>
    <row r="654" spans="1:31" ht="19.5" customHeight="1" thickBot="1">
      <c r="A654" s="70">
        <v>44242</v>
      </c>
      <c r="B654" s="257" t="s">
        <v>222</v>
      </c>
      <c r="C654" s="258" t="s">
        <v>57</v>
      </c>
      <c r="D654">
        <v>2884.09</v>
      </c>
      <c r="E654">
        <v>2806.92</v>
      </c>
      <c r="F654">
        <v>2763.79</v>
      </c>
      <c r="G654">
        <v>2744.07</v>
      </c>
      <c r="H654">
        <v>2747</v>
      </c>
      <c r="I654">
        <v>2773.58</v>
      </c>
      <c r="J654">
        <v>2826.71</v>
      </c>
      <c r="K654">
        <v>2861.07</v>
      </c>
      <c r="L654">
        <v>2785.26</v>
      </c>
      <c r="M654">
        <v>2750.85</v>
      </c>
      <c r="N654">
        <v>2767.12</v>
      </c>
      <c r="O654">
        <v>2818.91</v>
      </c>
      <c r="P654">
        <v>2906.12</v>
      </c>
      <c r="Q654" s="258">
        <f>IF((P655=""),"",MAX(D656:P656))</f>
        <v>2240.4</v>
      </c>
      <c r="R654" s="258">
        <f>IF(P655="","",MIN(D656:P656))</f>
        <v>2142.8200000000002</v>
      </c>
      <c r="S654" s="258">
        <f>IF((P656=""),"",AVERAGE(D656:P656))</f>
        <v>2188.376923076923</v>
      </c>
      <c r="T654" s="258">
        <f>IF((P655=""),"",STDEV(D656:P656))</f>
        <v>30.760712872272048</v>
      </c>
      <c r="U654" s="258">
        <f>IF((P655=""),"",((Q654-R654)/(Q654+R654))*100)</f>
        <v>2.2262172558073727</v>
      </c>
      <c r="V654" s="267" t="str">
        <f>IF(P655="","",IF(U654&lt;7.6,IF(S654&gt;1920,IF(S654&lt;2300,"Pass","Fail"),"Fail"),"Fail"))</f>
        <v>Pass</v>
      </c>
      <c r="W654" s="274">
        <v>74</v>
      </c>
      <c r="X654" s="133" t="s">
        <v>327</v>
      </c>
      <c r="Y654" s="297"/>
      <c r="Z654" s="262">
        <v>1600</v>
      </c>
      <c r="AA654" s="262">
        <v>2600</v>
      </c>
      <c r="AB654" s="262">
        <v>1920</v>
      </c>
      <c r="AC654" s="262">
        <v>2300</v>
      </c>
      <c r="AD654" s="263">
        <v>10</v>
      </c>
      <c r="AE654" s="263">
        <v>7.6</v>
      </c>
    </row>
    <row r="655" spans="1:31" ht="19.5" customHeight="1" thickBot="1">
      <c r="A655" s="264"/>
      <c r="B655" s="265"/>
      <c r="C655" s="265" t="s">
        <v>58</v>
      </c>
      <c r="D655">
        <v>1767.6</v>
      </c>
      <c r="E655">
        <v>1686.72</v>
      </c>
      <c r="F655">
        <v>1657.99</v>
      </c>
      <c r="G655">
        <v>1652.31</v>
      </c>
      <c r="H655">
        <v>1661.3</v>
      </c>
      <c r="I655">
        <v>1688.02</v>
      </c>
      <c r="J655">
        <v>1755.3</v>
      </c>
      <c r="K655">
        <v>1786.22</v>
      </c>
      <c r="L655">
        <v>1686.82</v>
      </c>
      <c r="M655">
        <v>1655.33</v>
      </c>
      <c r="N655">
        <v>1666.66</v>
      </c>
      <c r="O655">
        <v>1716.1</v>
      </c>
      <c r="P655">
        <v>1830.67</v>
      </c>
      <c r="Q655" s="266"/>
      <c r="R655" s="265"/>
      <c r="S655" s="265"/>
      <c r="T655" s="265"/>
      <c r="U655" s="265"/>
      <c r="V655" s="267"/>
      <c r="W655" s="245"/>
      <c r="Y655" s="297"/>
    </row>
    <row r="656" spans="1:31" ht="39.75" customHeight="1" thickBot="1">
      <c r="A656" s="270"/>
      <c r="B656" s="390"/>
      <c r="C656" s="390" t="s">
        <v>322</v>
      </c>
      <c r="D656" s="391">
        <f t="shared" ref="D656:P656" si="214">IF(((D654="")*AND(D655="")),"",(D654-D655)*2)</f>
        <v>2232.9800000000005</v>
      </c>
      <c r="E656" s="391">
        <f t="shared" si="214"/>
        <v>2240.4</v>
      </c>
      <c r="F656" s="391">
        <f t="shared" si="214"/>
        <v>2211.6</v>
      </c>
      <c r="G656" s="391">
        <f t="shared" si="214"/>
        <v>2183.5200000000004</v>
      </c>
      <c r="H656" s="391">
        <f t="shared" si="214"/>
        <v>2171.4</v>
      </c>
      <c r="I656" s="391">
        <f t="shared" si="214"/>
        <v>2171.12</v>
      </c>
      <c r="J656" s="391">
        <f t="shared" si="214"/>
        <v>2142.8200000000002</v>
      </c>
      <c r="K656" s="391">
        <f t="shared" si="214"/>
        <v>2149.7000000000003</v>
      </c>
      <c r="L656" s="391">
        <f t="shared" si="214"/>
        <v>2196.8800000000006</v>
      </c>
      <c r="M656" s="391">
        <f t="shared" si="214"/>
        <v>2191.04</v>
      </c>
      <c r="N656" s="391">
        <f t="shared" si="214"/>
        <v>2200.9199999999996</v>
      </c>
      <c r="O656" s="391">
        <f t="shared" si="214"/>
        <v>2205.62</v>
      </c>
      <c r="P656" s="391">
        <f t="shared" si="214"/>
        <v>2150.8999999999996</v>
      </c>
      <c r="Q656" s="392"/>
      <c r="R656" s="390"/>
      <c r="S656" s="390"/>
      <c r="T656" s="390"/>
      <c r="U656" s="390"/>
      <c r="V656" s="393"/>
      <c r="W656" s="246"/>
      <c r="Y656" s="394"/>
    </row>
    <row r="657" spans="1:31" ht="19.5" customHeight="1" thickBot="1">
      <c r="A657" s="70">
        <v>44246</v>
      </c>
      <c r="B657" s="257" t="s">
        <v>222</v>
      </c>
      <c r="C657" s="258" t="s">
        <v>57</v>
      </c>
      <c r="D657">
        <v>2855.95</v>
      </c>
      <c r="E657">
        <v>2742.56</v>
      </c>
      <c r="F657">
        <v>2730.78</v>
      </c>
      <c r="G657">
        <v>2744.74</v>
      </c>
      <c r="H657">
        <v>2866.17</v>
      </c>
      <c r="I657">
        <v>2793.3</v>
      </c>
      <c r="J657">
        <v>2724.78</v>
      </c>
      <c r="K657">
        <v>2752.68</v>
      </c>
      <c r="L657">
        <v>2900.76</v>
      </c>
      <c r="M657">
        <v>2743.91</v>
      </c>
      <c r="N657">
        <v>2770.8</v>
      </c>
      <c r="O657">
        <v>2737.24</v>
      </c>
      <c r="P657">
        <v>2780.17</v>
      </c>
      <c r="Q657" s="258">
        <f>IF((P658=""),"",MAX(D659:P659))</f>
        <v>2433.7000000000003</v>
      </c>
      <c r="R657" s="258">
        <f>IF(P658="","",MIN(D659:P659))</f>
        <v>2150.6800000000003</v>
      </c>
      <c r="S657" s="258">
        <f>IF((P659=""),"",AVERAGE(D659:P659))</f>
        <v>2235.5753846153848</v>
      </c>
      <c r="T657" s="258">
        <f>IF((P658=""),"",STDEV(D659:P659))</f>
        <v>84.692082728677846</v>
      </c>
      <c r="U657" s="258">
        <f>IF((P658=""),"",((Q657-R657)/(Q657+R657))*100)</f>
        <v>6.17357199883081</v>
      </c>
      <c r="V657" s="267" t="str">
        <f>IF(P658="","",IF(U657&lt;7.6,IF(S657&gt;1920,IF(S657&lt;2300,"Pass","Fail"),"Fail"),"Fail"))</f>
        <v>Pass</v>
      </c>
      <c r="W657" s="274">
        <v>1428</v>
      </c>
      <c r="X657" s="133" t="s">
        <v>328</v>
      </c>
      <c r="Y657" s="297"/>
      <c r="Z657" s="262">
        <v>1600</v>
      </c>
      <c r="AA657" s="262">
        <v>2600</v>
      </c>
      <c r="AB657" s="262">
        <v>1920</v>
      </c>
      <c r="AC657" s="262">
        <v>2300</v>
      </c>
      <c r="AD657" s="263">
        <v>10</v>
      </c>
      <c r="AE657" s="263">
        <v>7.6</v>
      </c>
    </row>
    <row r="658" spans="1:31" ht="19.5" customHeight="1" thickBot="1">
      <c r="A658" s="264"/>
      <c r="B658" s="265"/>
      <c r="C658" s="265" t="s">
        <v>58</v>
      </c>
      <c r="D658">
        <v>1691.91</v>
      </c>
      <c r="E658">
        <v>1628.7</v>
      </c>
      <c r="F658">
        <v>1632.25</v>
      </c>
      <c r="G658">
        <v>1646.63</v>
      </c>
      <c r="H658">
        <v>1780.15</v>
      </c>
      <c r="I658">
        <v>1717.96</v>
      </c>
      <c r="J658">
        <v>1627.55</v>
      </c>
      <c r="K658">
        <v>1571.65</v>
      </c>
      <c r="L658">
        <v>1809.88</v>
      </c>
      <c r="M658">
        <v>1630.17</v>
      </c>
      <c r="N658">
        <v>1669.84</v>
      </c>
      <c r="O658">
        <v>1642.59</v>
      </c>
      <c r="P658">
        <v>1563.32</v>
      </c>
      <c r="Q658" s="266"/>
      <c r="R658" s="265"/>
      <c r="S658" s="265"/>
      <c r="T658" s="265"/>
      <c r="U658" s="265"/>
      <c r="V658" s="267"/>
      <c r="W658" s="245"/>
      <c r="Y658" s="297"/>
    </row>
    <row r="659" spans="1:31" ht="39.75" customHeight="1" thickBot="1">
      <c r="A659" s="270"/>
      <c r="B659" s="390"/>
      <c r="C659" s="390" t="s">
        <v>322</v>
      </c>
      <c r="D659" s="391">
        <f t="shared" ref="D659:P659" si="215">IF(((D657="")*AND(D658="")),"",(D657-D658)*2)</f>
        <v>2328.0799999999995</v>
      </c>
      <c r="E659" s="391">
        <f t="shared" si="215"/>
        <v>2227.7199999999998</v>
      </c>
      <c r="F659" s="391">
        <f t="shared" si="215"/>
        <v>2197.0600000000004</v>
      </c>
      <c r="G659" s="391">
        <f t="shared" si="215"/>
        <v>2196.2199999999993</v>
      </c>
      <c r="H659" s="391">
        <f t="shared" si="215"/>
        <v>2172.04</v>
      </c>
      <c r="I659" s="391">
        <f t="shared" si="215"/>
        <v>2150.6800000000003</v>
      </c>
      <c r="J659" s="391">
        <f t="shared" si="215"/>
        <v>2194.4600000000005</v>
      </c>
      <c r="K659" s="391">
        <f t="shared" si="215"/>
        <v>2362.0599999999995</v>
      </c>
      <c r="L659" s="391">
        <f t="shared" si="215"/>
        <v>2181.7600000000002</v>
      </c>
      <c r="M659" s="391">
        <f t="shared" si="215"/>
        <v>2227.4799999999996</v>
      </c>
      <c r="N659" s="391">
        <f t="shared" si="215"/>
        <v>2201.9200000000005</v>
      </c>
      <c r="O659" s="391">
        <f t="shared" si="215"/>
        <v>2189.2999999999997</v>
      </c>
      <c r="P659" s="391">
        <f t="shared" si="215"/>
        <v>2433.7000000000003</v>
      </c>
      <c r="Q659" s="392"/>
      <c r="R659" s="390"/>
      <c r="S659" s="390"/>
      <c r="T659" s="390"/>
      <c r="U659" s="390"/>
      <c r="V659" s="393"/>
      <c r="W659" s="246"/>
      <c r="Y659" s="394"/>
    </row>
    <row r="660" spans="1:31" ht="19.5" customHeight="1" thickBot="1">
      <c r="A660" s="70">
        <v>44250</v>
      </c>
      <c r="B660" s="257" t="s">
        <v>222</v>
      </c>
      <c r="C660" s="258" t="s">
        <v>57</v>
      </c>
      <c r="D660">
        <v>2857.2</v>
      </c>
      <c r="E660">
        <v>2752.31</v>
      </c>
      <c r="F660">
        <v>2739.54</v>
      </c>
      <c r="G660">
        <v>2746.04</v>
      </c>
      <c r="H660">
        <v>2841.21</v>
      </c>
      <c r="I660">
        <v>2817.57</v>
      </c>
      <c r="J660">
        <v>2738.61</v>
      </c>
      <c r="K660">
        <v>2748.51</v>
      </c>
      <c r="L660">
        <v>2911.94</v>
      </c>
      <c r="M660">
        <v>2757.42</v>
      </c>
      <c r="N660">
        <v>2774.65</v>
      </c>
      <c r="O660">
        <v>2741.57</v>
      </c>
      <c r="P660">
        <v>2785.54</v>
      </c>
      <c r="Q660" s="258">
        <f>IF((P661=""),"",MAX(D662:P662))</f>
        <v>2263.6399999999994</v>
      </c>
      <c r="R660" s="258">
        <f>IF(P661="","",MIN(D662:P662))</f>
        <v>2140.92</v>
      </c>
      <c r="S660" s="258">
        <f>IF((P662=""),"",AVERAGE(D662:P662))</f>
        <v>2193.4030769230772</v>
      </c>
      <c r="T660" s="258">
        <f>IF((P661=""),"",STDEV(D662:P662))</f>
        <v>35.95363945059664</v>
      </c>
      <c r="U660" s="258">
        <f>IF((P661=""),"",((Q660-R660)/(Q660+R660))*100)</f>
        <v>2.786203389214799</v>
      </c>
      <c r="V660" s="267" t="str">
        <f>IF(P661="","",IF(U660&lt;7.6,IF(S660&gt;1920,IF(S660&lt;2300,"Pass","Fail"),"Fail"),"Fail"))</f>
        <v>Pass</v>
      </c>
      <c r="W660" s="274">
        <v>121</v>
      </c>
      <c r="X660" s="133" t="s">
        <v>329</v>
      </c>
      <c r="Y660" s="297"/>
      <c r="Z660" s="262">
        <v>1600</v>
      </c>
      <c r="AA660" s="262">
        <v>2600</v>
      </c>
      <c r="AB660" s="262">
        <v>1920</v>
      </c>
      <c r="AC660" s="262">
        <v>2300</v>
      </c>
      <c r="AD660" s="263">
        <v>10</v>
      </c>
      <c r="AE660" s="263">
        <v>7.6</v>
      </c>
    </row>
    <row r="661" spans="1:31" ht="19.5" customHeight="1" thickBot="1">
      <c r="A661" s="264"/>
      <c r="B661" s="265"/>
      <c r="C661" s="265" t="s">
        <v>58</v>
      </c>
      <c r="D661">
        <v>1725.38</v>
      </c>
      <c r="E661">
        <v>1645.62</v>
      </c>
      <c r="F661">
        <v>1641.66</v>
      </c>
      <c r="G661">
        <v>1657.77</v>
      </c>
      <c r="H661">
        <v>1770.75</v>
      </c>
      <c r="I661">
        <v>1743.54</v>
      </c>
      <c r="J661">
        <v>1645.41</v>
      </c>
      <c r="K661">
        <v>1623.24</v>
      </c>
      <c r="L661">
        <v>1831.6</v>
      </c>
      <c r="M661">
        <v>1651.47</v>
      </c>
      <c r="N661">
        <v>1675.72</v>
      </c>
      <c r="O661">
        <v>1653.99</v>
      </c>
      <c r="P661">
        <v>1688.84</v>
      </c>
      <c r="Q661" s="266"/>
      <c r="R661" s="265"/>
      <c r="S661" s="265"/>
      <c r="T661" s="265"/>
      <c r="U661" s="265"/>
      <c r="V661" s="267"/>
      <c r="W661" s="245"/>
      <c r="Y661" s="297"/>
    </row>
    <row r="662" spans="1:31" ht="39.75" customHeight="1" thickBot="1">
      <c r="A662" s="270"/>
      <c r="B662" s="390"/>
      <c r="C662" s="390" t="s">
        <v>322</v>
      </c>
      <c r="D662" s="391">
        <f t="shared" ref="D662:P662" si="216">IF(((D660="")*AND(D661="")),"",(D660-D661)*2)</f>
        <v>2263.6399999999994</v>
      </c>
      <c r="E662" s="391">
        <f t="shared" si="216"/>
        <v>2213.38</v>
      </c>
      <c r="F662" s="391">
        <f t="shared" si="216"/>
        <v>2195.7599999999998</v>
      </c>
      <c r="G662" s="391">
        <f t="shared" si="216"/>
        <v>2176.54</v>
      </c>
      <c r="H662" s="391">
        <f t="shared" si="216"/>
        <v>2140.92</v>
      </c>
      <c r="I662" s="391">
        <f t="shared" si="216"/>
        <v>2148.0600000000004</v>
      </c>
      <c r="J662" s="391">
        <f t="shared" si="216"/>
        <v>2186.4</v>
      </c>
      <c r="K662" s="391">
        <f t="shared" si="216"/>
        <v>2250.5400000000004</v>
      </c>
      <c r="L662" s="391">
        <f t="shared" si="216"/>
        <v>2160.6800000000003</v>
      </c>
      <c r="M662" s="391">
        <f t="shared" si="216"/>
        <v>2211.9</v>
      </c>
      <c r="N662" s="391">
        <f t="shared" si="216"/>
        <v>2197.86</v>
      </c>
      <c r="O662" s="391">
        <f t="shared" si="216"/>
        <v>2175.1600000000003</v>
      </c>
      <c r="P662" s="391">
        <f t="shared" si="216"/>
        <v>2193.4</v>
      </c>
      <c r="Q662" s="392"/>
      <c r="R662" s="390"/>
      <c r="S662" s="390"/>
      <c r="T662" s="390"/>
      <c r="U662" s="390"/>
      <c r="V662" s="393"/>
      <c r="W662" s="246"/>
      <c r="Y662" s="394"/>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U294 U297 U300 U303 U306 U309 U312 U318 U321 U324 U327 U330 U333 U336 U339 U342 U348 U351 U354 U357 U360 U363 U366 U369 U372 U375 U378 U315 U345 U381 U384 U387 U390 U393 U396 U399 U402 U405 U408 U411 U414 U417 U420 U423 U426 U429 U432 U438 U435 U441 U444 U447 U450 U453 U456 U459 U462 U465 U468 U471 U474 U477 U480 U483 U486 U489 U492 U495 U498 U501 U504 U507 U510 U513 U516 U519 U522 U525 U528 U531 U534 U537 U540 U543 U546 U549 U552 U555 U558 U561 U564 U567 U570 U573 U576 U579 U582 U585 U588 U591 U594 U597 U600 U603 U606 U609 U612 U615 U618 U621 U624 U627 U630 V235:V632">
    <cfRule type="cellIs" dxfId="147" priority="895" stopIfTrue="1" operator="equal">
      <formula>"Fail"</formula>
    </cfRule>
    <cfRule type="cellIs" dxfId="146" priority="896" stopIfTrue="1" operator="equal">
      <formula>"Pass"</formula>
    </cfRule>
  </conditionalFormatting>
  <conditionalFormatting sqref="U633 V633:V635">
    <cfRule type="cellIs" dxfId="145" priority="19" stopIfTrue="1" operator="equal">
      <formula>"Fail"</formula>
    </cfRule>
    <cfRule type="cellIs" dxfId="144" priority="20" stopIfTrue="1" operator="equal">
      <formula>"Pass"</formula>
    </cfRule>
  </conditionalFormatting>
  <conditionalFormatting sqref="U636 V636:V638">
    <cfRule type="cellIs" dxfId="143" priority="17" stopIfTrue="1" operator="equal">
      <formula>"Fail"</formula>
    </cfRule>
    <cfRule type="cellIs" dxfId="142" priority="18" stopIfTrue="1" operator="equal">
      <formula>"Pass"</formula>
    </cfRule>
  </conditionalFormatting>
  <conditionalFormatting sqref="U639 V639:V641">
    <cfRule type="cellIs" dxfId="141" priority="15" stopIfTrue="1" operator="equal">
      <formula>"Fail"</formula>
    </cfRule>
    <cfRule type="cellIs" dxfId="140" priority="16" stopIfTrue="1" operator="equal">
      <formula>"Pass"</formula>
    </cfRule>
  </conditionalFormatting>
  <conditionalFormatting sqref="U642 V642:V644">
    <cfRule type="cellIs" dxfId="139" priority="13" stopIfTrue="1" operator="equal">
      <formula>"Fail"</formula>
    </cfRule>
    <cfRule type="cellIs" dxfId="138" priority="14" stopIfTrue="1" operator="equal">
      <formula>"Pass"</formula>
    </cfRule>
  </conditionalFormatting>
  <conditionalFormatting sqref="U645 V645:V647">
    <cfRule type="cellIs" dxfId="137" priority="11" stopIfTrue="1" operator="equal">
      <formula>"Fail"</formula>
    </cfRule>
    <cfRule type="cellIs" dxfId="136" priority="12" stopIfTrue="1" operator="equal">
      <formula>"Pass"</formula>
    </cfRule>
  </conditionalFormatting>
  <conditionalFormatting sqref="U648 V648:V650">
    <cfRule type="cellIs" dxfId="135" priority="9" stopIfTrue="1" operator="equal">
      <formula>"Fail"</formula>
    </cfRule>
    <cfRule type="cellIs" dxfId="134" priority="10" stopIfTrue="1" operator="equal">
      <formula>"Pass"</formula>
    </cfRule>
  </conditionalFormatting>
  <conditionalFormatting sqref="U651 V651:V653">
    <cfRule type="cellIs" dxfId="133" priority="7" stopIfTrue="1" operator="equal">
      <formula>"Fail"</formula>
    </cfRule>
    <cfRule type="cellIs" dxfId="132" priority="8" stopIfTrue="1" operator="equal">
      <formula>"Pass"</formula>
    </cfRule>
  </conditionalFormatting>
  <conditionalFormatting sqref="U654 V654:V656">
    <cfRule type="cellIs" dxfId="131" priority="5" stopIfTrue="1" operator="equal">
      <formula>"Fail"</formula>
    </cfRule>
    <cfRule type="cellIs" dxfId="130" priority="6" stopIfTrue="1" operator="equal">
      <formula>"Pass"</formula>
    </cfRule>
  </conditionalFormatting>
  <conditionalFormatting sqref="U657 V657:V659">
    <cfRule type="cellIs" dxfId="129" priority="3" stopIfTrue="1" operator="equal">
      <formula>"Fail"</formula>
    </cfRule>
    <cfRule type="cellIs" dxfId="128" priority="4" stopIfTrue="1" operator="equal">
      <formula>"Pass"</formula>
    </cfRule>
  </conditionalFormatting>
  <conditionalFormatting sqref="U660 V660:V662">
    <cfRule type="cellIs" dxfId="5" priority="1" stopIfTrue="1" operator="equal">
      <formula>"Fail"</formula>
    </cfRule>
    <cfRule type="cellIs" dxfId="4"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tabSelected="1" zoomScale="60" zoomScaleNormal="60" workbookViewId="0">
      <pane ySplit="11" topLeftCell="A615" activePane="bottomLeft" state="frozen"/>
      <selection pane="bottomLeft" activeCell="AB624" sqref="AB624"/>
    </sheetView>
  </sheetViews>
  <sheetFormatPr defaultColWidth="9" defaultRowHeight="18.75"/>
  <cols>
    <col min="1" max="1" width="16.125" style="312" customWidth="1"/>
    <col min="2" max="2" width="10.75" style="192" customWidth="1"/>
    <col min="3" max="3" width="9.875" style="53" customWidth="1"/>
    <col min="4" max="20" width="9.125" style="53" bestFit="1" customWidth="1"/>
    <col min="21" max="22" width="9.125" style="59" bestFit="1" customWidth="1"/>
    <col min="23" max="23" width="12.875" style="59" bestFit="1" customWidth="1"/>
    <col min="24" max="24" width="9.125" style="59" bestFit="1" customWidth="1"/>
    <col min="25" max="25" width="10.125" style="59" customWidth="1"/>
    <col min="26" max="26" width="9" style="53"/>
    <col min="27" max="27" width="9.125" style="53" bestFit="1" customWidth="1"/>
    <col min="28" max="28" width="49.375" style="53" customWidth="1"/>
    <col min="29" max="29" width="34.75" style="316" customWidth="1"/>
    <col min="30" max="33" width="9.125" style="53" bestFit="1" customWidth="1"/>
    <col min="34" max="34" width="20.75" style="53" bestFit="1" customWidth="1"/>
    <col min="35" max="35" width="20.875"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14" t="s">
        <v>246</v>
      </c>
      <c r="E8" s="414"/>
      <c r="F8" s="414"/>
      <c r="G8" s="414"/>
      <c r="H8" s="414"/>
      <c r="I8" s="414"/>
      <c r="J8" s="414"/>
      <c r="K8" s="414"/>
      <c r="L8" s="414"/>
      <c r="M8" s="414"/>
      <c r="N8" s="414"/>
      <c r="O8" s="414"/>
      <c r="P8" s="414"/>
      <c r="Q8" s="414"/>
      <c r="R8" s="414"/>
      <c r="S8" s="414"/>
      <c r="T8" s="414"/>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57"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ht="18">
      <c r="A582" s="70">
        <v>44141</v>
      </c>
      <c r="B582" s="257" t="s">
        <v>56</v>
      </c>
      <c r="C582" s="72" t="s">
        <v>57</v>
      </c>
      <c r="D582">
        <v>2056.02</v>
      </c>
      <c r="E582">
        <v>2044.16</v>
      </c>
      <c r="F582">
        <v>2039.14</v>
      </c>
      <c r="G582">
        <v>2036.87</v>
      </c>
      <c r="H582">
        <v>2036.41</v>
      </c>
      <c r="I582">
        <v>2038.77</v>
      </c>
      <c r="J582">
        <v>2042.91</v>
      </c>
      <c r="K582">
        <v>2049.88</v>
      </c>
      <c r="L582">
        <v>2066.4499999999998</v>
      </c>
      <c r="M582">
        <v>2055.23</v>
      </c>
      <c r="N582">
        <v>2045.2</v>
      </c>
      <c r="O582">
        <v>2041.08</v>
      </c>
      <c r="P582">
        <v>2038.26</v>
      </c>
      <c r="Q582">
        <v>2036.91</v>
      </c>
      <c r="R582">
        <v>2039.3</v>
      </c>
      <c r="S582">
        <v>2043.11</v>
      </c>
      <c r="T582">
        <v>2048</v>
      </c>
      <c r="U582" s="348">
        <f>IF((T583=""),"",MAX(D584:T584))</f>
        <v>2140.2200000000003</v>
      </c>
      <c r="V582" s="72">
        <f>IF(T583="","",MIN(D584:T584))</f>
        <v>2023.7199999999998</v>
      </c>
      <c r="W582" s="71">
        <f>IF((T584=""),"",AVERAGE(D584:T584))</f>
        <v>2078.4</v>
      </c>
      <c r="X582" s="102">
        <f>STDEV(D584:T584)</f>
        <v>28.783736727511787</v>
      </c>
      <c r="Y582" s="72">
        <f>IF((T583=""),"",((U582-V582)/(U582+V582))*100)</f>
        <v>2.7978309005413249</v>
      </c>
      <c r="Z582" s="73" t="str">
        <f>IF(T583="","",IF(Y582&lt;AH582,IF(W582&gt;AF582,IF(W582&lt;AG582,"Pass","Fail"),"Fail"),"Fail"))</f>
        <v>Pass</v>
      </c>
      <c r="AA582" s="355">
        <v>74</v>
      </c>
      <c r="AB582" s="364" t="s">
        <v>312</v>
      </c>
      <c r="AC582" s="358" t="s">
        <v>309</v>
      </c>
      <c r="AD582" s="349">
        <v>1600</v>
      </c>
      <c r="AE582" s="349">
        <v>2600</v>
      </c>
      <c r="AF582" s="350">
        <v>1970</v>
      </c>
      <c r="AG582" s="350">
        <v>2300</v>
      </c>
      <c r="AH582" s="351">
        <v>15</v>
      </c>
      <c r="AI582" s="351">
        <v>13</v>
      </c>
    </row>
    <row r="583" spans="1:35" ht="18">
      <c r="A583" s="356"/>
      <c r="B583" s="265"/>
      <c r="C583" s="72" t="s">
        <v>58</v>
      </c>
      <c r="D583">
        <v>985.91</v>
      </c>
      <c r="E583">
        <v>978.5</v>
      </c>
      <c r="F583">
        <v>986.23</v>
      </c>
      <c r="G583">
        <v>996.71</v>
      </c>
      <c r="H583">
        <v>1003.9</v>
      </c>
      <c r="I583">
        <v>1010.92</v>
      </c>
      <c r="J583">
        <v>1017.23</v>
      </c>
      <c r="K583">
        <v>1026.4000000000001</v>
      </c>
      <c r="L583">
        <v>1054.5899999999999</v>
      </c>
      <c r="M583">
        <v>1015.22</v>
      </c>
      <c r="N583">
        <v>1000.43</v>
      </c>
      <c r="O583">
        <v>1001.52</v>
      </c>
      <c r="P583">
        <v>1003.44</v>
      </c>
      <c r="Q583">
        <v>1002.21</v>
      </c>
      <c r="R583">
        <v>998.73</v>
      </c>
      <c r="S583">
        <v>997.77</v>
      </c>
      <c r="T583">
        <v>1011.59</v>
      </c>
      <c r="U583"/>
      <c r="V583"/>
      <c r="W583" s="105"/>
      <c r="X583" s="102"/>
      <c r="Y583" s="105"/>
      <c r="Z583" s="105"/>
      <c r="AA583" s="106"/>
      <c r="AB583" s="115"/>
      <c r="AC583" s="358" t="s">
        <v>311</v>
      </c>
      <c r="AD583" s="83"/>
      <c r="AE583" s="83"/>
      <c r="AF583" s="83"/>
      <c r="AG583" s="83"/>
      <c r="AH583" s="52"/>
      <c r="AI583" s="52"/>
    </row>
    <row r="584" spans="1:35" ht="60.75" thickBot="1">
      <c r="A584" s="357"/>
      <c r="B584" s="271"/>
      <c r="C584" s="74" t="s">
        <v>59</v>
      </c>
      <c r="D584" s="107">
        <f>IF(((D582="")*AND(D583="")),"",(D582-D583)*2)</f>
        <v>2140.2200000000003</v>
      </c>
      <c r="E584" s="107">
        <f t="shared" ref="E584:T584" si="309">IF(((E582="")*AND(E583="")),"",(E582-E583)*2)</f>
        <v>2131.3200000000002</v>
      </c>
      <c r="F584" s="107">
        <f t="shared" si="309"/>
        <v>2105.8200000000002</v>
      </c>
      <c r="G584" s="107">
        <f t="shared" si="309"/>
        <v>2080.3199999999997</v>
      </c>
      <c r="H584" s="107">
        <f t="shared" si="309"/>
        <v>2065.0200000000004</v>
      </c>
      <c r="I584" s="107">
        <f t="shared" si="309"/>
        <v>2055.6999999999998</v>
      </c>
      <c r="J584" s="107">
        <f t="shared" si="309"/>
        <v>2051.36</v>
      </c>
      <c r="K584" s="107">
        <f t="shared" si="309"/>
        <v>2046.96</v>
      </c>
      <c r="L584" s="107">
        <f t="shared" si="309"/>
        <v>2023.7199999999998</v>
      </c>
      <c r="M584" s="107">
        <f t="shared" si="309"/>
        <v>2080.02</v>
      </c>
      <c r="N584" s="107">
        <f t="shared" si="309"/>
        <v>2089.54</v>
      </c>
      <c r="O584" s="107">
        <f t="shared" si="309"/>
        <v>2079.12</v>
      </c>
      <c r="P584" s="107">
        <f t="shared" si="309"/>
        <v>2069.64</v>
      </c>
      <c r="Q584" s="107">
        <f t="shared" si="309"/>
        <v>2069.4</v>
      </c>
      <c r="R584" s="107">
        <f t="shared" si="309"/>
        <v>2081.14</v>
      </c>
      <c r="S584" s="107">
        <f t="shared" si="309"/>
        <v>2090.6799999999998</v>
      </c>
      <c r="T584" s="107">
        <f t="shared" si="309"/>
        <v>2072.8199999999997</v>
      </c>
      <c r="U584" s="109"/>
      <c r="V584" s="107"/>
      <c r="W584" s="107"/>
      <c r="X584" s="110"/>
      <c r="Y584" s="107"/>
      <c r="Z584" s="107"/>
      <c r="AA584" s="111"/>
      <c r="AB584" s="115"/>
      <c r="AC584" s="310"/>
      <c r="AD584" s="83"/>
      <c r="AE584" s="83"/>
      <c r="AF584" s="83"/>
      <c r="AG584" s="83"/>
      <c r="AH584" s="52"/>
      <c r="AI584" s="52"/>
    </row>
    <row r="585" spans="1:35" ht="18">
      <c r="A585" s="70">
        <v>44144</v>
      </c>
      <c r="B585" s="257" t="s">
        <v>56</v>
      </c>
      <c r="C585" s="72" t="s">
        <v>57</v>
      </c>
      <c r="D585" s="130">
        <v>2130.2600000000002</v>
      </c>
      <c r="E585" s="130">
        <v>2076.62</v>
      </c>
      <c r="F585" s="130">
        <v>2056.29</v>
      </c>
      <c r="G585" s="130">
        <v>2038.04</v>
      </c>
      <c r="H585" s="130">
        <v>2029.75</v>
      </c>
      <c r="I585" s="130">
        <v>2032.55</v>
      </c>
      <c r="J585" s="130">
        <v>2046.71</v>
      </c>
      <c r="K585" s="130">
        <v>2070.52</v>
      </c>
      <c r="L585" s="130">
        <v>2106.0700000000002</v>
      </c>
      <c r="M585" s="130">
        <v>2091.11</v>
      </c>
      <c r="N585" s="130">
        <v>2062.25</v>
      </c>
      <c r="O585" s="130">
        <v>2039.95</v>
      </c>
      <c r="P585" s="130">
        <v>2030.89</v>
      </c>
      <c r="Q585" s="130">
        <v>2036.92</v>
      </c>
      <c r="R585" s="130">
        <v>2050.85</v>
      </c>
      <c r="S585" s="130">
        <v>2067.31</v>
      </c>
      <c r="T585" s="130">
        <v>2073.6</v>
      </c>
      <c r="U585" s="348">
        <f>IF((T586=""),"",MAX(D587:T587))</f>
        <v>2199.1800000000003</v>
      </c>
      <c r="V585" s="72">
        <f>IF(T586="","",MIN(D587:T587))</f>
        <v>2067.4</v>
      </c>
      <c r="W585" s="71">
        <f>IF((T587=""),"",AVERAGE(D587:T587))</f>
        <v>2097.1941176470591</v>
      </c>
      <c r="X585" s="102">
        <f>STDEV(D587:T587)</f>
        <v>32.693902156746866</v>
      </c>
      <c r="Y585" s="72">
        <f>IF((T586=""),"",((U585-V585)/(U585+V585))*100)</f>
        <v>3.0886564883349239</v>
      </c>
      <c r="Z585" s="73" t="str">
        <f>IF(T586="","",IF(Y585&lt;AH585,IF(W585&gt;AF585,IF(W585&lt;AG585,"Pass","Fail"),"Fail"),"Fail"))</f>
        <v>Pass</v>
      </c>
      <c r="AA585" s="355">
        <v>1428</v>
      </c>
      <c r="AB585" s="364" t="s">
        <v>313</v>
      </c>
      <c r="AC585" s="358"/>
      <c r="AD585" s="349">
        <v>1600</v>
      </c>
      <c r="AE585" s="349">
        <v>2600</v>
      </c>
      <c r="AF585" s="350">
        <v>1970</v>
      </c>
      <c r="AG585" s="350">
        <v>2300</v>
      </c>
      <c r="AH585" s="351">
        <v>15</v>
      </c>
      <c r="AI585" s="351">
        <v>13</v>
      </c>
    </row>
    <row r="586" spans="1:35" ht="18">
      <c r="A586" s="356"/>
      <c r="B586" s="265"/>
      <c r="C586" s="72" t="s">
        <v>58</v>
      </c>
      <c r="D586" s="130">
        <v>1030.67</v>
      </c>
      <c r="E586" s="130">
        <v>1014.37</v>
      </c>
      <c r="F586" s="130">
        <v>1000.45</v>
      </c>
      <c r="G586" s="130">
        <v>993.86</v>
      </c>
      <c r="H586" s="130">
        <v>992.09</v>
      </c>
      <c r="I586" s="130">
        <v>998.81</v>
      </c>
      <c r="J586" s="130">
        <v>1013.01</v>
      </c>
      <c r="K586" s="130">
        <v>1033.51</v>
      </c>
      <c r="L586" s="130">
        <v>1072.3599999999999</v>
      </c>
      <c r="M586" s="130">
        <v>1028.57</v>
      </c>
      <c r="N586" s="130">
        <v>1010.09</v>
      </c>
      <c r="O586" s="130">
        <v>999.27</v>
      </c>
      <c r="P586" s="130">
        <v>994.24</v>
      </c>
      <c r="Q586" s="130">
        <v>995.12</v>
      </c>
      <c r="R586" s="130">
        <v>1002.3</v>
      </c>
      <c r="S586" s="130">
        <v>1013.78</v>
      </c>
      <c r="T586" s="130">
        <v>1021.04</v>
      </c>
      <c r="U586"/>
      <c r="V586"/>
      <c r="W586" s="105"/>
      <c r="X586" s="102"/>
      <c r="Y586" s="105"/>
      <c r="Z586" s="105"/>
      <c r="AA586" s="106"/>
      <c r="AB586" s="115"/>
      <c r="AC586" s="358" t="s">
        <v>311</v>
      </c>
      <c r="AD586" s="83"/>
      <c r="AE586" s="83"/>
      <c r="AF586" s="83"/>
      <c r="AG586" s="83"/>
      <c r="AH586" s="52"/>
      <c r="AI586" s="52"/>
    </row>
    <row r="587" spans="1:35" ht="60.75" thickBot="1">
      <c r="A587" s="357"/>
      <c r="B587" s="271"/>
      <c r="C587" s="74" t="s">
        <v>59</v>
      </c>
      <c r="D587" s="107">
        <f>IF(((D585="")*AND(D586="")),"",(D585-D586)*2)</f>
        <v>2199.1800000000003</v>
      </c>
      <c r="E587" s="107">
        <f t="shared" ref="E587:T587" si="310">IF(((E585="")*AND(E586="")),"",(E585-E586)*2)</f>
        <v>2124.5</v>
      </c>
      <c r="F587" s="107">
        <f t="shared" si="310"/>
        <v>2111.6799999999998</v>
      </c>
      <c r="G587" s="107">
        <f t="shared" si="310"/>
        <v>2088.3599999999997</v>
      </c>
      <c r="H587" s="107">
        <f t="shared" si="310"/>
        <v>2075.3199999999997</v>
      </c>
      <c r="I587" s="107">
        <f t="shared" si="310"/>
        <v>2067.48</v>
      </c>
      <c r="J587" s="107">
        <f t="shared" si="310"/>
        <v>2067.4</v>
      </c>
      <c r="K587" s="107">
        <f t="shared" si="310"/>
        <v>2074.02</v>
      </c>
      <c r="L587" s="107">
        <f t="shared" si="310"/>
        <v>2067.4200000000005</v>
      </c>
      <c r="M587" s="107">
        <f t="shared" si="310"/>
        <v>2125.0800000000004</v>
      </c>
      <c r="N587" s="107">
        <f t="shared" si="310"/>
        <v>2104.3199999999997</v>
      </c>
      <c r="O587" s="107">
        <f t="shared" si="310"/>
        <v>2081.36</v>
      </c>
      <c r="P587" s="107">
        <f t="shared" si="310"/>
        <v>2073.3000000000002</v>
      </c>
      <c r="Q587" s="107">
        <f t="shared" si="310"/>
        <v>2083.6000000000004</v>
      </c>
      <c r="R587" s="107">
        <f t="shared" si="310"/>
        <v>2097.1</v>
      </c>
      <c r="S587" s="107">
        <f t="shared" si="310"/>
        <v>2107.06</v>
      </c>
      <c r="T587" s="107">
        <f t="shared" si="310"/>
        <v>2105.12</v>
      </c>
      <c r="U587" s="109"/>
      <c r="V587" s="107"/>
      <c r="W587" s="107"/>
      <c r="X587" s="110"/>
      <c r="Y587" s="107"/>
      <c r="Z587" s="107"/>
      <c r="AA587" s="111"/>
      <c r="AB587" s="115"/>
      <c r="AC587" s="310"/>
      <c r="AD587" s="83"/>
      <c r="AE587" s="83"/>
      <c r="AF587" s="83"/>
      <c r="AG587" s="83"/>
      <c r="AH587" s="52"/>
      <c r="AI587" s="52"/>
    </row>
    <row r="588" spans="1:35" ht="18">
      <c r="A588" s="70">
        <v>44151</v>
      </c>
      <c r="B588" s="257" t="s">
        <v>56</v>
      </c>
      <c r="C588" s="72" t="s">
        <v>57</v>
      </c>
      <c r="D588">
        <v>2016.06</v>
      </c>
      <c r="E588">
        <v>2006.69</v>
      </c>
      <c r="F588">
        <v>2004.2</v>
      </c>
      <c r="G588">
        <v>2002.09</v>
      </c>
      <c r="H588">
        <v>2002.55</v>
      </c>
      <c r="I588">
        <v>2002.3</v>
      </c>
      <c r="J588">
        <v>2006.37</v>
      </c>
      <c r="K588">
        <v>2010.55</v>
      </c>
      <c r="L588">
        <v>2017.7</v>
      </c>
      <c r="M588">
        <v>2014.27</v>
      </c>
      <c r="N588">
        <v>2006.67</v>
      </c>
      <c r="O588">
        <v>2004.68</v>
      </c>
      <c r="P588">
        <v>2002.44</v>
      </c>
      <c r="Q588">
        <v>2003.25</v>
      </c>
      <c r="R588">
        <v>2004.31</v>
      </c>
      <c r="S588">
        <v>2008</v>
      </c>
      <c r="T588">
        <v>2012.34</v>
      </c>
      <c r="U588" s="348">
        <f>IF((T589=""),"",MAX(D590:T590))</f>
        <v>2144.1</v>
      </c>
      <c r="V588" s="72">
        <f>IF(T589="","",MIN(D590:T590))</f>
        <v>2013.3200000000002</v>
      </c>
      <c r="W588" s="71">
        <f>IF((T590=""),"",AVERAGE(D590:T590))</f>
        <v>2082.6282352941175</v>
      </c>
      <c r="X588" s="102">
        <f>STDEV(D590:T590)</f>
        <v>32.685758411602258</v>
      </c>
      <c r="Y588" s="72">
        <f>IF((T589=""),"",((U588-V588)/(U588+V588))*100)</f>
        <v>3.1457009395249877</v>
      </c>
      <c r="Z588" s="73" t="str">
        <f>IF(T589="","",IF(Y588&lt;AH588,IF(W588&gt;AF588,IF(W588&lt;AG588,"Pass","Fail"),"Fail"),"Fail"))</f>
        <v>Pass</v>
      </c>
      <c r="AA588" s="355">
        <v>1340</v>
      </c>
      <c r="AB588" s="133" t="s">
        <v>314</v>
      </c>
      <c r="AC588" s="358"/>
      <c r="AD588" s="349">
        <v>1600</v>
      </c>
      <c r="AE588" s="349">
        <v>2600</v>
      </c>
      <c r="AF588" s="350">
        <v>1970</v>
      </c>
      <c r="AG588" s="350">
        <v>2300</v>
      </c>
      <c r="AH588" s="351">
        <v>15</v>
      </c>
      <c r="AI588" s="351">
        <v>13</v>
      </c>
    </row>
    <row r="589" spans="1:35" ht="18">
      <c r="A589" s="356"/>
      <c r="B589" s="265"/>
      <c r="C589" s="72" t="s">
        <v>58</v>
      </c>
      <c r="D589">
        <v>944.01</v>
      </c>
      <c r="E589">
        <v>936.42</v>
      </c>
      <c r="F589">
        <v>943.95</v>
      </c>
      <c r="G589">
        <v>959.31</v>
      </c>
      <c r="H589">
        <v>971.96</v>
      </c>
      <c r="I589">
        <v>974.28</v>
      </c>
      <c r="J589">
        <v>976.49</v>
      </c>
      <c r="K589">
        <v>985.7</v>
      </c>
      <c r="L589">
        <v>1011.04</v>
      </c>
      <c r="M589">
        <v>967.99</v>
      </c>
      <c r="N589">
        <v>958.48</v>
      </c>
      <c r="O589">
        <v>960.47</v>
      </c>
      <c r="P589">
        <v>965.7</v>
      </c>
      <c r="Q589">
        <v>963.48</v>
      </c>
      <c r="R589">
        <v>958.72</v>
      </c>
      <c r="S589">
        <v>963.09</v>
      </c>
      <c r="T589">
        <v>981.04</v>
      </c>
      <c r="U589"/>
      <c r="V589"/>
      <c r="W589" s="105"/>
      <c r="X589" s="102"/>
      <c r="Y589" s="105"/>
      <c r="Z589" s="105"/>
      <c r="AA589" s="106"/>
      <c r="AB589" s="115"/>
      <c r="AC589" s="358" t="s">
        <v>311</v>
      </c>
      <c r="AD589" s="83"/>
      <c r="AE589" s="83"/>
      <c r="AF589" s="83"/>
      <c r="AG589" s="83"/>
      <c r="AH589" s="52"/>
      <c r="AI589" s="52"/>
    </row>
    <row r="590" spans="1:35" ht="60.75" thickBot="1">
      <c r="A590" s="357"/>
      <c r="B590" s="271"/>
      <c r="C590" s="74" t="s">
        <v>59</v>
      </c>
      <c r="D590" s="107">
        <f>IF(((D588="")*AND(D589="")),"",(D588-D589)*2)</f>
        <v>2144.1</v>
      </c>
      <c r="E590" s="107">
        <f t="shared" ref="E590:T590" si="311">IF(((E588="")*AND(E589="")),"",(E588-E589)*2)</f>
        <v>2140.54</v>
      </c>
      <c r="F590" s="107">
        <f t="shared" si="311"/>
        <v>2120.5</v>
      </c>
      <c r="G590" s="107">
        <f t="shared" si="311"/>
        <v>2085.56</v>
      </c>
      <c r="H590" s="107">
        <f t="shared" si="311"/>
        <v>2061.1799999999998</v>
      </c>
      <c r="I590" s="107">
        <f t="shared" si="311"/>
        <v>2056.04</v>
      </c>
      <c r="J590" s="107">
        <f t="shared" si="311"/>
        <v>2059.7599999999998</v>
      </c>
      <c r="K590" s="107">
        <f t="shared" si="311"/>
        <v>2049.6999999999998</v>
      </c>
      <c r="L590" s="107">
        <f t="shared" si="311"/>
        <v>2013.3200000000002</v>
      </c>
      <c r="M590" s="107">
        <f t="shared" si="311"/>
        <v>2092.56</v>
      </c>
      <c r="N590" s="107">
        <f t="shared" si="311"/>
        <v>2096.38</v>
      </c>
      <c r="O590" s="107">
        <f t="shared" si="311"/>
        <v>2088.42</v>
      </c>
      <c r="P590" s="107">
        <f t="shared" si="311"/>
        <v>2073.48</v>
      </c>
      <c r="Q590" s="107">
        <f t="shared" si="311"/>
        <v>2079.54</v>
      </c>
      <c r="R590" s="107">
        <f t="shared" si="311"/>
        <v>2091.1799999999998</v>
      </c>
      <c r="S590" s="107">
        <f t="shared" si="311"/>
        <v>2089.8199999999997</v>
      </c>
      <c r="T590" s="107">
        <f t="shared" si="311"/>
        <v>2062.6</v>
      </c>
      <c r="U590" s="109"/>
      <c r="V590" s="107"/>
      <c r="W590" s="107"/>
      <c r="X590" s="110"/>
      <c r="Y590" s="107"/>
      <c r="Z590" s="107"/>
      <c r="AA590" s="111"/>
      <c r="AB590" s="115"/>
      <c r="AC590" s="310"/>
      <c r="AD590" s="83"/>
      <c r="AE590" s="83"/>
      <c r="AF590" s="83"/>
      <c r="AG590" s="83"/>
      <c r="AH590" s="52"/>
      <c r="AI590" s="52"/>
    </row>
    <row r="591" spans="1:35" ht="18">
      <c r="A591" s="70">
        <v>44166</v>
      </c>
      <c r="B591" s="257" t="s">
        <v>56</v>
      </c>
      <c r="C591" s="72" t="s">
        <v>57</v>
      </c>
      <c r="D591">
        <v>2019.07</v>
      </c>
      <c r="E591">
        <v>2007.66</v>
      </c>
      <c r="F591">
        <v>2003.68</v>
      </c>
      <c r="G591">
        <v>2001.74</v>
      </c>
      <c r="H591">
        <v>2000.99</v>
      </c>
      <c r="I591">
        <v>2002.6</v>
      </c>
      <c r="J591">
        <v>2006.45</v>
      </c>
      <c r="K591">
        <v>2011.13</v>
      </c>
      <c r="L591">
        <v>2023.99</v>
      </c>
      <c r="M591">
        <v>2020.76</v>
      </c>
      <c r="N591">
        <v>2009</v>
      </c>
      <c r="O591">
        <v>2005.02</v>
      </c>
      <c r="P591">
        <v>2002.23</v>
      </c>
      <c r="Q591">
        <v>2000.72</v>
      </c>
      <c r="R591">
        <v>2002.83</v>
      </c>
      <c r="S591">
        <v>2005.69</v>
      </c>
      <c r="T591">
        <v>2011.61</v>
      </c>
      <c r="U591" s="348">
        <f>IF((T592=""),"",MAX(D593:T593))</f>
        <v>2155.9</v>
      </c>
      <c r="V591" s="72">
        <f>IF(T592="","",MIN(D593:T593))</f>
        <v>2034.64</v>
      </c>
      <c r="W591" s="71">
        <f>IF((T593=""),"",AVERAGE(D593:T593))</f>
        <v>2100.909411764706</v>
      </c>
      <c r="X591" s="102">
        <f>STDEV(D593:T593)</f>
        <v>29.545948214308556</v>
      </c>
      <c r="Y591" s="72">
        <f>IF((T592=""),"",((U591-V591)/(U591+V591))*100)</f>
        <v>2.8936604828971921</v>
      </c>
      <c r="Z591" s="73" t="str">
        <f>IF(T592="","",IF(Y591&lt;AH591,IF(W591&gt;AF591,IF(W591&lt;AG591,"Pass","Fail"),"Fail"),"Fail"))</f>
        <v>Pass</v>
      </c>
      <c r="AA591" s="355">
        <v>74</v>
      </c>
      <c r="AB591" s="364" t="s">
        <v>315</v>
      </c>
      <c r="AC591" s="358"/>
      <c r="AD591" s="349">
        <v>1600</v>
      </c>
      <c r="AE591" s="349">
        <v>2600</v>
      </c>
      <c r="AF591" s="350">
        <v>1970</v>
      </c>
      <c r="AG591" s="350">
        <v>2300</v>
      </c>
      <c r="AH591" s="351">
        <v>15</v>
      </c>
      <c r="AI591" s="351">
        <v>13</v>
      </c>
    </row>
    <row r="592" spans="1:35" ht="18">
      <c r="A592" s="356"/>
      <c r="B592" s="265"/>
      <c r="C592" s="72" t="s">
        <v>58</v>
      </c>
      <c r="D592">
        <v>947.72</v>
      </c>
      <c r="E592">
        <v>929.71</v>
      </c>
      <c r="F592">
        <v>934.01</v>
      </c>
      <c r="G592">
        <v>949.15</v>
      </c>
      <c r="H592">
        <v>961.38</v>
      </c>
      <c r="I592">
        <v>961.25</v>
      </c>
      <c r="J592">
        <v>964.84</v>
      </c>
      <c r="K592">
        <v>976.23</v>
      </c>
      <c r="L592">
        <v>1006.67</v>
      </c>
      <c r="M592">
        <v>980.43</v>
      </c>
      <c r="N592">
        <v>952.72</v>
      </c>
      <c r="O592">
        <v>948.96</v>
      </c>
      <c r="P592">
        <v>955.04</v>
      </c>
      <c r="Q592">
        <v>952.57</v>
      </c>
      <c r="R592">
        <v>945.88</v>
      </c>
      <c r="S592">
        <v>946.75</v>
      </c>
      <c r="T592">
        <v>964.13</v>
      </c>
      <c r="U592"/>
      <c r="V592"/>
      <c r="W592" s="105"/>
      <c r="X592" s="102"/>
      <c r="Y592" s="105"/>
      <c r="Z592" s="105"/>
      <c r="AA592" s="106"/>
      <c r="AB592" s="115"/>
      <c r="AC592" s="358" t="s">
        <v>311</v>
      </c>
      <c r="AD592" s="83"/>
      <c r="AE592" s="83"/>
      <c r="AF592" s="83"/>
      <c r="AG592" s="83"/>
      <c r="AH592" s="52"/>
      <c r="AI592" s="52"/>
    </row>
    <row r="593" spans="1:35" ht="60.75" thickBot="1">
      <c r="A593" s="357"/>
      <c r="B593" s="271"/>
      <c r="C593" s="74" t="s">
        <v>59</v>
      </c>
      <c r="D593" s="107">
        <f>IF(((D591="")*AND(D592="")),"",(D591-D592)*2)</f>
        <v>2142.6999999999998</v>
      </c>
      <c r="E593" s="107">
        <f t="shared" ref="E593:T593" si="312">IF(((E591="")*AND(E592="")),"",(E591-E592)*2)</f>
        <v>2155.9</v>
      </c>
      <c r="F593" s="107">
        <f t="shared" si="312"/>
        <v>2139.34</v>
      </c>
      <c r="G593" s="107">
        <f t="shared" si="312"/>
        <v>2105.1800000000003</v>
      </c>
      <c r="H593" s="107">
        <f t="shared" si="312"/>
        <v>2079.2200000000003</v>
      </c>
      <c r="I593" s="107">
        <f t="shared" si="312"/>
        <v>2082.6999999999998</v>
      </c>
      <c r="J593" s="107">
        <f t="shared" si="312"/>
        <v>2083.2200000000003</v>
      </c>
      <c r="K593" s="107">
        <f t="shared" si="312"/>
        <v>2069.8000000000002</v>
      </c>
      <c r="L593" s="107">
        <f t="shared" si="312"/>
        <v>2034.64</v>
      </c>
      <c r="M593" s="107">
        <f t="shared" si="312"/>
        <v>2080.66</v>
      </c>
      <c r="N593" s="107">
        <f t="shared" si="312"/>
        <v>2112.56</v>
      </c>
      <c r="O593" s="107">
        <f t="shared" si="312"/>
        <v>2112.12</v>
      </c>
      <c r="P593" s="107">
        <f t="shared" si="312"/>
        <v>2094.38</v>
      </c>
      <c r="Q593" s="107">
        <f t="shared" si="312"/>
        <v>2096.3000000000002</v>
      </c>
      <c r="R593" s="107">
        <f t="shared" si="312"/>
        <v>2113.8999999999996</v>
      </c>
      <c r="S593" s="107">
        <f t="shared" si="312"/>
        <v>2117.88</v>
      </c>
      <c r="T593" s="107">
        <f t="shared" si="312"/>
        <v>2094.96</v>
      </c>
      <c r="U593" s="109"/>
      <c r="V593" s="107"/>
      <c r="W593" s="107"/>
      <c r="X593" s="110"/>
      <c r="Y593" s="107"/>
      <c r="Z593" s="107"/>
      <c r="AA593" s="111"/>
      <c r="AB593" s="115"/>
      <c r="AC593" s="310"/>
      <c r="AD593" s="83"/>
      <c r="AE593" s="83"/>
      <c r="AF593" s="83"/>
      <c r="AG593" s="83"/>
      <c r="AH593" s="52"/>
      <c r="AI593" s="52"/>
    </row>
    <row r="594" spans="1:35" ht="18">
      <c r="A594" s="70">
        <v>44172</v>
      </c>
      <c r="B594" s="257" t="s">
        <v>56</v>
      </c>
      <c r="C594" s="72" t="s">
        <v>57</v>
      </c>
      <c r="D594">
        <v>2023.9</v>
      </c>
      <c r="E594">
        <v>1995.19</v>
      </c>
      <c r="F594">
        <v>1990.7</v>
      </c>
      <c r="G594">
        <v>1988.21</v>
      </c>
      <c r="H594">
        <v>1985.34</v>
      </c>
      <c r="I594">
        <v>1985.91</v>
      </c>
      <c r="J594">
        <v>1987.67</v>
      </c>
      <c r="K594">
        <v>1991.86</v>
      </c>
      <c r="L594">
        <v>1999.94</v>
      </c>
      <c r="M594">
        <v>1995.32</v>
      </c>
      <c r="N594">
        <v>1989.36</v>
      </c>
      <c r="O594">
        <v>1976.38</v>
      </c>
      <c r="P594">
        <v>1992.03</v>
      </c>
      <c r="Q594">
        <v>1993.14</v>
      </c>
      <c r="R594">
        <v>1996.38</v>
      </c>
      <c r="S594">
        <v>1987.05</v>
      </c>
      <c r="T594">
        <v>2014.22</v>
      </c>
      <c r="U594" s="348">
        <f>IF((T595=""),"",MAX(D596:T596))</f>
        <v>2159.38</v>
      </c>
      <c r="V594" s="72">
        <f>IF(T595="","",MIN(D596:T596))</f>
        <v>2037.0400000000002</v>
      </c>
      <c r="W594" s="71">
        <f>IF((T596=""),"",AVERAGE(D596:T596))</f>
        <v>2093.4682352941177</v>
      </c>
      <c r="X594" s="102">
        <f>STDEV(D596:T596)</f>
        <v>28.940831932447402</v>
      </c>
      <c r="Y594" s="72">
        <f>IF((T595=""),"",((U594-V594)/(U594+V594))*100)</f>
        <v>2.9153421249541256</v>
      </c>
      <c r="Z594" s="73" t="str">
        <f>IF(T595="","",IF(Y594&lt;AH594,IF(W594&gt;AF594,IF(W594&lt;AG594,"Pass","Fail"),"Fail"),"Fail"))</f>
        <v>Pass</v>
      </c>
      <c r="AA594" s="355"/>
      <c r="AB594" s="364"/>
      <c r="AC594" s="358"/>
      <c r="AD594" s="349">
        <v>1600</v>
      </c>
      <c r="AE594" s="349">
        <v>2600</v>
      </c>
      <c r="AF594" s="350">
        <v>1970</v>
      </c>
      <c r="AG594" s="350">
        <v>2300</v>
      </c>
      <c r="AH594" s="351">
        <v>15</v>
      </c>
      <c r="AI594" s="351">
        <v>13</v>
      </c>
    </row>
    <row r="595" spans="1:35" ht="18">
      <c r="A595" s="356"/>
      <c r="B595" s="265"/>
      <c r="C595" s="72" t="s">
        <v>58</v>
      </c>
      <c r="D595">
        <v>944.21</v>
      </c>
      <c r="E595">
        <v>926.82</v>
      </c>
      <c r="F595">
        <v>930.29</v>
      </c>
      <c r="G595">
        <v>940.88</v>
      </c>
      <c r="H595">
        <v>949.85</v>
      </c>
      <c r="I595">
        <v>950</v>
      </c>
      <c r="J595">
        <v>951.18</v>
      </c>
      <c r="K595">
        <v>958.94</v>
      </c>
      <c r="L595">
        <v>981.42</v>
      </c>
      <c r="M595">
        <v>952.27</v>
      </c>
      <c r="N595">
        <v>939.13</v>
      </c>
      <c r="O595">
        <v>938.66</v>
      </c>
      <c r="P595">
        <v>945.8</v>
      </c>
      <c r="Q595">
        <v>944.34</v>
      </c>
      <c r="R595">
        <v>937.85</v>
      </c>
      <c r="S595">
        <v>942.95</v>
      </c>
      <c r="T595">
        <v>963.53</v>
      </c>
      <c r="U595"/>
      <c r="V595"/>
      <c r="W595" s="105"/>
      <c r="X595" s="102"/>
      <c r="Y595" s="105"/>
      <c r="Z595" s="105"/>
      <c r="AA595" s="106"/>
      <c r="AB595" s="115"/>
      <c r="AC595" s="358" t="s">
        <v>311</v>
      </c>
      <c r="AD595" s="83"/>
      <c r="AE595" s="83"/>
      <c r="AF595" s="83"/>
      <c r="AG595" s="83"/>
      <c r="AH595" s="52"/>
      <c r="AI595" s="52"/>
    </row>
    <row r="596" spans="1:35" ht="60.75" thickBot="1">
      <c r="A596" s="357"/>
      <c r="B596" s="271"/>
      <c r="C596" s="74" t="s">
        <v>59</v>
      </c>
      <c r="D596" s="107">
        <f>IF(((D594="")*AND(D595="")),"",(D594-D595)*2)</f>
        <v>2159.38</v>
      </c>
      <c r="E596" s="107">
        <f t="shared" ref="E596:T596" si="313">IF(((E594="")*AND(E595="")),"",(E594-E595)*2)</f>
        <v>2136.7399999999998</v>
      </c>
      <c r="F596" s="107">
        <f t="shared" si="313"/>
        <v>2120.8200000000002</v>
      </c>
      <c r="G596" s="107">
        <f t="shared" si="313"/>
        <v>2094.66</v>
      </c>
      <c r="H596" s="107">
        <f t="shared" si="313"/>
        <v>2070.9799999999996</v>
      </c>
      <c r="I596" s="107">
        <f t="shared" si="313"/>
        <v>2071.8200000000002</v>
      </c>
      <c r="J596" s="107">
        <f t="shared" si="313"/>
        <v>2072.9800000000005</v>
      </c>
      <c r="K596" s="107">
        <f t="shared" si="313"/>
        <v>2065.8399999999997</v>
      </c>
      <c r="L596" s="107">
        <f t="shared" si="313"/>
        <v>2037.0400000000002</v>
      </c>
      <c r="M596" s="107">
        <f t="shared" si="313"/>
        <v>2086.1</v>
      </c>
      <c r="N596" s="107">
        <f t="shared" si="313"/>
        <v>2100.46</v>
      </c>
      <c r="O596" s="107">
        <f t="shared" si="313"/>
        <v>2075.4400000000005</v>
      </c>
      <c r="P596" s="107">
        <f t="shared" si="313"/>
        <v>2092.46</v>
      </c>
      <c r="Q596" s="107">
        <f t="shared" si="313"/>
        <v>2097.6000000000004</v>
      </c>
      <c r="R596" s="107">
        <f t="shared" si="313"/>
        <v>2117.0600000000004</v>
      </c>
      <c r="S596" s="107">
        <f t="shared" si="313"/>
        <v>2088.1999999999998</v>
      </c>
      <c r="T596" s="107">
        <f t="shared" si="313"/>
        <v>2101.38</v>
      </c>
      <c r="U596" s="109"/>
      <c r="V596" s="107"/>
      <c r="W596" s="107"/>
      <c r="X596" s="110"/>
      <c r="Y596" s="107"/>
      <c r="Z596" s="107"/>
      <c r="AA596" s="111"/>
      <c r="AB596" s="115"/>
      <c r="AC596" s="310"/>
      <c r="AD596" s="83"/>
      <c r="AE596" s="83"/>
      <c r="AF596" s="83"/>
      <c r="AG596" s="83"/>
      <c r="AH596" s="52"/>
      <c r="AI596" s="52"/>
    </row>
    <row r="597" spans="1:35" ht="18">
      <c r="A597" s="70">
        <v>44176</v>
      </c>
      <c r="B597" s="257" t="s">
        <v>222</v>
      </c>
      <c r="C597" s="72" t="s">
        <v>57</v>
      </c>
      <c r="D597" s="76">
        <v>2049</v>
      </c>
      <c r="E597" s="77">
        <v>2031</v>
      </c>
      <c r="F597" s="77">
        <v>2023</v>
      </c>
      <c r="G597" s="77">
        <v>2019</v>
      </c>
      <c r="H597" s="77">
        <v>2017</v>
      </c>
      <c r="I597" s="77">
        <v>2017</v>
      </c>
      <c r="J597" s="77">
        <v>2021</v>
      </c>
      <c r="K597" s="77">
        <v>2026</v>
      </c>
      <c r="L597" s="77">
        <v>2041</v>
      </c>
      <c r="M597" s="77">
        <v>2031</v>
      </c>
      <c r="N597" s="77">
        <v>2025</v>
      </c>
      <c r="O597" s="77">
        <v>2020</v>
      </c>
      <c r="P597" s="77">
        <v>2018</v>
      </c>
      <c r="Q597" s="77">
        <v>2019</v>
      </c>
      <c r="R597" s="77">
        <v>2022</v>
      </c>
      <c r="S597" s="77">
        <v>2028</v>
      </c>
      <c r="T597" s="77">
        <v>2041</v>
      </c>
      <c r="U597" s="348">
        <f>IF((T598=""),"",MAX(D599:T599))</f>
        <v>2156</v>
      </c>
      <c r="V597" s="72">
        <f>IF(T598="","",MIN(D599:T599))</f>
        <v>2040</v>
      </c>
      <c r="W597" s="71">
        <f>IF((T599=""),"",AVERAGE(D599:T599))</f>
        <v>2096.9411764705883</v>
      </c>
      <c r="X597" s="102">
        <f>STDEV(D599:T599)</f>
        <v>28.461532346829657</v>
      </c>
      <c r="Y597" s="72">
        <f>IF((T598=""),"",((U597-V597)/(U597+V597))*100)</f>
        <v>2.7645376549094376</v>
      </c>
      <c r="Z597" s="73" t="str">
        <f>IF(T598="","",IF(Y597&lt;AH597,IF(W597&gt;AF597,IF(W597&lt;AG597,"Pass","Fail"),"Fail"),"Fail"))</f>
        <v>Pass</v>
      </c>
      <c r="AA597" s="355">
        <v>121</v>
      </c>
      <c r="AB597" s="133" t="s">
        <v>317</v>
      </c>
      <c r="AC597" s="358"/>
      <c r="AD597" s="349">
        <v>1600</v>
      </c>
      <c r="AE597" s="349">
        <v>2600</v>
      </c>
      <c r="AF597" s="350">
        <v>1970</v>
      </c>
      <c r="AG597" s="350">
        <v>2300</v>
      </c>
      <c r="AH597" s="351">
        <v>15</v>
      </c>
      <c r="AI597" s="351">
        <v>13</v>
      </c>
    </row>
    <row r="598" spans="1:35" ht="18">
      <c r="A598" s="356"/>
      <c r="B598" s="265"/>
      <c r="C598" s="72" t="s">
        <v>58</v>
      </c>
      <c r="D598" s="76">
        <v>971</v>
      </c>
      <c r="E598" s="77">
        <v>958</v>
      </c>
      <c r="F598" s="77">
        <v>961</v>
      </c>
      <c r="G598" s="77">
        <v>961</v>
      </c>
      <c r="H598" s="77">
        <v>975</v>
      </c>
      <c r="I598" s="77">
        <v>980</v>
      </c>
      <c r="J598" s="77">
        <v>985</v>
      </c>
      <c r="K598" s="77">
        <v>993</v>
      </c>
      <c r="L598" s="77">
        <v>1021</v>
      </c>
      <c r="M598" s="77">
        <v>985</v>
      </c>
      <c r="N598" s="77">
        <v>971</v>
      </c>
      <c r="O598" s="77">
        <v>971</v>
      </c>
      <c r="P598" s="77">
        <v>973</v>
      </c>
      <c r="Q598" s="77">
        <v>974</v>
      </c>
      <c r="R598" s="77">
        <v>972</v>
      </c>
      <c r="S598" s="77">
        <v>975</v>
      </c>
      <c r="T598" s="77">
        <v>998</v>
      </c>
      <c r="U598"/>
      <c r="V598"/>
      <c r="W598" s="105"/>
      <c r="X598" s="102"/>
      <c r="Y598" s="105"/>
      <c r="Z598" s="73"/>
      <c r="AA598" s="106"/>
      <c r="AB598" s="115"/>
      <c r="AC598" s="358" t="s">
        <v>311</v>
      </c>
      <c r="AD598" s="83"/>
      <c r="AE598" s="83"/>
      <c r="AF598" s="83"/>
      <c r="AG598" s="83"/>
      <c r="AH598" s="52"/>
      <c r="AI598" s="52"/>
    </row>
    <row r="599" spans="1:35" ht="60.75" thickBot="1">
      <c r="A599" s="357"/>
      <c r="B599" s="271"/>
      <c r="C599" s="74" t="s">
        <v>59</v>
      </c>
      <c r="D599" s="107">
        <f>IF(((D597="")*AND(D598="")),"",(D597-D598)*2)</f>
        <v>2156</v>
      </c>
      <c r="E599" s="107">
        <f t="shared" ref="E599:T599" si="314">IF(((E597="")*AND(E598="")),"",(E597-E598)*2)</f>
        <v>2146</v>
      </c>
      <c r="F599" s="107">
        <f t="shared" si="314"/>
        <v>2124</v>
      </c>
      <c r="G599" s="107">
        <f t="shared" si="314"/>
        <v>2116</v>
      </c>
      <c r="H599" s="107">
        <f t="shared" si="314"/>
        <v>2084</v>
      </c>
      <c r="I599" s="107">
        <f t="shared" si="314"/>
        <v>2074</v>
      </c>
      <c r="J599" s="107">
        <f t="shared" si="314"/>
        <v>2072</v>
      </c>
      <c r="K599" s="107">
        <f t="shared" si="314"/>
        <v>2066</v>
      </c>
      <c r="L599" s="107">
        <f t="shared" si="314"/>
        <v>2040</v>
      </c>
      <c r="M599" s="107">
        <f t="shared" si="314"/>
        <v>2092</v>
      </c>
      <c r="N599" s="107">
        <f t="shared" si="314"/>
        <v>2108</v>
      </c>
      <c r="O599" s="107">
        <f t="shared" si="314"/>
        <v>2098</v>
      </c>
      <c r="P599" s="107">
        <f t="shared" si="314"/>
        <v>2090</v>
      </c>
      <c r="Q599" s="107">
        <f t="shared" si="314"/>
        <v>2090</v>
      </c>
      <c r="R599" s="107">
        <f t="shared" si="314"/>
        <v>2100</v>
      </c>
      <c r="S599" s="107">
        <f t="shared" si="314"/>
        <v>2106</v>
      </c>
      <c r="T599" s="107">
        <f t="shared" si="314"/>
        <v>2086</v>
      </c>
      <c r="U599" s="109"/>
      <c r="V599" s="107"/>
      <c r="W599" s="107"/>
      <c r="X599" s="110"/>
      <c r="Y599" s="107"/>
      <c r="Z599" s="73"/>
      <c r="AA599" s="111"/>
      <c r="AB599" s="115"/>
      <c r="AC599" s="310"/>
      <c r="AD599" s="83"/>
      <c r="AE599" s="83"/>
      <c r="AF599" s="83"/>
      <c r="AG599" s="83"/>
      <c r="AH599" s="52"/>
      <c r="AI599" s="52"/>
    </row>
    <row r="600" spans="1:35">
      <c r="A600" s="362">
        <v>44193</v>
      </c>
      <c r="B600" s="192" t="s">
        <v>222</v>
      </c>
      <c r="C600" s="53" t="s">
        <v>57</v>
      </c>
      <c r="D600" s="53">
        <v>2077</v>
      </c>
      <c r="E600" s="53">
        <v>2057</v>
      </c>
      <c r="F600" s="53">
        <v>2050</v>
      </c>
      <c r="G600" s="53">
        <v>2046</v>
      </c>
      <c r="H600" s="53">
        <v>2044</v>
      </c>
      <c r="I600" s="53">
        <v>2048</v>
      </c>
      <c r="J600" s="53">
        <v>2052</v>
      </c>
      <c r="K600" s="53">
        <v>2067</v>
      </c>
      <c r="L600" s="53">
        <v>2056</v>
      </c>
      <c r="M600" s="53">
        <v>2051</v>
      </c>
      <c r="N600" s="53">
        <v>2046</v>
      </c>
      <c r="O600" s="53">
        <v>2044</v>
      </c>
      <c r="P600" s="53">
        <v>2045</v>
      </c>
      <c r="Q600" s="53">
        <v>2049</v>
      </c>
      <c r="R600" s="53">
        <v>2053</v>
      </c>
      <c r="S600" s="53">
        <v>2065</v>
      </c>
      <c r="T600" s="53">
        <v>2047</v>
      </c>
      <c r="U600" s="59">
        <v>2156</v>
      </c>
      <c r="V600" s="59">
        <v>2040</v>
      </c>
      <c r="W600" s="59">
        <v>2096.9411764705883</v>
      </c>
      <c r="X600" s="363">
        <v>28.461532346829657</v>
      </c>
      <c r="Y600" s="59">
        <v>2.7645376549094376</v>
      </c>
      <c r="Z600" s="73" t="str">
        <f t="shared" ref="Z600" si="315">IF(T601="","",IF(Y600&lt;AH600,IF(W600&gt;AF600,IF(W600&lt;AG600,"Pass","Fail"),"Fail"),"Fail"))</f>
        <v>Pass</v>
      </c>
      <c r="AA600" s="115">
        <v>1428</v>
      </c>
      <c r="AB600" s="116" t="s">
        <v>318</v>
      </c>
      <c r="AC600" s="310"/>
      <c r="AD600" s="83">
        <v>1600</v>
      </c>
      <c r="AE600" s="83">
        <v>2600</v>
      </c>
      <c r="AF600" s="83">
        <v>1970</v>
      </c>
      <c r="AG600" s="83">
        <v>2300</v>
      </c>
      <c r="AH600" s="52">
        <v>15</v>
      </c>
      <c r="AI600" s="52">
        <v>13</v>
      </c>
    </row>
    <row r="601" spans="1:35">
      <c r="A601" s="362"/>
      <c r="C601" s="53" t="s">
        <v>58</v>
      </c>
      <c r="D601" s="53">
        <v>992</v>
      </c>
      <c r="E601" s="53">
        <v>977</v>
      </c>
      <c r="F601" s="53">
        <v>983</v>
      </c>
      <c r="G601" s="53">
        <v>997</v>
      </c>
      <c r="H601" s="53">
        <v>998</v>
      </c>
      <c r="I601" s="53">
        <v>1003</v>
      </c>
      <c r="J601" s="53">
        <v>1007</v>
      </c>
      <c r="K601" s="53">
        <v>1016</v>
      </c>
      <c r="L601" s="53">
        <v>1045</v>
      </c>
      <c r="M601" s="53">
        <v>1008</v>
      </c>
      <c r="N601" s="53">
        <v>993</v>
      </c>
      <c r="O601" s="53">
        <v>994</v>
      </c>
      <c r="P601" s="53">
        <v>996</v>
      </c>
      <c r="Q601" s="53">
        <v>996</v>
      </c>
      <c r="R601" s="53">
        <v>993</v>
      </c>
      <c r="S601" s="53">
        <v>994</v>
      </c>
      <c r="T601" s="53">
        <v>1015</v>
      </c>
      <c r="X601" s="363"/>
      <c r="AA601" s="115"/>
      <c r="AB601" s="115"/>
      <c r="AC601" s="310" t="s">
        <v>311</v>
      </c>
      <c r="AD601" s="83"/>
      <c r="AE601" s="83"/>
      <c r="AF601" s="83"/>
      <c r="AG601" s="83"/>
      <c r="AH601" s="52"/>
      <c r="AI601" s="52"/>
    </row>
    <row r="602" spans="1:35" ht="19.5" thickBot="1">
      <c r="A602" s="362"/>
      <c r="C602" s="53" t="s">
        <v>59</v>
      </c>
      <c r="D602" s="53">
        <v>2156</v>
      </c>
      <c r="E602" s="53">
        <v>2146</v>
      </c>
      <c r="F602" s="53">
        <v>2124</v>
      </c>
      <c r="G602" s="53">
        <v>2116</v>
      </c>
      <c r="H602" s="53">
        <v>2084</v>
      </c>
      <c r="I602" s="53">
        <v>2074</v>
      </c>
      <c r="J602" s="53">
        <v>2072</v>
      </c>
      <c r="K602" s="53">
        <v>2066</v>
      </c>
      <c r="L602" s="53">
        <v>2040</v>
      </c>
      <c r="M602" s="53">
        <v>2092</v>
      </c>
      <c r="N602" s="53">
        <v>2108</v>
      </c>
      <c r="O602" s="53">
        <v>2098</v>
      </c>
      <c r="P602" s="53">
        <v>2090</v>
      </c>
      <c r="Q602" s="53">
        <v>2090</v>
      </c>
      <c r="R602" s="53">
        <v>2100</v>
      </c>
      <c r="S602" s="53">
        <v>2106</v>
      </c>
      <c r="T602" s="53">
        <v>2086</v>
      </c>
      <c r="X602" s="363"/>
      <c r="AA602" s="115"/>
      <c r="AB602" s="115"/>
      <c r="AC602" s="310"/>
      <c r="AD602" s="83"/>
      <c r="AE602" s="83"/>
      <c r="AF602" s="83"/>
      <c r="AG602" s="83"/>
      <c r="AH602" s="52"/>
      <c r="AI602" s="52"/>
    </row>
    <row r="603" spans="1:35" ht="18">
      <c r="A603" s="70">
        <v>44197</v>
      </c>
      <c r="B603" s="257" t="s">
        <v>56</v>
      </c>
      <c r="C603" s="72" t="s">
        <v>57</v>
      </c>
      <c r="D603">
        <v>2042.05</v>
      </c>
      <c r="E603">
        <v>2024.9</v>
      </c>
      <c r="F603">
        <v>2016.61</v>
      </c>
      <c r="G603">
        <v>2012.4</v>
      </c>
      <c r="H603">
        <v>2010.23</v>
      </c>
      <c r="I603">
        <v>2011.28</v>
      </c>
      <c r="J603">
        <v>2013.33</v>
      </c>
      <c r="K603">
        <v>2019.51</v>
      </c>
      <c r="L603">
        <v>2032.11</v>
      </c>
      <c r="M603">
        <v>2023.81</v>
      </c>
      <c r="N603">
        <v>2016.97</v>
      </c>
      <c r="O603">
        <v>2012.73</v>
      </c>
      <c r="P603">
        <v>2009.73</v>
      </c>
      <c r="Q603">
        <v>2012.33</v>
      </c>
      <c r="R603">
        <v>2015.36</v>
      </c>
      <c r="S603">
        <v>2021.39</v>
      </c>
      <c r="T603">
        <v>2034.73</v>
      </c>
      <c r="U603" s="348">
        <f>IF((T604=""),"",MAX(D605:T605))</f>
        <v>2173.7200000000003</v>
      </c>
      <c r="V603" s="72">
        <f>IF(T604="","",MIN(D605:T605))</f>
        <v>2025.1</v>
      </c>
      <c r="W603" s="71">
        <f>IF((T605=""),"",AVERAGE(D605:T605))</f>
        <v>2117.8082352941178</v>
      </c>
      <c r="X603" s="102">
        <f>STDEV(D605:T605)</f>
        <v>35.887880307141977</v>
      </c>
      <c r="Y603" s="72">
        <f>IF((T604=""),"",((U603-V603)/(U603+V603))*100)</f>
        <v>3.5395658780324082</v>
      </c>
      <c r="Z603" s="73" t="str">
        <f>IF(T604="","",IF(Y603&lt;AH603,IF(W603&gt;AF603,IF(W603&lt;AG603,"Pass","Fail"),"Fail"),"Fail"))</f>
        <v>Pass</v>
      </c>
      <c r="AA603" s="355">
        <v>1428</v>
      </c>
      <c r="AB603" s="364"/>
      <c r="AC603" s="358"/>
      <c r="AD603" s="349">
        <v>1600</v>
      </c>
      <c r="AE603" s="349">
        <v>2600</v>
      </c>
      <c r="AF603" s="350">
        <v>1970</v>
      </c>
      <c r="AG603" s="350">
        <v>2300</v>
      </c>
      <c r="AH603" s="351">
        <v>15</v>
      </c>
      <c r="AI603" s="351">
        <v>13</v>
      </c>
    </row>
    <row r="604" spans="1:35" ht="18">
      <c r="A604" s="356"/>
      <c r="B604" s="265"/>
      <c r="C604" s="72" t="s">
        <v>58</v>
      </c>
      <c r="D604">
        <v>959.08</v>
      </c>
      <c r="E604">
        <v>938.04</v>
      </c>
      <c r="F604">
        <v>938.97</v>
      </c>
      <c r="G604">
        <v>951.09</v>
      </c>
      <c r="H604">
        <v>960.94</v>
      </c>
      <c r="I604">
        <v>962.53</v>
      </c>
      <c r="J604">
        <v>974.73</v>
      </c>
      <c r="K604">
        <v>1006.96</v>
      </c>
      <c r="L604">
        <v>970.33</v>
      </c>
      <c r="M604">
        <v>952.12</v>
      </c>
      <c r="N604">
        <v>947.9</v>
      </c>
      <c r="O604">
        <v>954.02</v>
      </c>
      <c r="P604">
        <v>953.95</v>
      </c>
      <c r="Q604">
        <v>949.05</v>
      </c>
      <c r="R604">
        <v>957.05</v>
      </c>
      <c r="S604">
        <v>981.01</v>
      </c>
      <c r="T604">
        <v>970.33</v>
      </c>
      <c r="U604"/>
      <c r="V604"/>
      <c r="W604" s="105"/>
      <c r="X604" s="102"/>
      <c r="Y604" s="105"/>
      <c r="Z604" s="105"/>
      <c r="AA604" s="106"/>
      <c r="AB604" s="115"/>
      <c r="AC604" s="358" t="s">
        <v>311</v>
      </c>
      <c r="AD604" s="83"/>
      <c r="AE604" s="83"/>
      <c r="AF604" s="83"/>
      <c r="AG604" s="83"/>
      <c r="AH604" s="52"/>
      <c r="AI604" s="52"/>
    </row>
    <row r="605" spans="1:35" ht="60.75" thickBot="1">
      <c r="A605" s="357"/>
      <c r="B605" s="271"/>
      <c r="C605" s="74" t="s">
        <v>59</v>
      </c>
      <c r="D605" s="107">
        <f>IF(((D603="")*AND(D604="")),"",(D603-D604)*2)</f>
        <v>2165.9399999999996</v>
      </c>
      <c r="E605" s="107">
        <f t="shared" ref="E605:T605" si="316">IF(((E603="")*AND(E604="")),"",(E603-E604)*2)</f>
        <v>2173.7200000000003</v>
      </c>
      <c r="F605" s="107">
        <f t="shared" si="316"/>
        <v>2155.2799999999997</v>
      </c>
      <c r="G605" s="107">
        <f t="shared" si="316"/>
        <v>2122.62</v>
      </c>
      <c r="H605" s="107">
        <f t="shared" si="316"/>
        <v>2098.58</v>
      </c>
      <c r="I605" s="107">
        <f t="shared" si="316"/>
        <v>2097.5</v>
      </c>
      <c r="J605" s="107">
        <f t="shared" si="316"/>
        <v>2077.1999999999998</v>
      </c>
      <c r="K605" s="107">
        <f t="shared" si="316"/>
        <v>2025.1</v>
      </c>
      <c r="L605" s="107">
        <f t="shared" si="316"/>
        <v>2123.5599999999995</v>
      </c>
      <c r="M605" s="107">
        <f t="shared" si="316"/>
        <v>2143.38</v>
      </c>
      <c r="N605" s="107">
        <f t="shared" si="316"/>
        <v>2138.1400000000003</v>
      </c>
      <c r="O605" s="107">
        <f t="shared" si="316"/>
        <v>2117.42</v>
      </c>
      <c r="P605" s="107">
        <f t="shared" si="316"/>
        <v>2111.56</v>
      </c>
      <c r="Q605" s="107">
        <f t="shared" si="316"/>
        <v>2126.56</v>
      </c>
      <c r="R605" s="107">
        <f t="shared" si="316"/>
        <v>2116.62</v>
      </c>
      <c r="S605" s="107">
        <f t="shared" si="316"/>
        <v>2080.7600000000002</v>
      </c>
      <c r="T605" s="107">
        <f t="shared" si="316"/>
        <v>2128.8000000000002</v>
      </c>
      <c r="U605" s="109"/>
      <c r="V605" s="107"/>
      <c r="W605" s="107"/>
      <c r="X605" s="110"/>
      <c r="Y605" s="107"/>
      <c r="Z605" s="107"/>
      <c r="AA605" s="111"/>
      <c r="AB605" s="115"/>
      <c r="AC605" s="310"/>
      <c r="AD605" s="83"/>
      <c r="AE605" s="83"/>
      <c r="AF605" s="83"/>
      <c r="AG605" s="83"/>
      <c r="AH605" s="52"/>
      <c r="AI605" s="52"/>
    </row>
    <row r="606" spans="1:35" ht="18">
      <c r="A606" s="70">
        <v>44204</v>
      </c>
      <c r="B606" s="257" t="s">
        <v>56</v>
      </c>
      <c r="C606" s="72" t="s">
        <v>57</v>
      </c>
      <c r="D606">
        <v>2116.4899999999998</v>
      </c>
      <c r="E606">
        <v>2101.0300000000002</v>
      </c>
      <c r="F606">
        <v>2092.9699999999998</v>
      </c>
      <c r="G606">
        <v>2087.7600000000002</v>
      </c>
      <c r="H606">
        <v>2086.77</v>
      </c>
      <c r="I606">
        <v>2086.4699999999998</v>
      </c>
      <c r="J606">
        <v>2090.1799999999998</v>
      </c>
      <c r="K606">
        <v>2094.23</v>
      </c>
      <c r="L606">
        <v>2105.0300000000002</v>
      </c>
      <c r="M606">
        <v>2098.94</v>
      </c>
      <c r="N606">
        <v>2091.5300000000002</v>
      </c>
      <c r="O606">
        <v>2085.16</v>
      </c>
      <c r="P606">
        <v>2084.67</v>
      </c>
      <c r="Q606">
        <v>2085.9699999999998</v>
      </c>
      <c r="R606">
        <v>2091.09</v>
      </c>
      <c r="S606">
        <v>2095.9</v>
      </c>
      <c r="T606">
        <v>2110.46</v>
      </c>
      <c r="U606" s="348">
        <f>IF((T607=""),"",MAX(D608:T608))</f>
        <v>2248.1600000000003</v>
      </c>
      <c r="V606" s="72">
        <f>IF(T607="","",MIN(D608:T608))</f>
        <v>2110.5200000000004</v>
      </c>
      <c r="W606" s="71">
        <f>IF((T608=""),"",AVERAGE(D608:T608))</f>
        <v>2180.849411764706</v>
      </c>
      <c r="X606" s="102">
        <f>STDEV(D608:T608)</f>
        <v>33.084012844311147</v>
      </c>
      <c r="Y606" s="72">
        <f>IF((T607=""),"",((U606-V606)/(U606+V606))*100)</f>
        <v>3.1578367762717123</v>
      </c>
      <c r="Z606" s="73" t="str">
        <f>IF(T607="","",IF(Y606&lt;AH606,IF(W606&gt;AF606,IF(W606&lt;AG606,"Pass","Fail"),"Fail"),"Fail"))</f>
        <v>Pass</v>
      </c>
      <c r="AA606" s="355">
        <v>1428</v>
      </c>
      <c r="AB606" s="364" t="s">
        <v>323</v>
      </c>
      <c r="AC606" s="358"/>
      <c r="AD606" s="349">
        <v>1600</v>
      </c>
      <c r="AE606" s="349">
        <v>2600</v>
      </c>
      <c r="AF606" s="350">
        <v>1970</v>
      </c>
      <c r="AG606" s="350">
        <v>2300</v>
      </c>
      <c r="AH606" s="351">
        <v>15</v>
      </c>
      <c r="AI606" s="351">
        <v>13</v>
      </c>
    </row>
    <row r="607" spans="1:35" ht="18">
      <c r="A607" s="356"/>
      <c r="B607" s="265"/>
      <c r="C607" s="72" t="s">
        <v>58</v>
      </c>
      <c r="D607">
        <v>996.93</v>
      </c>
      <c r="E607">
        <v>976.95</v>
      </c>
      <c r="F607">
        <v>983.93</v>
      </c>
      <c r="G607">
        <v>997.01</v>
      </c>
      <c r="H607">
        <v>1010.19</v>
      </c>
      <c r="I607">
        <v>1008.13</v>
      </c>
      <c r="J607">
        <v>1009.25</v>
      </c>
      <c r="K607">
        <v>1017.46</v>
      </c>
      <c r="L607">
        <v>1049.77</v>
      </c>
      <c r="M607">
        <v>1011.2</v>
      </c>
      <c r="N607">
        <v>993.79</v>
      </c>
      <c r="O607">
        <v>995.35</v>
      </c>
      <c r="P607">
        <v>1001.83</v>
      </c>
      <c r="Q607">
        <v>998.46</v>
      </c>
      <c r="R607">
        <v>993.64</v>
      </c>
      <c r="S607">
        <v>1001.27</v>
      </c>
      <c r="T607">
        <v>1022.27</v>
      </c>
      <c r="U607"/>
      <c r="V607"/>
      <c r="W607" s="105"/>
      <c r="X607" s="102"/>
      <c r="Y607" s="105"/>
      <c r="Z607" s="105"/>
      <c r="AA607" s="106"/>
      <c r="AB607" s="115"/>
      <c r="AC607" s="358" t="s">
        <v>311</v>
      </c>
      <c r="AD607" s="83"/>
      <c r="AE607" s="83"/>
      <c r="AF607" s="83"/>
      <c r="AG607" s="83"/>
      <c r="AH607" s="52"/>
      <c r="AI607" s="52"/>
    </row>
    <row r="608" spans="1:35" ht="38.25" customHeight="1" thickBot="1">
      <c r="A608" s="357"/>
      <c r="B608" s="271"/>
      <c r="C608" s="74" t="s">
        <v>322</v>
      </c>
      <c r="D608" s="107">
        <f>IF(((D606="")*AND(D607="")),"",(D606-D607)*2)</f>
        <v>2239.12</v>
      </c>
      <c r="E608" s="107">
        <f t="shared" ref="E608:T608" si="317">IF(((E606="")*AND(E607="")),"",(E606-E607)*2)</f>
        <v>2248.1600000000003</v>
      </c>
      <c r="F608" s="107">
        <f t="shared" si="317"/>
        <v>2218.08</v>
      </c>
      <c r="G608" s="107">
        <f t="shared" si="317"/>
        <v>2181.5000000000005</v>
      </c>
      <c r="H608" s="107">
        <f t="shared" si="317"/>
        <v>2153.16</v>
      </c>
      <c r="I608" s="107">
        <f t="shared" si="317"/>
        <v>2156.6799999999994</v>
      </c>
      <c r="J608" s="107">
        <f t="shared" si="317"/>
        <v>2161.8599999999997</v>
      </c>
      <c r="K608" s="107">
        <f t="shared" si="317"/>
        <v>2153.54</v>
      </c>
      <c r="L608" s="107">
        <f t="shared" si="317"/>
        <v>2110.5200000000004</v>
      </c>
      <c r="M608" s="107">
        <f t="shared" si="317"/>
        <v>2175.48</v>
      </c>
      <c r="N608" s="107">
        <f t="shared" si="317"/>
        <v>2195.4800000000005</v>
      </c>
      <c r="O608" s="107">
        <f t="shared" si="317"/>
        <v>2179.62</v>
      </c>
      <c r="P608" s="107">
        <f t="shared" si="317"/>
        <v>2165.6800000000003</v>
      </c>
      <c r="Q608" s="107">
        <f t="shared" si="317"/>
        <v>2175.0199999999995</v>
      </c>
      <c r="R608" s="107">
        <f t="shared" si="317"/>
        <v>2194.9000000000005</v>
      </c>
      <c r="S608" s="107">
        <f t="shared" si="317"/>
        <v>2189.2600000000002</v>
      </c>
      <c r="T608" s="107">
        <f t="shared" si="317"/>
        <v>2176.38</v>
      </c>
      <c r="U608" s="109"/>
      <c r="V608" s="107"/>
      <c r="W608" s="107"/>
      <c r="X608" s="110"/>
      <c r="Y608" s="107"/>
      <c r="Z608" s="107"/>
      <c r="AA608" s="111"/>
      <c r="AB608" s="115"/>
      <c r="AC608" s="310"/>
      <c r="AD608" s="83"/>
      <c r="AE608" s="83"/>
      <c r="AF608" s="83"/>
      <c r="AG608" s="83"/>
      <c r="AH608" s="52"/>
      <c r="AI608" s="52"/>
    </row>
    <row r="609" spans="1:35" ht="18">
      <c r="A609" s="70">
        <v>44216</v>
      </c>
      <c r="B609" s="257" t="s">
        <v>56</v>
      </c>
      <c r="C609" s="72" t="s">
        <v>57</v>
      </c>
      <c r="D609">
        <v>2042.72</v>
      </c>
      <c r="E609">
        <v>2025.81</v>
      </c>
      <c r="F609">
        <v>2019.98</v>
      </c>
      <c r="G609">
        <v>2015.81</v>
      </c>
      <c r="H609">
        <v>2013.74</v>
      </c>
      <c r="I609">
        <v>2014.54</v>
      </c>
      <c r="J609">
        <v>2016.64</v>
      </c>
      <c r="K609">
        <v>2020.57</v>
      </c>
      <c r="L609">
        <v>2033.13</v>
      </c>
      <c r="M609">
        <v>2025.26</v>
      </c>
      <c r="N609">
        <v>2020.23</v>
      </c>
      <c r="O609">
        <v>2016.73</v>
      </c>
      <c r="P609">
        <v>2014.35</v>
      </c>
      <c r="Q609">
        <v>2015.13</v>
      </c>
      <c r="R609">
        <v>2018.09</v>
      </c>
      <c r="S609">
        <v>2023.18</v>
      </c>
      <c r="T609">
        <v>2036.23</v>
      </c>
      <c r="U609" s="348">
        <f>IF((T610=""),"",MAX(D611:T611))</f>
        <v>2169.6999999999998</v>
      </c>
      <c r="V609" s="72">
        <f>IF(T610="","",MIN(D611:T611))</f>
        <v>2050.0200000000004</v>
      </c>
      <c r="W609" s="71">
        <f>IF((T611=""),"",AVERAGE(D611:T611))</f>
        <v>2116.6729411764709</v>
      </c>
      <c r="X609" s="102">
        <f>STDEV(D611:T611)</f>
        <v>29.665791697827672</v>
      </c>
      <c r="Y609" s="72">
        <f>IF((T610=""),"",((U609-V609)/(U609+V609))*100)</f>
        <v>2.8362071417060699</v>
      </c>
      <c r="Z609" s="73" t="str">
        <f>IF(T610="","",IF(Y609&lt;AH609,IF(W609&gt;AF609,IF(W609&lt;AG609,"Pass","Fail"),"Fail"),"Fail"))</f>
        <v>Pass</v>
      </c>
      <c r="AA609" s="355">
        <v>1428</v>
      </c>
      <c r="AB609" s="364" t="s">
        <v>325</v>
      </c>
      <c r="AC609" s="358"/>
      <c r="AD609" s="349">
        <v>1600</v>
      </c>
      <c r="AE609" s="349">
        <v>2600</v>
      </c>
      <c r="AF609" s="350">
        <v>1970</v>
      </c>
      <c r="AG609" s="350">
        <v>2300</v>
      </c>
      <c r="AH609" s="351">
        <v>15</v>
      </c>
      <c r="AI609" s="351">
        <v>13</v>
      </c>
    </row>
    <row r="610" spans="1:35" ht="18">
      <c r="A610" s="356"/>
      <c r="B610" s="265"/>
      <c r="C610" s="72" t="s">
        <v>58</v>
      </c>
      <c r="D610">
        <v>960.17</v>
      </c>
      <c r="E610">
        <v>940.96</v>
      </c>
      <c r="F610">
        <v>943.2</v>
      </c>
      <c r="G610">
        <v>956.36</v>
      </c>
      <c r="H610">
        <v>966.32</v>
      </c>
      <c r="I610">
        <v>966.15</v>
      </c>
      <c r="J610">
        <v>966.36</v>
      </c>
      <c r="K610">
        <v>977.24</v>
      </c>
      <c r="L610">
        <v>1008.12</v>
      </c>
      <c r="M610">
        <v>974.41</v>
      </c>
      <c r="N610">
        <v>955.13</v>
      </c>
      <c r="O610">
        <v>952.39</v>
      </c>
      <c r="P610">
        <v>959.47</v>
      </c>
      <c r="Q610">
        <v>958.86</v>
      </c>
      <c r="R610">
        <v>952.98</v>
      </c>
      <c r="S610">
        <v>958.68</v>
      </c>
      <c r="T610">
        <v>983.62</v>
      </c>
      <c r="U610"/>
      <c r="V610"/>
      <c r="W610" s="105"/>
      <c r="X610" s="102"/>
      <c r="Y610" s="105"/>
      <c r="Z610" s="105"/>
      <c r="AA610" s="106"/>
      <c r="AB610" s="115"/>
      <c r="AC610" s="358" t="s">
        <v>311</v>
      </c>
      <c r="AD610" s="83"/>
      <c r="AE610" s="83"/>
      <c r="AF610" s="83"/>
      <c r="AG610" s="83"/>
      <c r="AH610" s="52"/>
      <c r="AI610" s="52"/>
    </row>
    <row r="611" spans="1:35" ht="38.25" customHeight="1" thickBot="1">
      <c r="A611" s="357"/>
      <c r="B611" s="271"/>
      <c r="C611" s="74" t="s">
        <v>322</v>
      </c>
      <c r="D611" s="107">
        <f>IF(((D609="")*AND(D610="")),"",(D609-D610)*2)</f>
        <v>2165.1000000000004</v>
      </c>
      <c r="E611" s="107">
        <f t="shared" ref="E611:T611" si="318">IF(((E609="")*AND(E610="")),"",(E609-E610)*2)</f>
        <v>2169.6999999999998</v>
      </c>
      <c r="F611" s="107">
        <f t="shared" si="318"/>
        <v>2153.56</v>
      </c>
      <c r="G611" s="107">
        <f t="shared" si="318"/>
        <v>2118.8999999999996</v>
      </c>
      <c r="H611" s="107">
        <f t="shared" si="318"/>
        <v>2094.84</v>
      </c>
      <c r="I611" s="107">
        <f t="shared" si="318"/>
        <v>2096.7799999999997</v>
      </c>
      <c r="J611" s="107">
        <f t="shared" si="318"/>
        <v>2100.5600000000004</v>
      </c>
      <c r="K611" s="107">
        <f t="shared" si="318"/>
        <v>2086.66</v>
      </c>
      <c r="L611" s="107">
        <f t="shared" si="318"/>
        <v>2050.0200000000004</v>
      </c>
      <c r="M611" s="107">
        <f t="shared" si="318"/>
        <v>2101.6999999999998</v>
      </c>
      <c r="N611" s="107">
        <f t="shared" si="318"/>
        <v>2130.1999999999998</v>
      </c>
      <c r="O611" s="107">
        <f t="shared" si="318"/>
        <v>2128.6800000000003</v>
      </c>
      <c r="P611" s="107">
        <f t="shared" si="318"/>
        <v>2109.7599999999998</v>
      </c>
      <c r="Q611" s="107">
        <f t="shared" si="318"/>
        <v>2112.54</v>
      </c>
      <c r="R611" s="107">
        <f t="shared" si="318"/>
        <v>2130.2199999999998</v>
      </c>
      <c r="S611" s="107">
        <f t="shared" si="318"/>
        <v>2129</v>
      </c>
      <c r="T611" s="107">
        <f t="shared" si="318"/>
        <v>2105.2200000000003</v>
      </c>
      <c r="U611" s="109"/>
      <c r="V611" s="107"/>
      <c r="W611" s="107"/>
      <c r="X611" s="110"/>
      <c r="Y611" s="107"/>
      <c r="Z611" s="107"/>
      <c r="AA611" s="111"/>
      <c r="AB611" s="115"/>
      <c r="AC611" s="310"/>
      <c r="AD611" s="83"/>
      <c r="AE611" s="83"/>
      <c r="AF611" s="83"/>
      <c r="AG611" s="83"/>
      <c r="AH611" s="52"/>
      <c r="AI611" s="52"/>
    </row>
    <row r="612" spans="1:35" ht="18">
      <c r="A612" s="70">
        <v>44224</v>
      </c>
      <c r="B612" s="257" t="s">
        <v>56</v>
      </c>
      <c r="C612" s="72" t="s">
        <v>57</v>
      </c>
      <c r="D612">
        <v>2064</v>
      </c>
      <c r="E612">
        <v>2069.15</v>
      </c>
      <c r="F612">
        <v>2043.5</v>
      </c>
      <c r="G612">
        <v>2027.87</v>
      </c>
      <c r="H612">
        <v>2022.94</v>
      </c>
      <c r="I612">
        <v>2033.08</v>
      </c>
      <c r="J612">
        <v>2051.9899999999998</v>
      </c>
      <c r="K612">
        <v>2079.64</v>
      </c>
      <c r="L612">
        <v>2114.44</v>
      </c>
      <c r="M612">
        <v>2073.87</v>
      </c>
      <c r="N612">
        <v>2056.4899999999998</v>
      </c>
      <c r="O612">
        <v>2039.61</v>
      </c>
      <c r="P612">
        <v>2026.77</v>
      </c>
      <c r="Q612">
        <v>2031.12</v>
      </c>
      <c r="R612">
        <v>2043.62</v>
      </c>
      <c r="S612">
        <v>2064.79</v>
      </c>
      <c r="T612">
        <v>2092.79</v>
      </c>
      <c r="U612" s="348">
        <f>IF((T613=""),"",MAX(D614:T614))</f>
        <v>2230.9400000000005</v>
      </c>
      <c r="V612" s="72">
        <f>IF(T613="","",MIN(D614:T614))</f>
        <v>2095.52</v>
      </c>
      <c r="W612" s="71">
        <f>IF((T614=""),"",AVERAGE(D614:T614))</f>
        <v>2161.0564705882357</v>
      </c>
      <c r="X612" s="102">
        <f>STDEV(D614:T614)</f>
        <v>29.914352939041464</v>
      </c>
      <c r="Y612" s="72">
        <f>IF((T613=""),"",((U612-V612)/(U612+V612))*100)</f>
        <v>3.1300416506797824</v>
      </c>
      <c r="Z612" s="73" t="str">
        <f>IF(T613="","",IF(Y612&lt;AH612,IF(W612&gt;AF612,IF(W612&lt;AG612,"Pass","Fail"),"Fail"),"Fail"))</f>
        <v>Pass</v>
      </c>
      <c r="AA612" s="355">
        <v>1340</v>
      </c>
      <c r="AB612" s="364"/>
      <c r="AC612" s="358"/>
      <c r="AD612" s="349">
        <v>1600</v>
      </c>
      <c r="AE612" s="349">
        <v>2600</v>
      </c>
      <c r="AF612" s="350">
        <v>1970</v>
      </c>
      <c r="AG612" s="350">
        <v>2300</v>
      </c>
      <c r="AH612" s="351">
        <v>15</v>
      </c>
      <c r="AI612" s="351">
        <v>13</v>
      </c>
    </row>
    <row r="613" spans="1:35" ht="18">
      <c r="A613" s="356"/>
      <c r="B613" s="265"/>
      <c r="C613" s="72" t="s">
        <v>58</v>
      </c>
      <c r="D613">
        <v>990.55</v>
      </c>
      <c r="E613">
        <v>953.68</v>
      </c>
      <c r="F613">
        <v>941.6</v>
      </c>
      <c r="G613">
        <v>944.15</v>
      </c>
      <c r="H613">
        <v>955.99</v>
      </c>
      <c r="I613">
        <v>962.96</v>
      </c>
      <c r="J613">
        <v>979.34</v>
      </c>
      <c r="K613">
        <v>1009.76</v>
      </c>
      <c r="L613">
        <v>1066.68</v>
      </c>
      <c r="M613">
        <v>995.2</v>
      </c>
      <c r="N613">
        <v>970.97</v>
      </c>
      <c r="O613">
        <v>955.85</v>
      </c>
      <c r="P613">
        <v>952.66</v>
      </c>
      <c r="Q613">
        <v>948.52</v>
      </c>
      <c r="R613">
        <v>953.35</v>
      </c>
      <c r="S613">
        <v>973.29</v>
      </c>
      <c r="T613">
        <v>1012.14</v>
      </c>
      <c r="U613"/>
      <c r="V613"/>
      <c r="W613" s="105"/>
      <c r="X613" s="102"/>
      <c r="Y613" s="105"/>
      <c r="Z613" s="105"/>
      <c r="AA613" s="106"/>
      <c r="AB613" s="115"/>
      <c r="AC613" s="358" t="s">
        <v>311</v>
      </c>
      <c r="AD613" s="83"/>
      <c r="AE613" s="83"/>
      <c r="AF613" s="83"/>
      <c r="AG613" s="83"/>
      <c r="AH613" s="52"/>
      <c r="AI613" s="52"/>
    </row>
    <row r="614" spans="1:35" ht="45.75" thickBot="1">
      <c r="A614" s="357"/>
      <c r="B614" s="271"/>
      <c r="C614" s="74" t="s">
        <v>322</v>
      </c>
      <c r="D614" s="107">
        <f>IF(((D612="")*AND(D613="")),"",(D612-D613)*2)</f>
        <v>2146.9</v>
      </c>
      <c r="E614" s="107">
        <f t="shared" ref="E614:T614" si="319">IF(((E612="")*AND(E613="")),"",(E612-E613)*2)</f>
        <v>2230.9400000000005</v>
      </c>
      <c r="F614" s="107">
        <f t="shared" si="319"/>
        <v>2203.8000000000002</v>
      </c>
      <c r="G614" s="107">
        <f t="shared" si="319"/>
        <v>2167.4399999999996</v>
      </c>
      <c r="H614" s="107">
        <f t="shared" si="319"/>
        <v>2133.9</v>
      </c>
      <c r="I614" s="107">
        <f t="shared" si="319"/>
        <v>2140.2399999999998</v>
      </c>
      <c r="J614" s="107">
        <f t="shared" si="319"/>
        <v>2145.2999999999993</v>
      </c>
      <c r="K614" s="107">
        <f t="shared" si="319"/>
        <v>2139.7599999999998</v>
      </c>
      <c r="L614" s="107">
        <f t="shared" si="319"/>
        <v>2095.52</v>
      </c>
      <c r="M614" s="107">
        <f t="shared" si="319"/>
        <v>2157.3399999999997</v>
      </c>
      <c r="N614" s="107">
        <f t="shared" si="319"/>
        <v>2171.0399999999995</v>
      </c>
      <c r="O614" s="107">
        <f t="shared" si="319"/>
        <v>2167.5199999999995</v>
      </c>
      <c r="P614" s="107">
        <f t="shared" si="319"/>
        <v>2148.2200000000003</v>
      </c>
      <c r="Q614" s="107">
        <f t="shared" si="319"/>
        <v>2165.1999999999998</v>
      </c>
      <c r="R614" s="107">
        <f t="shared" si="319"/>
        <v>2180.54</v>
      </c>
      <c r="S614" s="107">
        <f t="shared" si="319"/>
        <v>2183</v>
      </c>
      <c r="T614" s="107">
        <f t="shared" si="319"/>
        <v>2161.3000000000002</v>
      </c>
      <c r="U614" s="109"/>
      <c r="V614" s="107"/>
      <c r="W614" s="107"/>
      <c r="X614" s="110"/>
      <c r="Y614" s="107"/>
      <c r="Z614" s="107"/>
      <c r="AA614" s="111"/>
      <c r="AB614" s="115"/>
      <c r="AC614" s="310"/>
      <c r="AD614" s="83"/>
      <c r="AE614" s="83"/>
      <c r="AF614" s="83"/>
      <c r="AG614" s="83"/>
      <c r="AH614" s="52"/>
      <c r="AI614" s="52"/>
    </row>
    <row r="615" spans="1:35" ht="18">
      <c r="A615" s="70">
        <v>44230</v>
      </c>
      <c r="B615" s="257" t="s">
        <v>56</v>
      </c>
      <c r="C615" s="72" t="s">
        <v>57</v>
      </c>
      <c r="D615" s="76">
        <v>2037</v>
      </c>
      <c r="E615" s="77">
        <v>2016</v>
      </c>
      <c r="F615" s="77">
        <v>2003</v>
      </c>
      <c r="G615" s="77">
        <v>1994</v>
      </c>
      <c r="H615" s="77">
        <v>1991</v>
      </c>
      <c r="I615" s="77">
        <v>1994</v>
      </c>
      <c r="J615" s="77">
        <v>2003</v>
      </c>
      <c r="K615" s="77">
        <v>2016</v>
      </c>
      <c r="L615" s="77">
        <v>2039</v>
      </c>
      <c r="M615" s="77">
        <v>2030</v>
      </c>
      <c r="N615" s="77">
        <v>2014</v>
      </c>
      <c r="O615" s="77">
        <v>2003</v>
      </c>
      <c r="P615" s="77">
        <v>1994</v>
      </c>
      <c r="Q615" s="77">
        <v>1993</v>
      </c>
      <c r="R615" s="77">
        <v>2001</v>
      </c>
      <c r="S615" s="77">
        <v>2012</v>
      </c>
      <c r="T615" s="77">
        <v>2025</v>
      </c>
      <c r="U615" s="348">
        <f>IF((T616=""),"",MAX(D617:T617))</f>
        <v>2168</v>
      </c>
      <c r="V615" s="72">
        <f>IF(T616="","",MIN(D617:T617))</f>
        <v>2046</v>
      </c>
      <c r="W615" s="71">
        <f>IF((T617=""),"",AVERAGE(D617:T617))</f>
        <v>2112.1176470588234</v>
      </c>
      <c r="X615" s="102">
        <f>STDEV(D617:T617)</f>
        <v>30.078818030594093</v>
      </c>
      <c r="Y615" s="72">
        <f>IF((T616=""),"",((U615-V615)/(U615+V615))*100)</f>
        <v>2.895111532985287</v>
      </c>
      <c r="Z615" s="73" t="str">
        <f>IF(T616="","",IF(Y615&lt;AH615,IF(W615&gt;AF615,IF(W615&lt;AG615,"Pass","Fail"),"Fail"),"Fail"))</f>
        <v>Pass</v>
      </c>
      <c r="AA615" s="355">
        <v>1159</v>
      </c>
      <c r="AB615" s="364" t="s">
        <v>326</v>
      </c>
      <c r="AC615" s="358"/>
      <c r="AD615" s="349">
        <v>1600</v>
      </c>
      <c r="AE615" s="349">
        <v>2600</v>
      </c>
      <c r="AF615" s="350">
        <v>1970</v>
      </c>
      <c r="AG615" s="350">
        <v>2300</v>
      </c>
      <c r="AH615" s="351">
        <v>15</v>
      </c>
      <c r="AI615" s="351">
        <v>13</v>
      </c>
    </row>
    <row r="616" spans="1:35" ht="18">
      <c r="A616" s="356"/>
      <c r="B616" s="265"/>
      <c r="C616" s="72" t="s">
        <v>58</v>
      </c>
      <c r="D616" s="76">
        <v>953</v>
      </c>
      <c r="E616" s="77">
        <v>934</v>
      </c>
      <c r="F616" s="77">
        <v>929</v>
      </c>
      <c r="G616" s="77">
        <v>936</v>
      </c>
      <c r="H616" s="77">
        <v>946</v>
      </c>
      <c r="I616" s="77">
        <v>946</v>
      </c>
      <c r="J616" s="77">
        <v>956</v>
      </c>
      <c r="K616" s="77">
        <v>974</v>
      </c>
      <c r="L616" s="77">
        <v>1016</v>
      </c>
      <c r="M616" s="77">
        <v>981</v>
      </c>
      <c r="N616" s="77">
        <v>954</v>
      </c>
      <c r="O616" s="77">
        <v>941</v>
      </c>
      <c r="P616" s="77">
        <v>941</v>
      </c>
      <c r="Q616" s="77">
        <v>939</v>
      </c>
      <c r="R616" s="77">
        <v>939</v>
      </c>
      <c r="S616" s="77">
        <v>949</v>
      </c>
      <c r="T616" s="77">
        <v>978</v>
      </c>
      <c r="U616"/>
      <c r="V616"/>
      <c r="W616" s="105"/>
      <c r="X616" s="102"/>
      <c r="Y616" s="105"/>
      <c r="Z616" s="105"/>
      <c r="AA616" s="106"/>
      <c r="AB616" s="115"/>
      <c r="AC616" s="358"/>
      <c r="AD616" s="83"/>
      <c r="AE616" s="83"/>
      <c r="AF616" s="83"/>
      <c r="AG616" s="83"/>
      <c r="AH616" s="52"/>
      <c r="AI616" s="52"/>
    </row>
    <row r="617" spans="1:35" ht="45.75" thickBot="1">
      <c r="A617" s="357"/>
      <c r="B617" s="271"/>
      <c r="C617" s="74" t="s">
        <v>322</v>
      </c>
      <c r="D617" s="107">
        <f>IF(((D615="")*AND(D616="")),"",(D615-D616)*2)</f>
        <v>2168</v>
      </c>
      <c r="E617" s="107">
        <f t="shared" ref="E617:T617" si="320">IF(((E615="")*AND(E616="")),"",(E615-E616)*2)</f>
        <v>2164</v>
      </c>
      <c r="F617" s="107">
        <f t="shared" si="320"/>
        <v>2148</v>
      </c>
      <c r="G617" s="107">
        <f t="shared" si="320"/>
        <v>2116</v>
      </c>
      <c r="H617" s="107">
        <f t="shared" si="320"/>
        <v>2090</v>
      </c>
      <c r="I617" s="107">
        <f t="shared" si="320"/>
        <v>2096</v>
      </c>
      <c r="J617" s="107">
        <f t="shared" si="320"/>
        <v>2094</v>
      </c>
      <c r="K617" s="107">
        <f t="shared" si="320"/>
        <v>2084</v>
      </c>
      <c r="L617" s="107">
        <f t="shared" si="320"/>
        <v>2046</v>
      </c>
      <c r="M617" s="107">
        <f t="shared" si="320"/>
        <v>2098</v>
      </c>
      <c r="N617" s="107">
        <f t="shared" si="320"/>
        <v>2120</v>
      </c>
      <c r="O617" s="107">
        <f t="shared" si="320"/>
        <v>2124</v>
      </c>
      <c r="P617" s="107">
        <f t="shared" si="320"/>
        <v>2106</v>
      </c>
      <c r="Q617" s="107">
        <f t="shared" si="320"/>
        <v>2108</v>
      </c>
      <c r="R617" s="107">
        <f t="shared" si="320"/>
        <v>2124</v>
      </c>
      <c r="S617" s="107">
        <f t="shared" si="320"/>
        <v>2126</v>
      </c>
      <c r="T617" s="107">
        <f t="shared" si="320"/>
        <v>2094</v>
      </c>
      <c r="U617" s="109"/>
      <c r="V617" s="107"/>
      <c r="W617" s="107"/>
      <c r="X617" s="110"/>
      <c r="Y617" s="107"/>
      <c r="Z617" s="107"/>
      <c r="AA617" s="111"/>
      <c r="AB617" s="115"/>
      <c r="AC617" s="310"/>
      <c r="AD617" s="83"/>
      <c r="AE617" s="83"/>
      <c r="AF617" s="83"/>
      <c r="AG617" s="83"/>
      <c r="AH617" s="52"/>
      <c r="AI617" s="52"/>
    </row>
    <row r="618" spans="1:35" ht="18">
      <c r="A618" s="70">
        <v>44242</v>
      </c>
      <c r="B618" s="257" t="s">
        <v>56</v>
      </c>
      <c r="C618" s="72" t="s">
        <v>57</v>
      </c>
      <c r="D618" s="76">
        <v>2037</v>
      </c>
      <c r="E618" s="77">
        <v>2016</v>
      </c>
      <c r="F618" s="77">
        <v>2003</v>
      </c>
      <c r="G618" s="77">
        <v>1994</v>
      </c>
      <c r="H618" s="77">
        <v>1991</v>
      </c>
      <c r="I618" s="77">
        <v>1994</v>
      </c>
      <c r="J618" s="77">
        <v>2003</v>
      </c>
      <c r="K618" s="77">
        <v>2016</v>
      </c>
      <c r="L618" s="77">
        <v>2039</v>
      </c>
      <c r="M618" s="77">
        <v>2030</v>
      </c>
      <c r="N618" s="77">
        <v>2014</v>
      </c>
      <c r="O618" s="77">
        <v>2003</v>
      </c>
      <c r="P618" s="77">
        <v>1994</v>
      </c>
      <c r="Q618" s="77">
        <v>1993</v>
      </c>
      <c r="R618" s="77">
        <v>2001</v>
      </c>
      <c r="S618" s="77">
        <v>2012</v>
      </c>
      <c r="T618" s="77">
        <v>2025</v>
      </c>
      <c r="U618" s="348">
        <f>IF((T619=""),"",MAX(D620:T620))</f>
        <v>2168</v>
      </c>
      <c r="V618" s="72">
        <f>IF(T619="","",MIN(D620:T620))</f>
        <v>2046</v>
      </c>
      <c r="W618" s="71">
        <f>IF((T620=""),"",AVERAGE(D620:T620))</f>
        <v>2112.1176470588234</v>
      </c>
      <c r="X618" s="102">
        <f>STDEV(D620:T620)</f>
        <v>30.078818030594093</v>
      </c>
      <c r="Y618" s="72">
        <f>IF((T619=""),"",((U618-V618)/(U618+V618))*100)</f>
        <v>2.895111532985287</v>
      </c>
      <c r="Z618" s="73" t="str">
        <f>IF(T619="","",IF(Y618&lt;AH618,IF(W618&gt;AF618,IF(W618&lt;AG618,"Pass","Fail"),"Fail"),"Fail"))</f>
        <v>Pass</v>
      </c>
      <c r="AA618" s="355">
        <v>74</v>
      </c>
      <c r="AB618" s="364" t="s">
        <v>327</v>
      </c>
      <c r="AC618" s="358"/>
      <c r="AD618" s="349">
        <v>1600</v>
      </c>
      <c r="AE618" s="349">
        <v>2600</v>
      </c>
      <c r="AF618" s="350">
        <v>1970</v>
      </c>
      <c r="AG618" s="350">
        <v>2300</v>
      </c>
      <c r="AH618" s="351">
        <v>15</v>
      </c>
      <c r="AI618" s="351">
        <v>13</v>
      </c>
    </row>
    <row r="619" spans="1:35" ht="18">
      <c r="A619" s="356"/>
      <c r="B619" s="265"/>
      <c r="C619" s="72" t="s">
        <v>58</v>
      </c>
      <c r="D619" s="76">
        <v>953</v>
      </c>
      <c r="E619" s="77">
        <v>934</v>
      </c>
      <c r="F619" s="77">
        <v>929</v>
      </c>
      <c r="G619" s="77">
        <v>936</v>
      </c>
      <c r="H619" s="77">
        <v>946</v>
      </c>
      <c r="I619" s="77">
        <v>946</v>
      </c>
      <c r="J619" s="77">
        <v>956</v>
      </c>
      <c r="K619" s="77">
        <v>974</v>
      </c>
      <c r="L619" s="77">
        <v>1016</v>
      </c>
      <c r="M619" s="77">
        <v>981</v>
      </c>
      <c r="N619" s="77">
        <v>954</v>
      </c>
      <c r="O619" s="77">
        <v>941</v>
      </c>
      <c r="P619" s="77">
        <v>941</v>
      </c>
      <c r="Q619" s="77">
        <v>939</v>
      </c>
      <c r="R619" s="77">
        <v>939</v>
      </c>
      <c r="S619" s="77">
        <v>949</v>
      </c>
      <c r="T619" s="77">
        <v>978</v>
      </c>
      <c r="U619"/>
      <c r="V619"/>
      <c r="W619" s="105"/>
      <c r="X619" s="102"/>
      <c r="Y619" s="105"/>
      <c r="Z619" s="105"/>
      <c r="AA619" s="106"/>
      <c r="AB619" s="115"/>
      <c r="AC619" s="358"/>
      <c r="AD619" s="83"/>
      <c r="AE619" s="83"/>
      <c r="AF619" s="83"/>
      <c r="AG619" s="83"/>
      <c r="AH619" s="52"/>
      <c r="AI619" s="52"/>
    </row>
    <row r="620" spans="1:35" ht="33" customHeight="1" thickBot="1">
      <c r="A620" s="357"/>
      <c r="B620" s="271"/>
      <c r="C620" s="74" t="s">
        <v>322</v>
      </c>
      <c r="D620" s="107">
        <f>IF(((D618="")*AND(D619="")),"",(D618-D619)*2)</f>
        <v>2168</v>
      </c>
      <c r="E620" s="107">
        <f t="shared" ref="E620:T620" si="321">IF(((E618="")*AND(E619="")),"",(E618-E619)*2)</f>
        <v>2164</v>
      </c>
      <c r="F620" s="107">
        <f t="shared" si="321"/>
        <v>2148</v>
      </c>
      <c r="G620" s="107">
        <f t="shared" si="321"/>
        <v>2116</v>
      </c>
      <c r="H620" s="107">
        <f t="shared" si="321"/>
        <v>2090</v>
      </c>
      <c r="I620" s="107">
        <f t="shared" si="321"/>
        <v>2096</v>
      </c>
      <c r="J620" s="107">
        <f t="shared" si="321"/>
        <v>2094</v>
      </c>
      <c r="K620" s="107">
        <f t="shared" si="321"/>
        <v>2084</v>
      </c>
      <c r="L620" s="107">
        <f t="shared" si="321"/>
        <v>2046</v>
      </c>
      <c r="M620" s="107">
        <f t="shared" si="321"/>
        <v>2098</v>
      </c>
      <c r="N620" s="107">
        <f t="shared" si="321"/>
        <v>2120</v>
      </c>
      <c r="O620" s="107">
        <f t="shared" si="321"/>
        <v>2124</v>
      </c>
      <c r="P620" s="107">
        <f t="shared" si="321"/>
        <v>2106</v>
      </c>
      <c r="Q620" s="107">
        <f t="shared" si="321"/>
        <v>2108</v>
      </c>
      <c r="R620" s="107">
        <f t="shared" si="321"/>
        <v>2124</v>
      </c>
      <c r="S620" s="107">
        <f t="shared" si="321"/>
        <v>2126</v>
      </c>
      <c r="T620" s="107">
        <f t="shared" si="321"/>
        <v>2094</v>
      </c>
      <c r="U620" s="109"/>
      <c r="V620" s="107"/>
      <c r="W620" s="107"/>
      <c r="X620" s="110"/>
      <c r="Y620" s="107"/>
      <c r="Z620" s="107"/>
      <c r="AA620" s="111"/>
      <c r="AB620" s="115"/>
      <c r="AC620" s="310"/>
      <c r="AD620" s="83"/>
      <c r="AE620" s="83"/>
      <c r="AF620" s="83"/>
      <c r="AG620" s="83"/>
      <c r="AH620" s="52"/>
      <c r="AI620" s="52"/>
    </row>
    <row r="621" spans="1:35" ht="18">
      <c r="A621" s="70">
        <v>44246</v>
      </c>
      <c r="B621" s="257" t="s">
        <v>56</v>
      </c>
      <c r="C621" s="72" t="s">
        <v>57</v>
      </c>
      <c r="D621">
        <v>2056.25</v>
      </c>
      <c r="E621">
        <v>2044.42</v>
      </c>
      <c r="F621">
        <v>2039.89</v>
      </c>
      <c r="G621">
        <v>2033.02</v>
      </c>
      <c r="H621">
        <v>2031.35</v>
      </c>
      <c r="I621">
        <v>2032.6</v>
      </c>
      <c r="J621">
        <v>2034.97</v>
      </c>
      <c r="K621">
        <v>2038.98</v>
      </c>
      <c r="L621">
        <v>2047.6</v>
      </c>
      <c r="M621">
        <v>2042.07</v>
      </c>
      <c r="N621">
        <v>2038.98</v>
      </c>
      <c r="O621">
        <v>2035.67</v>
      </c>
      <c r="P621">
        <v>2031.73</v>
      </c>
      <c r="Q621">
        <v>2033.96</v>
      </c>
      <c r="R621">
        <v>2037.38</v>
      </c>
      <c r="S621">
        <v>2043.13</v>
      </c>
      <c r="T621">
        <v>2054.27</v>
      </c>
      <c r="U621" s="348">
        <f>IF((T622=""),"",MAX(D623:T623))</f>
        <v>2224.7400000000002</v>
      </c>
      <c r="V621" s="72">
        <f>IF(T622="","",MIN(D623:T623))</f>
        <v>2099.9399999999996</v>
      </c>
      <c r="W621" s="71">
        <f>IF((T623=""),"",AVERAGE(D623:T623))</f>
        <v>2168.1788235294116</v>
      </c>
      <c r="X621" s="102">
        <f>STDEV(D623:T623)</f>
        <v>31.315989901792463</v>
      </c>
      <c r="Y621" s="72">
        <f>IF((T622=""),"",((U621-V621)/(U621+V621))*100)</f>
        <v>2.8857626460223789</v>
      </c>
      <c r="Z621" s="73" t="str">
        <f>IF(T622="","",IF(Y621&lt;AH621,IF(W621&gt;AF621,IF(W621&lt;AG621,"Pass","Fail"),"Fail"),"Fail"))</f>
        <v>Pass</v>
      </c>
      <c r="AA621" s="355">
        <v>1428</v>
      </c>
      <c r="AB621" s="364" t="s">
        <v>328</v>
      </c>
      <c r="AC621" s="358"/>
      <c r="AD621" s="349">
        <v>1600</v>
      </c>
      <c r="AE621" s="349">
        <v>2600</v>
      </c>
      <c r="AF621" s="350">
        <v>1970</v>
      </c>
      <c r="AG621" s="350">
        <v>2300</v>
      </c>
      <c r="AH621" s="351">
        <v>15</v>
      </c>
      <c r="AI621" s="351">
        <v>13</v>
      </c>
    </row>
    <row r="622" spans="1:35" ht="18">
      <c r="A622" s="356"/>
      <c r="B622" s="265"/>
      <c r="C622" s="72" t="s">
        <v>58</v>
      </c>
      <c r="D622">
        <v>946.99</v>
      </c>
      <c r="E622">
        <v>932.05</v>
      </c>
      <c r="F622">
        <v>937.39</v>
      </c>
      <c r="G622">
        <v>949.45</v>
      </c>
      <c r="H622">
        <v>961.29</v>
      </c>
      <c r="I622">
        <v>960.16</v>
      </c>
      <c r="J622">
        <v>962.05</v>
      </c>
      <c r="K622">
        <v>969.14</v>
      </c>
      <c r="L622">
        <v>997.63</v>
      </c>
      <c r="M622">
        <v>964.08</v>
      </c>
      <c r="N622">
        <v>948.32</v>
      </c>
      <c r="O622">
        <v>946.2</v>
      </c>
      <c r="P622">
        <v>955.55</v>
      </c>
      <c r="Q622">
        <v>949.71</v>
      </c>
      <c r="R622">
        <v>944.17</v>
      </c>
      <c r="S622">
        <v>950.79</v>
      </c>
      <c r="T622">
        <v>971.78</v>
      </c>
      <c r="U622"/>
      <c r="V622"/>
      <c r="W622" s="105"/>
      <c r="X622" s="102"/>
      <c r="Y622" s="105"/>
      <c r="Z622" s="105"/>
      <c r="AA622" s="106"/>
      <c r="AB622" s="115"/>
      <c r="AC622" s="358"/>
      <c r="AD622" s="83"/>
      <c r="AE622" s="83"/>
      <c r="AF622" s="83"/>
      <c r="AG622" s="83"/>
      <c r="AH622" s="52"/>
      <c r="AI622" s="52"/>
    </row>
    <row r="623" spans="1:35" ht="33" customHeight="1" thickBot="1">
      <c r="A623" s="357"/>
      <c r="B623" s="271"/>
      <c r="C623" s="74" t="s">
        <v>322</v>
      </c>
      <c r="D623" s="107">
        <f>IF(((D621="")*AND(D622="")),"",(D621-D622)*2)</f>
        <v>2218.52</v>
      </c>
      <c r="E623" s="107">
        <f t="shared" ref="E623:T623" si="322">IF(((E621="")*AND(E622="")),"",(E621-E622)*2)</f>
        <v>2224.7400000000002</v>
      </c>
      <c r="F623" s="107">
        <f t="shared" si="322"/>
        <v>2205</v>
      </c>
      <c r="G623" s="107">
        <f t="shared" si="322"/>
        <v>2167.14</v>
      </c>
      <c r="H623" s="107">
        <f t="shared" si="322"/>
        <v>2140.12</v>
      </c>
      <c r="I623" s="107">
        <f t="shared" si="322"/>
        <v>2144.88</v>
      </c>
      <c r="J623" s="107">
        <f t="shared" si="322"/>
        <v>2145.84</v>
      </c>
      <c r="K623" s="107">
        <f t="shared" si="322"/>
        <v>2139.6800000000003</v>
      </c>
      <c r="L623" s="107">
        <f t="shared" si="322"/>
        <v>2099.9399999999996</v>
      </c>
      <c r="M623" s="107">
        <f t="shared" si="322"/>
        <v>2155.9799999999996</v>
      </c>
      <c r="N623" s="107">
        <f t="shared" si="322"/>
        <v>2181.3199999999997</v>
      </c>
      <c r="O623" s="107">
        <f t="shared" si="322"/>
        <v>2178.94</v>
      </c>
      <c r="P623" s="107">
        <f t="shared" si="322"/>
        <v>2152.36</v>
      </c>
      <c r="Q623" s="107">
        <f t="shared" si="322"/>
        <v>2168.5</v>
      </c>
      <c r="R623" s="107">
        <f t="shared" si="322"/>
        <v>2186.42</v>
      </c>
      <c r="S623" s="107">
        <f t="shared" si="322"/>
        <v>2184.6800000000003</v>
      </c>
      <c r="T623" s="107">
        <f t="shared" si="322"/>
        <v>2164.98</v>
      </c>
      <c r="U623" s="109"/>
      <c r="V623" s="107"/>
      <c r="W623" s="107"/>
      <c r="X623" s="110"/>
      <c r="Y623" s="107"/>
      <c r="Z623" s="107"/>
      <c r="AA623" s="111"/>
      <c r="AB623" s="115"/>
      <c r="AC623" s="310"/>
      <c r="AD623" s="83"/>
      <c r="AE623" s="83"/>
      <c r="AF623" s="83"/>
      <c r="AG623" s="83"/>
      <c r="AH623" s="52"/>
      <c r="AI623" s="52"/>
    </row>
    <row r="624" spans="1:35" ht="18">
      <c r="A624" s="70">
        <v>44250</v>
      </c>
      <c r="B624" s="257" t="s">
        <v>56</v>
      </c>
      <c r="C624" s="72" t="s">
        <v>57</v>
      </c>
      <c r="D624">
        <v>2042.02</v>
      </c>
      <c r="E624">
        <v>2035.17</v>
      </c>
      <c r="F624">
        <v>2029.12</v>
      </c>
      <c r="G624">
        <v>2027.52</v>
      </c>
      <c r="H624">
        <v>2025.83</v>
      </c>
      <c r="I624">
        <v>2027.84</v>
      </c>
      <c r="J624">
        <v>2032.72</v>
      </c>
      <c r="K624">
        <v>2038.65</v>
      </c>
      <c r="L624">
        <v>2050.33</v>
      </c>
      <c r="M624">
        <v>2043.49</v>
      </c>
      <c r="N624">
        <v>2036.6</v>
      </c>
      <c r="O624">
        <v>2031.67</v>
      </c>
      <c r="P624">
        <v>2027.55</v>
      </c>
      <c r="Q624">
        <v>2027.28</v>
      </c>
      <c r="R624">
        <v>2028.42</v>
      </c>
      <c r="S624">
        <v>2034.14</v>
      </c>
      <c r="T624">
        <v>2040.97</v>
      </c>
      <c r="U624" s="348">
        <f>IF((T625=""),"",MAX(D626:T626))</f>
        <v>2223.2400000000002</v>
      </c>
      <c r="V624" s="72">
        <f>IF(T625="","",MIN(D626:T626))</f>
        <v>2095.4399999999996</v>
      </c>
      <c r="W624" s="71">
        <f>IF((T626=""),"",AVERAGE(D626:T626))</f>
        <v>2160.5270588235294</v>
      </c>
      <c r="X624" s="102">
        <f>STDEV(D626:T626)</f>
        <v>32.202597675645997</v>
      </c>
      <c r="Y624" s="72">
        <f>IF((T625=""),"",((U624-V624)/(U624+V624))*100)</f>
        <v>2.9592375448053718</v>
      </c>
      <c r="Z624" s="73" t="str">
        <f>IF(T625="","",IF(Y624&lt;AH624,IF(W624&gt;AF624,IF(W624&lt;AG624,"Pass","Fail"),"Fail"),"Fail"))</f>
        <v>Pass</v>
      </c>
      <c r="AA624" s="355">
        <v>121</v>
      </c>
      <c r="AB624" s="364" t="s">
        <v>329</v>
      </c>
      <c r="AC624" s="358"/>
      <c r="AD624" s="349">
        <v>1600</v>
      </c>
      <c r="AE624" s="349">
        <v>2600</v>
      </c>
      <c r="AF624" s="350">
        <v>1970</v>
      </c>
      <c r="AG624" s="350">
        <v>2300</v>
      </c>
      <c r="AH624" s="351">
        <v>15</v>
      </c>
      <c r="AI624" s="351">
        <v>13</v>
      </c>
    </row>
    <row r="625" spans="1:35" ht="18">
      <c r="A625" s="356"/>
      <c r="B625" s="265"/>
      <c r="C625" s="72" t="s">
        <v>58</v>
      </c>
      <c r="D625">
        <v>937.01</v>
      </c>
      <c r="E625">
        <v>923.55</v>
      </c>
      <c r="F625">
        <v>930.58</v>
      </c>
      <c r="G625">
        <v>946.35</v>
      </c>
      <c r="H625">
        <v>959.88</v>
      </c>
      <c r="I625">
        <v>959.8</v>
      </c>
      <c r="J625">
        <v>963.24</v>
      </c>
      <c r="K625">
        <v>974.63</v>
      </c>
      <c r="L625">
        <v>1002.61</v>
      </c>
      <c r="M625">
        <v>967.59</v>
      </c>
      <c r="N625">
        <v>945.79</v>
      </c>
      <c r="O625">
        <v>947.61</v>
      </c>
      <c r="P625">
        <v>955.34</v>
      </c>
      <c r="Q625">
        <v>946.57</v>
      </c>
      <c r="R625">
        <v>938.52</v>
      </c>
      <c r="S625">
        <v>946.7</v>
      </c>
      <c r="T625">
        <v>969.07</v>
      </c>
      <c r="U625"/>
      <c r="V625"/>
      <c r="W625" s="105"/>
      <c r="X625" s="102"/>
      <c r="Y625" s="105"/>
      <c r="Z625" s="105"/>
      <c r="AA625" s="106"/>
      <c r="AB625" s="115"/>
      <c r="AC625" s="358"/>
      <c r="AD625" s="83"/>
      <c r="AE625" s="83"/>
      <c r="AF625" s="83"/>
      <c r="AG625" s="83"/>
      <c r="AH625" s="52"/>
      <c r="AI625" s="52"/>
    </row>
    <row r="626" spans="1:35" ht="33" customHeight="1" thickBot="1">
      <c r="A626" s="357"/>
      <c r="B626" s="271"/>
      <c r="C626" s="74" t="s">
        <v>322</v>
      </c>
      <c r="D626" s="107">
        <f>IF(((D624="")*AND(D625="")),"",(D624-D625)*2)</f>
        <v>2210.02</v>
      </c>
      <c r="E626" s="107">
        <f t="shared" ref="E626:T626" si="323">IF(((E624="")*AND(E625="")),"",(E624-E625)*2)</f>
        <v>2223.2400000000002</v>
      </c>
      <c r="F626" s="107">
        <f t="shared" si="323"/>
        <v>2197.08</v>
      </c>
      <c r="G626" s="107">
        <f t="shared" si="323"/>
        <v>2162.34</v>
      </c>
      <c r="H626" s="107">
        <f t="shared" si="323"/>
        <v>2131.8999999999996</v>
      </c>
      <c r="I626" s="107">
        <f t="shared" si="323"/>
        <v>2136.08</v>
      </c>
      <c r="J626" s="107">
        <f t="shared" si="323"/>
        <v>2138.96</v>
      </c>
      <c r="K626" s="107">
        <f t="shared" si="323"/>
        <v>2128.04</v>
      </c>
      <c r="L626" s="107">
        <f t="shared" si="323"/>
        <v>2095.4399999999996</v>
      </c>
      <c r="M626" s="107">
        <f t="shared" si="323"/>
        <v>2151.8000000000002</v>
      </c>
      <c r="N626" s="107">
        <f t="shared" si="323"/>
        <v>2181.62</v>
      </c>
      <c r="O626" s="107">
        <f t="shared" si="323"/>
        <v>2168.12</v>
      </c>
      <c r="P626" s="107">
        <f t="shared" si="323"/>
        <v>2144.42</v>
      </c>
      <c r="Q626" s="107">
        <f t="shared" si="323"/>
        <v>2161.42</v>
      </c>
      <c r="R626" s="107">
        <f t="shared" si="323"/>
        <v>2179.8000000000002</v>
      </c>
      <c r="S626" s="107">
        <f t="shared" si="323"/>
        <v>2174.88</v>
      </c>
      <c r="T626" s="107">
        <f t="shared" si="323"/>
        <v>2143.8000000000002</v>
      </c>
      <c r="U626" s="109"/>
      <c r="V626" s="107"/>
      <c r="W626" s="107"/>
      <c r="X626" s="110"/>
      <c r="Y626" s="107"/>
      <c r="Z626" s="107"/>
      <c r="AA626" s="111"/>
      <c r="AB626" s="115"/>
      <c r="AC626" s="310"/>
      <c r="AD626" s="83"/>
      <c r="AE626" s="83"/>
      <c r="AF626" s="83"/>
      <c r="AG626" s="83"/>
      <c r="AH626" s="52"/>
      <c r="AI626" s="52"/>
    </row>
    <row r="627" spans="1:35">
      <c r="A627" s="362"/>
      <c r="X627" s="363"/>
      <c r="AA627" s="115"/>
      <c r="AB627" s="115"/>
      <c r="AC627" s="310"/>
      <c r="AD627" s="83"/>
      <c r="AE627" s="83"/>
      <c r="AF627" s="83"/>
      <c r="AG627" s="83"/>
      <c r="AH627" s="52"/>
      <c r="AI627" s="52"/>
    </row>
    <row r="628" spans="1:35">
      <c r="A628" s="362"/>
      <c r="X628" s="363"/>
      <c r="AA628" s="115"/>
      <c r="AB628" s="115"/>
      <c r="AC628" s="310"/>
      <c r="AD628" s="83"/>
      <c r="AE628" s="83"/>
      <c r="AF628" s="83"/>
      <c r="AG628" s="83"/>
      <c r="AH628" s="52"/>
      <c r="AI628" s="52"/>
    </row>
    <row r="629" spans="1:35">
      <c r="A629" s="362"/>
      <c r="X629" s="363"/>
      <c r="AA629" s="115"/>
      <c r="AB629" s="115"/>
      <c r="AC629" s="310"/>
      <c r="AD629" s="83"/>
      <c r="AE629" s="83"/>
      <c r="AF629" s="83"/>
      <c r="AG629" s="83"/>
      <c r="AH629" s="52"/>
      <c r="AI629" s="52"/>
    </row>
    <row r="630" spans="1:35">
      <c r="A630" s="362"/>
      <c r="X630" s="363"/>
      <c r="AA630" s="115"/>
      <c r="AB630" s="115"/>
      <c r="AC630" s="310"/>
      <c r="AD630" s="83"/>
      <c r="AE630" s="83"/>
      <c r="AF630" s="83"/>
      <c r="AG630" s="83"/>
      <c r="AH630" s="52"/>
      <c r="AI630" s="52"/>
    </row>
    <row r="631" spans="1:35">
      <c r="A631" s="362"/>
      <c r="X631" s="363"/>
      <c r="AA631" s="115"/>
      <c r="AB631" s="115"/>
      <c r="AC631" s="310"/>
      <c r="AD631" s="83"/>
      <c r="AE631" s="83"/>
      <c r="AF631" s="83"/>
      <c r="AG631" s="83"/>
      <c r="AH631" s="52"/>
      <c r="AI631" s="52"/>
    </row>
    <row r="632" spans="1:35">
      <c r="A632" s="362"/>
      <c r="X632" s="363"/>
      <c r="AA632" s="115"/>
      <c r="AB632" s="115"/>
      <c r="AC632" s="310"/>
      <c r="AD632" s="83"/>
      <c r="AE632" s="83"/>
      <c r="AF632" s="83"/>
      <c r="AG632" s="83"/>
      <c r="AH632" s="52"/>
      <c r="AI632" s="52"/>
    </row>
    <row r="633" spans="1:35">
      <c r="A633" s="362"/>
      <c r="X633" s="363"/>
      <c r="AA633" s="115"/>
      <c r="AB633" s="115"/>
      <c r="AC633" s="310"/>
      <c r="AD633" s="83"/>
      <c r="AE633" s="83"/>
      <c r="AF633" s="83"/>
      <c r="AG633" s="83"/>
      <c r="AH633" s="52"/>
      <c r="AI633" s="52"/>
    </row>
    <row r="634" spans="1:35">
      <c r="A634" s="362"/>
      <c r="X634" s="363"/>
      <c r="AA634" s="115"/>
      <c r="AB634" s="115"/>
      <c r="AC634" s="310"/>
      <c r="AD634" s="83"/>
      <c r="AE634" s="83"/>
      <c r="AF634" s="83"/>
      <c r="AG634" s="83"/>
      <c r="AH634" s="52"/>
      <c r="AI634" s="52"/>
    </row>
    <row r="635" spans="1:35">
      <c r="A635" s="362"/>
      <c r="X635" s="363"/>
      <c r="AA635" s="115"/>
      <c r="AB635" s="115"/>
      <c r="AC635" s="310"/>
      <c r="AD635" s="83"/>
      <c r="AE635" s="83"/>
      <c r="AF635" s="83"/>
      <c r="AG635" s="83"/>
      <c r="AH635" s="52"/>
      <c r="AI635" s="52"/>
    </row>
    <row r="636" spans="1:35">
      <c r="A636" s="362"/>
      <c r="X636" s="363"/>
      <c r="AA636" s="115"/>
      <c r="AB636" s="115"/>
      <c r="AC636" s="310"/>
      <c r="AD636" s="83"/>
      <c r="AE636" s="83"/>
      <c r="AF636" s="83"/>
      <c r="AG636" s="83"/>
      <c r="AH636" s="52"/>
      <c r="AI636" s="52"/>
    </row>
    <row r="637" spans="1:35">
      <c r="A637" s="362"/>
      <c r="X637" s="363"/>
      <c r="AA637" s="115"/>
      <c r="AB637" s="115"/>
      <c r="AC637" s="310"/>
      <c r="AD637" s="83"/>
      <c r="AE637" s="83"/>
      <c r="AF637" s="83"/>
      <c r="AG637" s="83"/>
      <c r="AH637" s="52"/>
      <c r="AI637" s="52"/>
    </row>
    <row r="638" spans="1:35">
      <c r="A638" s="362"/>
      <c r="X638" s="363"/>
      <c r="AA638" s="115"/>
      <c r="AB638" s="115"/>
      <c r="AC638" s="310"/>
      <c r="AD638" s="83"/>
      <c r="AE638" s="83"/>
      <c r="AF638" s="83"/>
      <c r="AG638" s="83"/>
      <c r="AH638" s="52"/>
      <c r="AI638" s="52"/>
    </row>
    <row r="639" spans="1:35">
      <c r="A639" s="362"/>
      <c r="X639" s="363"/>
      <c r="AA639" s="115"/>
      <c r="AB639" s="115"/>
      <c r="AC639" s="310"/>
      <c r="AD639" s="83"/>
      <c r="AE639" s="83"/>
      <c r="AF639" s="83"/>
      <c r="AG639" s="83"/>
      <c r="AH639" s="52"/>
      <c r="AI639" s="52"/>
    </row>
    <row r="640" spans="1:35">
      <c r="A640" s="362"/>
      <c r="X640" s="363"/>
      <c r="AA640" s="115"/>
      <c r="AB640" s="115"/>
      <c r="AC640" s="310"/>
      <c r="AD640" s="83"/>
      <c r="AE640" s="83"/>
      <c r="AF640" s="83"/>
      <c r="AG640" s="83"/>
      <c r="AH640" s="52"/>
      <c r="AI640" s="52"/>
    </row>
    <row r="641" spans="1:35">
      <c r="A641" s="362"/>
      <c r="X641" s="363"/>
      <c r="AA641" s="115"/>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127" priority="1719" stopIfTrue="1" operator="equal">
      <formula>"Fail"</formula>
    </cfRule>
    <cfRule type="cellIs" dxfId="126" priority="1720" stopIfTrue="1" operator="equal">
      <formula>"Pass"</formula>
    </cfRule>
  </conditionalFormatting>
  <conditionalFormatting sqref="Y537:Z538">
    <cfRule type="cellIs" dxfId="125" priority="119" stopIfTrue="1" operator="equal">
      <formula>"Fail"</formula>
    </cfRule>
    <cfRule type="cellIs" dxfId="124" priority="120" stopIfTrue="1" operator="equal">
      <formula>"Pass"</formula>
    </cfRule>
  </conditionalFormatting>
  <conditionalFormatting sqref="Y540:Z541">
    <cfRule type="cellIs" dxfId="123" priority="117" stopIfTrue="1" operator="equal">
      <formula>"Fail"</formula>
    </cfRule>
    <cfRule type="cellIs" dxfId="122" priority="118" stopIfTrue="1" operator="equal">
      <formula>"Pass"</formula>
    </cfRule>
  </conditionalFormatting>
  <conditionalFormatting sqref="Y543:Z544">
    <cfRule type="cellIs" dxfId="121" priority="115" stopIfTrue="1" operator="equal">
      <formula>"Fail"</formula>
    </cfRule>
    <cfRule type="cellIs" dxfId="120" priority="116" stopIfTrue="1" operator="equal">
      <formula>"Pass"</formula>
    </cfRule>
  </conditionalFormatting>
  <conditionalFormatting sqref="Y546:Z547">
    <cfRule type="cellIs" dxfId="119" priority="113" stopIfTrue="1" operator="equal">
      <formula>"Fail"</formula>
    </cfRule>
    <cfRule type="cellIs" dxfId="118" priority="114" stopIfTrue="1" operator="equal">
      <formula>"Pass"</formula>
    </cfRule>
  </conditionalFormatting>
  <conditionalFormatting sqref="Y549:Z550">
    <cfRule type="cellIs" dxfId="117" priority="111" stopIfTrue="1" operator="equal">
      <formula>"Fail"</formula>
    </cfRule>
    <cfRule type="cellIs" dxfId="116" priority="112" stopIfTrue="1" operator="equal">
      <formula>"Pass"</formula>
    </cfRule>
  </conditionalFormatting>
  <conditionalFormatting sqref="Y552:Z553">
    <cfRule type="cellIs" dxfId="115" priority="109" stopIfTrue="1" operator="equal">
      <formula>"Fail"</formula>
    </cfRule>
    <cfRule type="cellIs" dxfId="114" priority="110" stopIfTrue="1" operator="equal">
      <formula>"Pass"</formula>
    </cfRule>
  </conditionalFormatting>
  <conditionalFormatting sqref="Y555:Z556">
    <cfRule type="cellIs" dxfId="113" priority="107" stopIfTrue="1" operator="equal">
      <formula>"Fail"</formula>
    </cfRule>
    <cfRule type="cellIs" dxfId="112" priority="108" stopIfTrue="1" operator="equal">
      <formula>"Pass"</formula>
    </cfRule>
  </conditionalFormatting>
  <conditionalFormatting sqref="Y558:Z559">
    <cfRule type="cellIs" dxfId="111" priority="105" stopIfTrue="1" operator="equal">
      <formula>"Fail"</formula>
    </cfRule>
    <cfRule type="cellIs" dxfId="110" priority="106" stopIfTrue="1" operator="equal">
      <formula>"Pass"</formula>
    </cfRule>
  </conditionalFormatting>
  <conditionalFormatting sqref="Y537:Z537">
    <cfRule type="cellIs" dxfId="109" priority="103" stopIfTrue="1" operator="equal">
      <formula>"Fail"</formula>
    </cfRule>
    <cfRule type="cellIs" dxfId="108" priority="104" stopIfTrue="1" operator="equal">
      <formula>"Pass"</formula>
    </cfRule>
  </conditionalFormatting>
  <conditionalFormatting sqref="Y540:Z540">
    <cfRule type="cellIs" dxfId="107" priority="101" stopIfTrue="1" operator="equal">
      <formula>"Fail"</formula>
    </cfRule>
    <cfRule type="cellIs" dxfId="106" priority="102" stopIfTrue="1" operator="equal">
      <formula>"Pass"</formula>
    </cfRule>
  </conditionalFormatting>
  <conditionalFormatting sqref="Y543:Z543">
    <cfRule type="cellIs" dxfId="105" priority="99" stopIfTrue="1" operator="equal">
      <formula>"Fail"</formula>
    </cfRule>
    <cfRule type="cellIs" dxfId="104" priority="100" stopIfTrue="1" operator="equal">
      <formula>"Pass"</formula>
    </cfRule>
  </conditionalFormatting>
  <conditionalFormatting sqref="Y546:Z546">
    <cfRule type="cellIs" dxfId="103" priority="97" stopIfTrue="1" operator="equal">
      <formula>"Fail"</formula>
    </cfRule>
    <cfRule type="cellIs" dxfId="102" priority="98" stopIfTrue="1" operator="equal">
      <formula>"Pass"</formula>
    </cfRule>
  </conditionalFormatting>
  <conditionalFormatting sqref="Y549:Z549">
    <cfRule type="cellIs" dxfId="101" priority="95" stopIfTrue="1" operator="equal">
      <formula>"Fail"</formula>
    </cfRule>
    <cfRule type="cellIs" dxfId="100" priority="96" stopIfTrue="1" operator="equal">
      <formula>"Pass"</formula>
    </cfRule>
  </conditionalFormatting>
  <conditionalFormatting sqref="Y552:Z552">
    <cfRule type="cellIs" dxfId="99" priority="93" stopIfTrue="1" operator="equal">
      <formula>"Fail"</formula>
    </cfRule>
    <cfRule type="cellIs" dxfId="98" priority="94" stopIfTrue="1" operator="equal">
      <formula>"Pass"</formula>
    </cfRule>
  </conditionalFormatting>
  <conditionalFormatting sqref="Y555:Z555">
    <cfRule type="cellIs" dxfId="97" priority="91" stopIfTrue="1" operator="equal">
      <formula>"Fail"</formula>
    </cfRule>
    <cfRule type="cellIs" dxfId="96" priority="92" stopIfTrue="1" operator="equal">
      <formula>"Pass"</formula>
    </cfRule>
  </conditionalFormatting>
  <conditionalFormatting sqref="Y558:Z558">
    <cfRule type="cellIs" dxfId="95" priority="89" stopIfTrue="1" operator="equal">
      <formula>"Fail"</formula>
    </cfRule>
    <cfRule type="cellIs" dxfId="94" priority="90" stopIfTrue="1" operator="equal">
      <formula>"Pass"</formula>
    </cfRule>
  </conditionalFormatting>
  <conditionalFormatting sqref="Y561:Z562">
    <cfRule type="cellIs" dxfId="93" priority="87" stopIfTrue="1" operator="equal">
      <formula>"Fail"</formula>
    </cfRule>
    <cfRule type="cellIs" dxfId="92" priority="88" stopIfTrue="1" operator="equal">
      <formula>"Pass"</formula>
    </cfRule>
  </conditionalFormatting>
  <conditionalFormatting sqref="Y561:Z561">
    <cfRule type="cellIs" dxfId="91" priority="85" stopIfTrue="1" operator="equal">
      <formula>"Fail"</formula>
    </cfRule>
    <cfRule type="cellIs" dxfId="90" priority="86" stopIfTrue="1" operator="equal">
      <formula>"Pass"</formula>
    </cfRule>
  </conditionalFormatting>
  <conditionalFormatting sqref="Y564:Z565">
    <cfRule type="cellIs" dxfId="89" priority="83" stopIfTrue="1" operator="equal">
      <formula>"Fail"</formula>
    </cfRule>
    <cfRule type="cellIs" dxfId="88" priority="84" stopIfTrue="1" operator="equal">
      <formula>"Pass"</formula>
    </cfRule>
  </conditionalFormatting>
  <conditionalFormatting sqref="Y564:Z564">
    <cfRule type="cellIs" dxfId="87" priority="81" stopIfTrue="1" operator="equal">
      <formula>"Fail"</formula>
    </cfRule>
    <cfRule type="cellIs" dxfId="86" priority="82" stopIfTrue="1" operator="equal">
      <formula>"Pass"</formula>
    </cfRule>
  </conditionalFormatting>
  <conditionalFormatting sqref="Y567:Z568">
    <cfRule type="cellIs" dxfId="85" priority="79" stopIfTrue="1" operator="equal">
      <formula>"Fail"</formula>
    </cfRule>
    <cfRule type="cellIs" dxfId="84" priority="80" stopIfTrue="1" operator="equal">
      <formula>"Pass"</formula>
    </cfRule>
  </conditionalFormatting>
  <conditionalFormatting sqref="Y567:Z567">
    <cfRule type="cellIs" dxfId="83" priority="77" stopIfTrue="1" operator="equal">
      <formula>"Fail"</formula>
    </cfRule>
    <cfRule type="cellIs" dxfId="82" priority="78" stopIfTrue="1" operator="equal">
      <formula>"Pass"</formula>
    </cfRule>
  </conditionalFormatting>
  <conditionalFormatting sqref="Y570:Z571">
    <cfRule type="cellIs" dxfId="81" priority="75" stopIfTrue="1" operator="equal">
      <formula>"Fail"</formula>
    </cfRule>
    <cfRule type="cellIs" dxfId="80" priority="76" stopIfTrue="1" operator="equal">
      <formula>"Pass"</formula>
    </cfRule>
  </conditionalFormatting>
  <conditionalFormatting sqref="Y570:Z570">
    <cfRule type="cellIs" dxfId="79" priority="73" stopIfTrue="1" operator="equal">
      <formula>"Fail"</formula>
    </cfRule>
    <cfRule type="cellIs" dxfId="78" priority="74" stopIfTrue="1" operator="equal">
      <formula>"Pass"</formula>
    </cfRule>
  </conditionalFormatting>
  <conditionalFormatting sqref="Y573:Z574">
    <cfRule type="cellIs" dxfId="77" priority="71" stopIfTrue="1" operator="equal">
      <formula>"Fail"</formula>
    </cfRule>
    <cfRule type="cellIs" dxfId="76" priority="72" stopIfTrue="1" operator="equal">
      <formula>"Pass"</formula>
    </cfRule>
  </conditionalFormatting>
  <conditionalFormatting sqref="Y573:Z573">
    <cfRule type="cellIs" dxfId="75" priority="69" stopIfTrue="1" operator="equal">
      <formula>"Fail"</formula>
    </cfRule>
    <cfRule type="cellIs" dxfId="74" priority="70" stopIfTrue="1" operator="equal">
      <formula>"Pass"</formula>
    </cfRule>
  </conditionalFormatting>
  <conditionalFormatting sqref="Y576:Z577">
    <cfRule type="cellIs" dxfId="73" priority="67" stopIfTrue="1" operator="equal">
      <formula>"Fail"</formula>
    </cfRule>
    <cfRule type="cellIs" dxfId="72" priority="68" stopIfTrue="1" operator="equal">
      <formula>"Pass"</formula>
    </cfRule>
  </conditionalFormatting>
  <conditionalFormatting sqref="Y576:Z576">
    <cfRule type="cellIs" dxfId="71" priority="65" stopIfTrue="1" operator="equal">
      <formula>"Fail"</formula>
    </cfRule>
    <cfRule type="cellIs" dxfId="70" priority="66" stopIfTrue="1" operator="equal">
      <formula>"Pass"</formula>
    </cfRule>
  </conditionalFormatting>
  <conditionalFormatting sqref="Y579:Z580">
    <cfRule type="cellIs" dxfId="69" priority="63" stopIfTrue="1" operator="equal">
      <formula>"Fail"</formula>
    </cfRule>
    <cfRule type="cellIs" dxfId="68" priority="64" stopIfTrue="1" operator="equal">
      <formula>"Pass"</formula>
    </cfRule>
  </conditionalFormatting>
  <conditionalFormatting sqref="Y579:Z579">
    <cfRule type="cellIs" dxfId="67" priority="61" stopIfTrue="1" operator="equal">
      <formula>"Fail"</formula>
    </cfRule>
    <cfRule type="cellIs" dxfId="66" priority="62" stopIfTrue="1" operator="equal">
      <formula>"Pass"</formula>
    </cfRule>
  </conditionalFormatting>
  <conditionalFormatting sqref="Z576">
    <cfRule type="cellIs" dxfId="65" priority="59" stopIfTrue="1" operator="equal">
      <formula>"Fail"</formula>
    </cfRule>
    <cfRule type="cellIs" dxfId="64" priority="60" stopIfTrue="1" operator="equal">
      <formula>"Pass"</formula>
    </cfRule>
  </conditionalFormatting>
  <conditionalFormatting sqref="Z576">
    <cfRule type="cellIs" dxfId="63" priority="57" stopIfTrue="1" operator="equal">
      <formula>"Fail"</formula>
    </cfRule>
    <cfRule type="cellIs" dxfId="62" priority="58" stopIfTrue="1" operator="equal">
      <formula>"Pass"</formula>
    </cfRule>
  </conditionalFormatting>
  <conditionalFormatting sqref="Y582:Z583">
    <cfRule type="cellIs" dxfId="61" priority="55" stopIfTrue="1" operator="equal">
      <formula>"Fail"</formula>
    </cfRule>
    <cfRule type="cellIs" dxfId="60" priority="56" stopIfTrue="1" operator="equal">
      <formula>"Pass"</formula>
    </cfRule>
  </conditionalFormatting>
  <conditionalFormatting sqref="Y582:Z582">
    <cfRule type="cellIs" dxfId="59" priority="53" stopIfTrue="1" operator="equal">
      <formula>"Fail"</formula>
    </cfRule>
    <cfRule type="cellIs" dxfId="58" priority="54" stopIfTrue="1" operator="equal">
      <formula>"Pass"</formula>
    </cfRule>
  </conditionalFormatting>
  <conditionalFormatting sqref="Y585:Z586">
    <cfRule type="cellIs" dxfId="57" priority="51" stopIfTrue="1" operator="equal">
      <formula>"Fail"</formula>
    </cfRule>
    <cfRule type="cellIs" dxfId="56" priority="52" stopIfTrue="1" operator="equal">
      <formula>"Pass"</formula>
    </cfRule>
  </conditionalFormatting>
  <conditionalFormatting sqref="Y585:Z585">
    <cfRule type="cellIs" dxfId="55" priority="49" stopIfTrue="1" operator="equal">
      <formula>"Fail"</formula>
    </cfRule>
    <cfRule type="cellIs" dxfId="54" priority="50" stopIfTrue="1" operator="equal">
      <formula>"Pass"</formula>
    </cfRule>
  </conditionalFormatting>
  <conditionalFormatting sqref="Y588:Z589">
    <cfRule type="cellIs" dxfId="53" priority="47" stopIfTrue="1" operator="equal">
      <formula>"Fail"</formula>
    </cfRule>
    <cfRule type="cellIs" dxfId="52" priority="48" stopIfTrue="1" operator="equal">
      <formula>"Pass"</formula>
    </cfRule>
  </conditionalFormatting>
  <conditionalFormatting sqref="Y588:Z588">
    <cfRule type="cellIs" dxfId="51" priority="45" stopIfTrue="1" operator="equal">
      <formula>"Fail"</formula>
    </cfRule>
    <cfRule type="cellIs" dxfId="50" priority="46" stopIfTrue="1" operator="equal">
      <formula>"Pass"</formula>
    </cfRule>
  </conditionalFormatting>
  <conditionalFormatting sqref="Y591:Z592">
    <cfRule type="cellIs" dxfId="49" priority="43" stopIfTrue="1" operator="equal">
      <formula>"Fail"</formula>
    </cfRule>
    <cfRule type="cellIs" dxfId="48" priority="44" stopIfTrue="1" operator="equal">
      <formula>"Pass"</formula>
    </cfRule>
  </conditionalFormatting>
  <conditionalFormatting sqref="Y591:Z591">
    <cfRule type="cellIs" dxfId="47" priority="41" stopIfTrue="1" operator="equal">
      <formula>"Fail"</formula>
    </cfRule>
    <cfRule type="cellIs" dxfId="46" priority="42" stopIfTrue="1" operator="equal">
      <formula>"Pass"</formula>
    </cfRule>
  </conditionalFormatting>
  <conditionalFormatting sqref="Y594:Z595">
    <cfRule type="cellIs" dxfId="45" priority="39" stopIfTrue="1" operator="equal">
      <formula>"Fail"</formula>
    </cfRule>
    <cfRule type="cellIs" dxfId="44" priority="40" stopIfTrue="1" operator="equal">
      <formula>"Pass"</formula>
    </cfRule>
  </conditionalFormatting>
  <conditionalFormatting sqref="Y594:Z594">
    <cfRule type="cellIs" dxfId="43" priority="37" stopIfTrue="1" operator="equal">
      <formula>"Fail"</formula>
    </cfRule>
    <cfRule type="cellIs" dxfId="42" priority="38" stopIfTrue="1" operator="equal">
      <formula>"Pass"</formula>
    </cfRule>
  </conditionalFormatting>
  <conditionalFormatting sqref="Y597:Z598 Z598:Z600">
    <cfRule type="cellIs" dxfId="41" priority="35" stopIfTrue="1" operator="equal">
      <formula>"Fail"</formula>
    </cfRule>
    <cfRule type="cellIs" dxfId="40" priority="36" stopIfTrue="1" operator="equal">
      <formula>"Pass"</formula>
    </cfRule>
  </conditionalFormatting>
  <conditionalFormatting sqref="Y597:Z597 Z598:Z600">
    <cfRule type="cellIs" dxfId="39" priority="33" stopIfTrue="1" operator="equal">
      <formula>"Fail"</formula>
    </cfRule>
    <cfRule type="cellIs" dxfId="38" priority="34" stopIfTrue="1" operator="equal">
      <formula>"Pass"</formula>
    </cfRule>
  </conditionalFormatting>
  <conditionalFormatting sqref="Y603:Z604">
    <cfRule type="cellIs" dxfId="37" priority="31" stopIfTrue="1" operator="equal">
      <formula>"Fail"</formula>
    </cfRule>
    <cfRule type="cellIs" dxfId="36" priority="32" stopIfTrue="1" operator="equal">
      <formula>"Pass"</formula>
    </cfRule>
  </conditionalFormatting>
  <conditionalFormatting sqref="Y603:Z603">
    <cfRule type="cellIs" dxfId="35" priority="29" stopIfTrue="1" operator="equal">
      <formula>"Fail"</formula>
    </cfRule>
    <cfRule type="cellIs" dxfId="34" priority="30" stopIfTrue="1" operator="equal">
      <formula>"Pass"</formula>
    </cfRule>
  </conditionalFormatting>
  <conditionalFormatting sqref="Y606:Z607">
    <cfRule type="cellIs" dxfId="33" priority="27" stopIfTrue="1" operator="equal">
      <formula>"Fail"</formula>
    </cfRule>
    <cfRule type="cellIs" dxfId="32" priority="28" stopIfTrue="1" operator="equal">
      <formula>"Pass"</formula>
    </cfRule>
  </conditionalFormatting>
  <conditionalFormatting sqref="Y606:Z606">
    <cfRule type="cellIs" dxfId="31" priority="25" stopIfTrue="1" operator="equal">
      <formula>"Fail"</formula>
    </cfRule>
    <cfRule type="cellIs" dxfId="30" priority="26" stopIfTrue="1" operator="equal">
      <formula>"Pass"</formula>
    </cfRule>
  </conditionalFormatting>
  <conditionalFormatting sqref="Y609:Z610">
    <cfRule type="cellIs" dxfId="29" priority="23" stopIfTrue="1" operator="equal">
      <formula>"Fail"</formula>
    </cfRule>
    <cfRule type="cellIs" dxfId="28" priority="24" stopIfTrue="1" operator="equal">
      <formula>"Pass"</formula>
    </cfRule>
  </conditionalFormatting>
  <conditionalFormatting sqref="Y609:Z609">
    <cfRule type="cellIs" dxfId="27" priority="21" stopIfTrue="1" operator="equal">
      <formula>"Fail"</formula>
    </cfRule>
    <cfRule type="cellIs" dxfId="26" priority="22" stopIfTrue="1" operator="equal">
      <formula>"Pass"</formula>
    </cfRule>
  </conditionalFormatting>
  <conditionalFormatting sqref="Y612:Z613">
    <cfRule type="cellIs" dxfId="25" priority="19" stopIfTrue="1" operator="equal">
      <formula>"Fail"</formula>
    </cfRule>
    <cfRule type="cellIs" dxfId="24" priority="20" stopIfTrue="1" operator="equal">
      <formula>"Pass"</formula>
    </cfRule>
  </conditionalFormatting>
  <conditionalFormatting sqref="Y612:Z612">
    <cfRule type="cellIs" dxfId="23" priority="17" stopIfTrue="1" operator="equal">
      <formula>"Fail"</formula>
    </cfRule>
    <cfRule type="cellIs" dxfId="22" priority="18" stopIfTrue="1" operator="equal">
      <formula>"Pass"</formula>
    </cfRule>
  </conditionalFormatting>
  <conditionalFormatting sqref="Y615:Z616">
    <cfRule type="cellIs" dxfId="21" priority="15" stopIfTrue="1" operator="equal">
      <formula>"Fail"</formula>
    </cfRule>
    <cfRule type="cellIs" dxfId="20" priority="16" stopIfTrue="1" operator="equal">
      <formula>"Pass"</formula>
    </cfRule>
  </conditionalFormatting>
  <conditionalFormatting sqref="Y615:Z615">
    <cfRule type="cellIs" dxfId="19" priority="13" stopIfTrue="1" operator="equal">
      <formula>"Fail"</formula>
    </cfRule>
    <cfRule type="cellIs" dxfId="18" priority="14" stopIfTrue="1" operator="equal">
      <formula>"Pass"</formula>
    </cfRule>
  </conditionalFormatting>
  <conditionalFormatting sqref="Y618:Z619">
    <cfRule type="cellIs" dxfId="17" priority="11" stopIfTrue="1" operator="equal">
      <formula>"Fail"</formula>
    </cfRule>
    <cfRule type="cellIs" dxfId="16" priority="12" stopIfTrue="1" operator="equal">
      <formula>"Pass"</formula>
    </cfRule>
  </conditionalFormatting>
  <conditionalFormatting sqref="Y618:Z618">
    <cfRule type="cellIs" dxfId="15" priority="9" stopIfTrue="1" operator="equal">
      <formula>"Fail"</formula>
    </cfRule>
    <cfRule type="cellIs" dxfId="14" priority="10" stopIfTrue="1" operator="equal">
      <formula>"Pass"</formula>
    </cfRule>
  </conditionalFormatting>
  <conditionalFormatting sqref="Y621:Z622">
    <cfRule type="cellIs" dxfId="13" priority="7" stopIfTrue="1" operator="equal">
      <formula>"Fail"</formula>
    </cfRule>
    <cfRule type="cellIs" dxfId="12" priority="8" stopIfTrue="1" operator="equal">
      <formula>"Pass"</formula>
    </cfRule>
  </conditionalFormatting>
  <conditionalFormatting sqref="Y621:Z621">
    <cfRule type="cellIs" dxfId="11" priority="5" stopIfTrue="1" operator="equal">
      <formula>"Fail"</formula>
    </cfRule>
    <cfRule type="cellIs" dxfId="10" priority="6" stopIfTrue="1" operator="equal">
      <formula>"Pass"</formula>
    </cfRule>
  </conditionalFormatting>
  <conditionalFormatting sqref="Y624:Z625">
    <cfRule type="cellIs" dxfId="3" priority="3" stopIfTrue="1" operator="equal">
      <formula>"Fail"</formula>
    </cfRule>
    <cfRule type="cellIs" dxfId="2" priority="4" stopIfTrue="1" operator="equal">
      <formula>"Pass"</formula>
    </cfRule>
  </conditionalFormatting>
  <conditionalFormatting sqref="Y624:Z624">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9" t="s">
        <v>96</v>
      </c>
      <c r="H2" s="430"/>
      <c r="I2" s="430"/>
      <c r="J2" s="430"/>
      <c r="K2" s="430"/>
      <c r="L2" s="430"/>
      <c r="M2" s="430"/>
      <c r="N2" s="430"/>
      <c r="O2" s="430"/>
      <c r="P2" s="430"/>
      <c r="Q2" s="430"/>
    </row>
    <row r="3" spans="1:173" ht="24" thickBot="1">
      <c r="J3" s="128" t="s">
        <v>91</v>
      </c>
      <c r="K3" s="415" t="s">
        <v>92</v>
      </c>
      <c r="L3" s="416"/>
      <c r="R3" s="420" t="s">
        <v>97</v>
      </c>
      <c r="S3" s="421"/>
      <c r="T3" s="422"/>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23"/>
      <c r="S4" s="424"/>
      <c r="T4" s="425"/>
    </row>
    <row r="5" spans="1:173" ht="16.5" thickBot="1">
      <c r="J5" s="122"/>
      <c r="K5" s="120"/>
      <c r="L5" s="121"/>
      <c r="M5" t="s">
        <v>93</v>
      </c>
      <c r="N5">
        <f>30*13</f>
        <v>390</v>
      </c>
      <c r="R5" s="423"/>
      <c r="S5" s="424"/>
      <c r="T5" s="425"/>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23"/>
      <c r="S6" s="424"/>
      <c r="T6" s="425"/>
    </row>
    <row r="7" spans="1:173">
      <c r="R7" s="423"/>
      <c r="S7" s="424"/>
      <c r="T7" s="425"/>
    </row>
    <row r="8" spans="1:173">
      <c r="R8" s="423"/>
      <c r="S8" s="424"/>
      <c r="T8" s="425"/>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23"/>
      <c r="S9" s="424"/>
      <c r="T9" s="425"/>
    </row>
    <row r="10" spans="1:173">
      <c r="R10" s="423"/>
      <c r="S10" s="424"/>
      <c r="T10" s="425"/>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23"/>
      <c r="S11" s="424"/>
      <c r="T11" s="425"/>
    </row>
    <row r="12" spans="1:173" ht="19.5" thickBot="1">
      <c r="D12" s="119"/>
      <c r="G12" s="417" t="s">
        <v>95</v>
      </c>
      <c r="H12" s="418"/>
      <c r="I12" s="418"/>
      <c r="J12" s="418"/>
      <c r="K12" s="418"/>
      <c r="L12" s="418"/>
      <c r="M12" s="418"/>
      <c r="N12" s="418"/>
      <c r="O12" s="418"/>
      <c r="P12" s="419"/>
      <c r="R12" s="423"/>
      <c r="S12" s="424"/>
      <c r="T12" s="425"/>
    </row>
    <row r="13" spans="1:173" ht="24" thickBot="1">
      <c r="A13" s="30"/>
      <c r="J13" s="128" t="s">
        <v>91</v>
      </c>
      <c r="K13" s="415" t="s">
        <v>92</v>
      </c>
      <c r="L13" s="416"/>
      <c r="R13" s="423"/>
      <c r="S13" s="424"/>
      <c r="T13" s="425"/>
    </row>
    <row r="14" spans="1:173" ht="16.5" thickBot="1">
      <c r="A14" s="30"/>
      <c r="J14" s="125" t="s">
        <v>90</v>
      </c>
      <c r="K14" s="126" t="s">
        <v>51</v>
      </c>
      <c r="L14" s="127" t="s">
        <v>52</v>
      </c>
      <c r="R14" s="423"/>
      <c r="S14" s="424"/>
      <c r="T14" s="425"/>
    </row>
    <row r="15" spans="1:173" ht="16.5" thickBot="1">
      <c r="A15" s="30"/>
      <c r="J15" s="122"/>
      <c r="K15" s="120"/>
      <c r="L15" s="121"/>
      <c r="M15" t="s">
        <v>93</v>
      </c>
      <c r="N15">
        <f>30*17</f>
        <v>510</v>
      </c>
      <c r="R15" s="423"/>
      <c r="S15" s="424"/>
      <c r="T15" s="425"/>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26"/>
      <c r="S16" s="427"/>
      <c r="T16" s="428"/>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2021-02-23T04:14:29Z</dcterms:modified>
</cp:coreProperties>
</file>