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45" windowWidth="19320" windowHeight="7995"/>
  </bookViews>
  <sheets>
    <sheet name="13 pt XRA Al ER" sheetId="4" r:id="rId1"/>
    <sheet name="49 pt MTRS1 Al Rs" sheetId="6" r:id="rId2"/>
    <sheet name="PRE Al 251019" sheetId="1" r:id="rId3"/>
    <sheet name="Sheet1" sheetId="2" r:id="rId4"/>
    <sheet name="QC hardcopy_XRA" sheetId="7" r:id="rId5"/>
    <sheet name="QC hardcopy_MTRS1" sheetId="8" r:id="rId6"/>
    <sheet name="RUN_code" sheetId="9" r:id="rId7"/>
  </sheets>
  <definedNames>
    <definedName name="_xlnm._FilterDatabase" localSheetId="0" hidden="1">'13 pt XRA Al ER'!$A$12:$AD$15</definedName>
    <definedName name="_xlnm._FilterDatabase" localSheetId="1" hidden="1">'49 pt MTRS1 Al Rs'!$A$10:$BN$10</definedName>
    <definedName name="_xlnm.Print_Area" localSheetId="3">Sheet1!$C$3:$AB$14</definedName>
  </definedNames>
  <calcPr calcId="125725" iterateDelta="1E-4"/>
</workbook>
</file>

<file path=xl/calcChain.xml><?xml version="1.0" encoding="utf-8"?>
<calcChain xmlns="http://schemas.openxmlformats.org/spreadsheetml/2006/main">
  <c r="C21" i="4"/>
  <c r="D13" i="6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C13"/>
  <c r="O28"/>
  <c r="BB26" s="1"/>
  <c r="N28"/>
  <c r="M28"/>
  <c r="L28"/>
  <c r="K28"/>
  <c r="J28"/>
  <c r="I28"/>
  <c r="H28"/>
  <c r="G28"/>
  <c r="F28"/>
  <c r="E28"/>
  <c r="D28"/>
  <c r="C28"/>
  <c r="BD26"/>
  <c r="BA26"/>
  <c r="AZ26"/>
  <c r="O25"/>
  <c r="BB23" s="1"/>
  <c r="N25"/>
  <c r="M25"/>
  <c r="L25"/>
  <c r="K25"/>
  <c r="J25"/>
  <c r="I25"/>
  <c r="H25"/>
  <c r="G25"/>
  <c r="F25"/>
  <c r="E25"/>
  <c r="D25"/>
  <c r="C25"/>
  <c r="BD23"/>
  <c r="BA23"/>
  <c r="AZ23"/>
  <c r="O22"/>
  <c r="N22"/>
  <c r="M22"/>
  <c r="L22"/>
  <c r="K22"/>
  <c r="J22"/>
  <c r="I22"/>
  <c r="H22"/>
  <c r="G22"/>
  <c r="F22"/>
  <c r="E22"/>
  <c r="D22"/>
  <c r="C22"/>
  <c r="BD20"/>
  <c r="BB20"/>
  <c r="BA20"/>
  <c r="AZ20"/>
  <c r="O19"/>
  <c r="N19"/>
  <c r="M19"/>
  <c r="L19"/>
  <c r="K19"/>
  <c r="J19"/>
  <c r="I19"/>
  <c r="H19"/>
  <c r="G19"/>
  <c r="F19"/>
  <c r="BC17" s="1"/>
  <c r="E19"/>
  <c r="D19"/>
  <c r="C19"/>
  <c r="BD17"/>
  <c r="BB17"/>
  <c r="BA17"/>
  <c r="AZ17"/>
  <c r="O16"/>
  <c r="N16"/>
  <c r="M16"/>
  <c r="L16"/>
  <c r="K16"/>
  <c r="J16"/>
  <c r="I16"/>
  <c r="H16"/>
  <c r="G16"/>
  <c r="F16"/>
  <c r="E16"/>
  <c r="D16"/>
  <c r="C16"/>
  <c r="BD14"/>
  <c r="BA14"/>
  <c r="AZ14"/>
  <c r="O33" i="4"/>
  <c r="R31" s="1"/>
  <c r="N33"/>
  <c r="M33"/>
  <c r="L33"/>
  <c r="K33"/>
  <c r="J33"/>
  <c r="I33"/>
  <c r="H33"/>
  <c r="G33"/>
  <c r="F33"/>
  <c r="E33"/>
  <c r="D33"/>
  <c r="C33"/>
  <c r="T31"/>
  <c r="Q31"/>
  <c r="P31"/>
  <c r="O30"/>
  <c r="N30"/>
  <c r="M30"/>
  <c r="L30"/>
  <c r="K30"/>
  <c r="J30"/>
  <c r="I30"/>
  <c r="H30"/>
  <c r="G30"/>
  <c r="F30"/>
  <c r="E30"/>
  <c r="D30"/>
  <c r="C30"/>
  <c r="T28"/>
  <c r="S28"/>
  <c r="R28"/>
  <c r="Q28"/>
  <c r="P28"/>
  <c r="O27"/>
  <c r="N27"/>
  <c r="M27"/>
  <c r="L27"/>
  <c r="K27"/>
  <c r="J27"/>
  <c r="I27"/>
  <c r="H27"/>
  <c r="G27"/>
  <c r="F27"/>
  <c r="E27"/>
  <c r="D27"/>
  <c r="C27"/>
  <c r="Q25" s="1"/>
  <c r="P25"/>
  <c r="T25" s="1"/>
  <c r="O24"/>
  <c r="N24"/>
  <c r="M24"/>
  <c r="L24"/>
  <c r="K24"/>
  <c r="J24"/>
  <c r="I24"/>
  <c r="H24"/>
  <c r="G24"/>
  <c r="F24"/>
  <c r="E24"/>
  <c r="P22" s="1"/>
  <c r="T22" s="1"/>
  <c r="D24"/>
  <c r="C24"/>
  <c r="Q22"/>
  <c r="O21"/>
  <c r="N21"/>
  <c r="M21"/>
  <c r="L21"/>
  <c r="K21"/>
  <c r="J21"/>
  <c r="I21"/>
  <c r="P19" s="1"/>
  <c r="H21"/>
  <c r="G21"/>
  <c r="F21"/>
  <c r="E21"/>
  <c r="D21"/>
  <c r="Q19" s="1"/>
  <c r="O18"/>
  <c r="N18"/>
  <c r="M18"/>
  <c r="L18"/>
  <c r="K18"/>
  <c r="J18"/>
  <c r="I18"/>
  <c r="H18"/>
  <c r="G18"/>
  <c r="F18"/>
  <c r="E18"/>
  <c r="D18"/>
  <c r="C18"/>
  <c r="O15"/>
  <c r="N15"/>
  <c r="M15"/>
  <c r="L15"/>
  <c r="K15"/>
  <c r="J15"/>
  <c r="I15"/>
  <c r="H15"/>
  <c r="G15"/>
  <c r="F15"/>
  <c r="E15"/>
  <c r="D15"/>
  <c r="C15"/>
  <c r="R25" l="1"/>
  <c r="R22"/>
  <c r="T19"/>
  <c r="R19"/>
  <c r="BB14" i="6"/>
  <c r="P16" i="4"/>
  <c r="S25"/>
  <c r="BC20" i="6"/>
  <c r="BC26"/>
  <c r="S16" i="4"/>
  <c r="S22"/>
  <c r="S31"/>
  <c r="BC23" i="6"/>
  <c r="S19" i="4"/>
  <c r="BC14" i="6"/>
  <c r="BA11"/>
  <c r="BC11"/>
  <c r="BB11"/>
  <c r="AZ11"/>
  <c r="R16" i="4"/>
  <c r="T16"/>
  <c r="Q16"/>
  <c r="S13"/>
  <c r="R13"/>
  <c r="Q13"/>
  <c r="P13"/>
  <c r="T13" l="1"/>
  <c r="BD11" i="6"/>
  <c r="G3" i="1"/>
  <c r="G7"/>
  <c r="G11"/>
  <c r="G2"/>
  <c r="F3"/>
  <c r="F4"/>
  <c r="G4" s="1"/>
  <c r="F5"/>
  <c r="G5" s="1"/>
  <c r="F6"/>
  <c r="G6" s="1"/>
  <c r="F7"/>
  <c r="F8"/>
  <c r="G8" s="1"/>
  <c r="F9"/>
  <c r="G9" s="1"/>
  <c r="F10"/>
  <c r="G10" s="1"/>
  <c r="F11"/>
  <c r="F12"/>
  <c r="G12" s="1"/>
  <c r="F13"/>
  <c r="G13" s="1"/>
  <c r="F14"/>
  <c r="G14" s="1"/>
  <c r="F2"/>
  <c r="G16" l="1"/>
  <c r="G17"/>
</calcChain>
</file>

<file path=xl/sharedStrings.xml><?xml version="1.0" encoding="utf-8"?>
<sst xmlns="http://schemas.openxmlformats.org/spreadsheetml/2006/main" count="346" uniqueCount="154">
  <si>
    <t xml:space="preserve">ALCU-XRA REML1A QC            </t>
  </si>
  <si>
    <t>Pre</t>
  </si>
  <si>
    <t>Post</t>
  </si>
  <si>
    <t>difference</t>
  </si>
  <si>
    <t xml:space="preserve">etch rate </t>
  </si>
  <si>
    <t>Wafer #</t>
  </si>
  <si>
    <t>New ML Stack</t>
  </si>
  <si>
    <t>ML Photo Process</t>
  </si>
  <si>
    <t>LSL</t>
  </si>
  <si>
    <t xml:space="preserve">BC </t>
  </si>
  <si>
    <t>USL</t>
  </si>
  <si>
    <t>ML Photo _ DI Target +/- 10nm</t>
  </si>
  <si>
    <t>Defect Inspection</t>
  </si>
  <si>
    <t>X</t>
  </si>
  <si>
    <t>Etch</t>
  </si>
  <si>
    <t>STD</t>
  </si>
  <si>
    <t>ME2_20S</t>
  </si>
  <si>
    <t>ML-M1 Mix</t>
  </si>
  <si>
    <t>BT2_7S</t>
  </si>
  <si>
    <t>BC</t>
  </si>
  <si>
    <t>Avg ER</t>
  </si>
  <si>
    <t>ER unif(%)</t>
  </si>
  <si>
    <t xml:space="preserve">Radius </t>
  </si>
  <si>
    <t>Theta</t>
  </si>
  <si>
    <t>QC LOG BOOK</t>
  </si>
  <si>
    <r>
      <t>Area</t>
    </r>
    <r>
      <rPr>
        <b/>
        <sz val="12"/>
        <rFont val="Calibri"/>
        <family val="2"/>
        <scheme val="minor"/>
      </rPr>
      <t>: Dry Etch</t>
    </r>
  </si>
  <si>
    <r>
      <t>QC Name</t>
    </r>
    <r>
      <rPr>
        <sz val="11"/>
        <color theme="1"/>
        <rFont val="Calibri"/>
        <family val="2"/>
        <scheme val="minor"/>
      </rPr>
      <t>: ER</t>
    </r>
  </si>
  <si>
    <r>
      <rPr>
        <b/>
        <u/>
        <sz val="12"/>
        <rFont val="Calibri"/>
        <family val="2"/>
        <scheme val="minor"/>
      </rPr>
      <t xml:space="preserve">Frequency: </t>
    </r>
    <r>
      <rPr>
        <b/>
        <sz val="12"/>
        <rFont val="Calibri"/>
        <family val="2"/>
        <scheme val="minor"/>
      </rPr>
      <t>72hrs or 500 production wfs</t>
    </r>
    <r>
      <rPr>
        <b/>
        <sz val="12"/>
        <color indexed="22"/>
        <rFont val="Calibri"/>
        <family val="2"/>
        <scheme val="minor"/>
      </rPr>
      <t xml:space="preserve">   </t>
    </r>
  </si>
  <si>
    <t xml:space="preserve">Pass Criteria for Uniformity: &lt;15% </t>
  </si>
  <si>
    <t>Thickness  (Å)</t>
  </si>
  <si>
    <t>Date (MM/DD/YYYY)</t>
  </si>
  <si>
    <t>Site</t>
  </si>
  <si>
    <t>site_1</t>
  </si>
  <si>
    <t>site_2</t>
  </si>
  <si>
    <t>site_3</t>
  </si>
  <si>
    <t>site_4</t>
  </si>
  <si>
    <t>site_5</t>
  </si>
  <si>
    <t>site_6</t>
  </si>
  <si>
    <t>site_7</t>
  </si>
  <si>
    <t>site_8</t>
  </si>
  <si>
    <t>site_9</t>
  </si>
  <si>
    <t>site_10</t>
  </si>
  <si>
    <t>site_11</t>
  </si>
  <si>
    <t>site_12</t>
  </si>
  <si>
    <t>site_13</t>
  </si>
  <si>
    <t>Max Etch Rate</t>
  </si>
  <si>
    <t>Min Etch Rate</t>
  </si>
  <si>
    <t>Etch Rate (A/Min)</t>
  </si>
  <si>
    <t>STDEV</t>
  </si>
  <si>
    <t>% Uni</t>
  </si>
  <si>
    <t>Result</t>
  </si>
  <si>
    <t>Tech EC</t>
  </si>
  <si>
    <t>Lot ID</t>
  </si>
  <si>
    <t>Remarks</t>
  </si>
  <si>
    <t>LCL</t>
  </si>
  <si>
    <t>UCL</t>
  </si>
  <si>
    <t>% Uni USL</t>
  </si>
  <si>
    <t>% Uni UCL</t>
  </si>
  <si>
    <t xml:space="preserve">ER_point
</t>
  </si>
  <si>
    <r>
      <t>Tool</t>
    </r>
    <r>
      <rPr>
        <b/>
        <sz val="12"/>
        <rFont val="Calibri"/>
        <family val="2"/>
        <scheme val="minor"/>
      </rPr>
      <t>: REML1A</t>
    </r>
  </si>
  <si>
    <r>
      <t>Wafer Type</t>
    </r>
    <r>
      <rPr>
        <b/>
        <sz val="12"/>
        <rFont val="Calibri"/>
        <family val="2"/>
        <scheme val="minor"/>
      </rPr>
      <t>:  AL 3600</t>
    </r>
  </si>
  <si>
    <t>Recipe: CHA AL ER</t>
  </si>
  <si>
    <r>
      <t>Pass Criteria for Etch rate</t>
    </r>
    <r>
      <rPr>
        <b/>
        <sz val="12"/>
        <rFont val="Calibri"/>
        <family val="2"/>
        <scheme val="minor"/>
      </rPr>
      <t xml:space="preserve">: LSL: USL: Å /Min </t>
    </r>
  </si>
  <si>
    <t>RUN 1</t>
  </si>
  <si>
    <t xml:space="preserve">Measurment Tool (MTOP1) Recipe: </t>
  </si>
  <si>
    <t>site_14</t>
  </si>
  <si>
    <t>site_15</t>
  </si>
  <si>
    <t>site_16</t>
  </si>
  <si>
    <t>site_17</t>
  </si>
  <si>
    <t>site_18</t>
  </si>
  <si>
    <t>site_19</t>
  </si>
  <si>
    <t>site_20</t>
  </si>
  <si>
    <t>site_21</t>
  </si>
  <si>
    <t>site_22</t>
  </si>
  <si>
    <t>site_23</t>
  </si>
  <si>
    <t>site_24</t>
  </si>
  <si>
    <t>site_25</t>
  </si>
  <si>
    <t>site_26</t>
  </si>
  <si>
    <t>site_27</t>
  </si>
  <si>
    <t>site_28</t>
  </si>
  <si>
    <t>site_29</t>
  </si>
  <si>
    <t>site_30</t>
  </si>
  <si>
    <t>site_31</t>
  </si>
  <si>
    <t>site_32</t>
  </si>
  <si>
    <t>site_33</t>
  </si>
  <si>
    <t>site_34</t>
  </si>
  <si>
    <t>site_35</t>
  </si>
  <si>
    <t>site_36</t>
  </si>
  <si>
    <t>site_37</t>
  </si>
  <si>
    <t>site_38</t>
  </si>
  <si>
    <t>site_39</t>
  </si>
  <si>
    <t>site_40</t>
  </si>
  <si>
    <t>site_41</t>
  </si>
  <si>
    <t>site_42</t>
  </si>
  <si>
    <t>site_43</t>
  </si>
  <si>
    <t>site_44</t>
  </si>
  <si>
    <t>site_45</t>
  </si>
  <si>
    <t>site_46</t>
  </si>
  <si>
    <t>site_47</t>
  </si>
  <si>
    <t>site_48</t>
  </si>
  <si>
    <t>site_49</t>
  </si>
  <si>
    <t>Date</t>
  </si>
  <si>
    <t>wf no.</t>
  </si>
  <si>
    <t>Value (avg.)</t>
  </si>
  <si>
    <t>Recipe</t>
  </si>
  <si>
    <t>ALCU-XRA</t>
  </si>
  <si>
    <t>std. dev (%)</t>
  </si>
  <si>
    <t>82.68m</t>
  </si>
  <si>
    <t>136.9m</t>
  </si>
  <si>
    <t>PRE</t>
  </si>
  <si>
    <t>POST</t>
  </si>
  <si>
    <t>Measurment Tool (XRA01) Recipe: ALCU-XRA</t>
  </si>
  <si>
    <t>RUN 2</t>
  </si>
  <si>
    <t>1st half</t>
  </si>
  <si>
    <t>2nd half</t>
  </si>
  <si>
    <t>QCREML1PRE</t>
  </si>
  <si>
    <t>QCREML1POST</t>
  </si>
  <si>
    <t>QCREML1PREPOSTR23</t>
  </si>
  <si>
    <t>QCREML1PRER3</t>
  </si>
  <si>
    <t>QCREML1PRER2</t>
  </si>
  <si>
    <t>QCREML1POSTR3</t>
  </si>
  <si>
    <t>Meas</t>
  </si>
  <si>
    <t>RUN 3</t>
  </si>
  <si>
    <t>RUN 4</t>
  </si>
  <si>
    <t>Run</t>
  </si>
  <si>
    <t>QCREML1PRER4</t>
  </si>
  <si>
    <t>QCREML1POSTR4</t>
  </si>
  <si>
    <t>RUN 5</t>
  </si>
  <si>
    <t>Polar (r, theta)</t>
  </si>
  <si>
    <t>Cartesian  (x, y)</t>
  </si>
  <si>
    <t>(30, 0)</t>
  </si>
  <si>
    <t>Note:</t>
  </si>
  <si>
    <t>As per XRA tool,
y' --&gt; 0 degree axis
x --&gt; 90 degree axis
y --&gt;  180 degree axis
x' --&gt; 270 degree axis</t>
  </si>
  <si>
    <t>(0, 0)</t>
  </si>
  <si>
    <t>(30, 90)</t>
  </si>
  <si>
    <t>(30, 180)</t>
  </si>
  <si>
    <t>(30, 270)</t>
  </si>
  <si>
    <t>(60, 0)</t>
  </si>
  <si>
    <t>(60, 90)</t>
  </si>
  <si>
    <t>(60, 180)</t>
  </si>
  <si>
    <t>(60, 270)</t>
  </si>
  <si>
    <t>(90, 0)</t>
  </si>
  <si>
    <t>(90, 90)</t>
  </si>
  <si>
    <t>(90, 180)</t>
  </si>
  <si>
    <t>(90, 270</t>
  </si>
  <si>
    <t>(0, 30)</t>
  </si>
  <si>
    <t xml:space="preserve">(0, -30) </t>
  </si>
  <si>
    <t>(-30, 0)</t>
  </si>
  <si>
    <t>(0, -60)</t>
  </si>
  <si>
    <t>(0, 60)</t>
  </si>
  <si>
    <t>(-60, 0)</t>
  </si>
  <si>
    <t>(0, -90)</t>
  </si>
  <si>
    <t>(0, 90)</t>
  </si>
  <si>
    <t>(-90, 0)</t>
  </si>
</sst>
</file>

<file path=xl/styles.xml><?xml version="1.0" encoding="utf-8"?>
<styleSheet xmlns="http://schemas.openxmlformats.org/spreadsheetml/2006/main">
  <numFmts count="4">
    <numFmt numFmtId="164" formatCode="m/d/yyyy;@"/>
    <numFmt numFmtId="165" formatCode="mm\/dd\/yyyy"/>
    <numFmt numFmtId="166" formatCode="yyyy/mm/dd\ h:mm"/>
    <numFmt numFmtId="167" formatCode="yy/mm/dd\ h:mm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22"/>
      <name val="Calibri"/>
      <family val="2"/>
      <scheme val="minor"/>
    </font>
    <font>
      <sz val="12"/>
      <color indexed="1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indexed="9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8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9" fillId="0" borderId="13" xfId="0" applyFont="1" applyBorder="1"/>
    <xf numFmtId="0" fontId="19" fillId="34" borderId="13" xfId="0" applyFont="1" applyFill="1" applyBorder="1" applyAlignment="1">
      <alignment horizontal="center"/>
    </xf>
    <xf numFmtId="0" fontId="19" fillId="35" borderId="13" xfId="0" applyFont="1" applyFill="1" applyBorder="1" applyAlignment="1">
      <alignment horizontal="center"/>
    </xf>
    <xf numFmtId="0" fontId="19" fillId="36" borderId="13" xfId="0" applyFon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0" fillId="0" borderId="16" xfId="0" applyBorder="1"/>
    <xf numFmtId="0" fontId="16" fillId="0" borderId="16" xfId="0" applyFont="1" applyBorder="1"/>
    <xf numFmtId="14" fontId="20" fillId="40" borderId="17" xfId="0" applyNumberFormat="1" applyFont="1" applyFill="1" applyBorder="1" applyAlignment="1"/>
    <xf numFmtId="0" fontId="20" fillId="40" borderId="18" xfId="0" applyFont="1" applyFill="1" applyBorder="1" applyAlignment="1"/>
    <xf numFmtId="0" fontId="20" fillId="40" borderId="19" xfId="0" applyFont="1" applyFill="1" applyBorder="1" applyAlignment="1"/>
    <xf numFmtId="0" fontId="0" fillId="0" borderId="0" xfId="0" applyFont="1" applyBorder="1" applyAlignment="1">
      <alignment horizontal="center" vertical="center"/>
    </xf>
    <xf numFmtId="2" fontId="20" fillId="40" borderId="18" xfId="0" applyNumberFormat="1" applyFont="1" applyFill="1" applyBorder="1" applyAlignment="1"/>
    <xf numFmtId="0" fontId="20" fillId="40" borderId="18" xfId="0" applyFont="1" applyFill="1" applyBorder="1" applyAlignment="1">
      <alignment horizontal="center"/>
    </xf>
    <xf numFmtId="0" fontId="21" fillId="0" borderId="0" xfId="0" applyFont="1" applyAlignment="1">
      <alignment vertical="center"/>
    </xf>
    <xf numFmtId="0" fontId="22" fillId="40" borderId="0" xfId="0" applyFont="1" applyFill="1" applyAlignment="1">
      <alignment vertical="center"/>
    </xf>
    <xf numFmtId="0" fontId="20" fillId="40" borderId="0" xfId="0" applyFont="1" applyFill="1" applyAlignment="1">
      <alignment horizontal="center" vertical="center"/>
    </xf>
    <xf numFmtId="0" fontId="20" fillId="40" borderId="0" xfId="0" applyFont="1" applyFill="1" applyAlignment="1"/>
    <xf numFmtId="14" fontId="20" fillId="40" borderId="20" xfId="0" applyNumberFormat="1" applyFont="1" applyFill="1" applyBorder="1" applyAlignment="1"/>
    <xf numFmtId="0" fontId="24" fillId="0" borderId="0" xfId="0" applyFont="1" applyBorder="1"/>
    <xf numFmtId="0" fontId="24" fillId="40" borderId="0" xfId="0" applyFont="1" applyFill="1" applyBorder="1"/>
    <xf numFmtId="0" fontId="20" fillId="40" borderId="0" xfId="0" applyFont="1" applyFill="1" applyBorder="1" applyAlignment="1"/>
    <xf numFmtId="0" fontId="20" fillId="40" borderId="21" xfId="0" applyFont="1" applyFill="1" applyBorder="1" applyAlignment="1"/>
    <xf numFmtId="2" fontId="20" fillId="40" borderId="0" xfId="0" applyNumberFormat="1" applyFont="1" applyFill="1" applyBorder="1" applyAlignment="1"/>
    <xf numFmtId="0" fontId="23" fillId="40" borderId="0" xfId="0" applyFont="1" applyFill="1" applyBorder="1" applyAlignment="1"/>
    <xf numFmtId="0" fontId="24" fillId="0" borderId="0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14" fontId="20" fillId="40" borderId="20" xfId="0" applyNumberFormat="1" applyFont="1" applyFill="1" applyBorder="1" applyAlignment="1">
      <alignment horizontal="left"/>
    </xf>
    <xf numFmtId="0" fontId="23" fillId="40" borderId="0" xfId="0" applyFont="1" applyFill="1" applyBorder="1"/>
    <xf numFmtId="0" fontId="23" fillId="40" borderId="21" xfId="0" applyFont="1" applyFill="1" applyBorder="1" applyAlignment="1"/>
    <xf numFmtId="2" fontId="23" fillId="40" borderId="0" xfId="0" applyNumberFormat="1" applyFont="1" applyFill="1" applyBorder="1" applyAlignment="1"/>
    <xf numFmtId="0" fontId="23" fillId="40" borderId="0" xfId="0" applyFont="1" applyFill="1" applyBorder="1" applyAlignment="1">
      <alignment horizontal="center"/>
    </xf>
    <xf numFmtId="0" fontId="0" fillId="0" borderId="0" xfId="0" applyFont="1" applyBorder="1" applyAlignment="1"/>
    <xf numFmtId="2" fontId="26" fillId="40" borderId="0" xfId="0" applyNumberFormat="1" applyFont="1" applyFill="1" applyBorder="1" applyAlignment="1">
      <alignment horizontal="left" vertical="center"/>
    </xf>
    <xf numFmtId="0" fontId="26" fillId="40" borderId="0" xfId="0" applyFont="1" applyFill="1" applyBorder="1" applyAlignment="1">
      <alignment horizontal="left" vertical="center"/>
    </xf>
    <xf numFmtId="0" fontId="0" fillId="40" borderId="0" xfId="0" applyFont="1" applyFill="1" applyBorder="1" applyAlignment="1">
      <alignment horizontal="center" vertical="center"/>
    </xf>
    <xf numFmtId="0" fontId="0" fillId="0" borderId="21" xfId="0" applyFont="1" applyBorder="1" applyAlignment="1"/>
    <xf numFmtId="14" fontId="23" fillId="40" borderId="20" xfId="0" applyNumberFormat="1" applyFont="1" applyFill="1" applyBorder="1" applyAlignment="1"/>
    <xf numFmtId="14" fontId="23" fillId="40" borderId="22" xfId="0" applyNumberFormat="1" applyFont="1" applyFill="1" applyBorder="1" applyAlignment="1"/>
    <xf numFmtId="0" fontId="23" fillId="40" borderId="23" xfId="0" applyFont="1" applyFill="1" applyBorder="1" applyAlignment="1"/>
    <xf numFmtId="0" fontId="24" fillId="40" borderId="23" xfId="0" applyFont="1" applyFill="1" applyBorder="1"/>
    <xf numFmtId="2" fontId="23" fillId="40" borderId="23" xfId="0" applyNumberFormat="1" applyFont="1" applyFill="1" applyBorder="1" applyAlignment="1"/>
    <xf numFmtId="0" fontId="23" fillId="40" borderId="23" xfId="0" applyFont="1" applyFill="1" applyBorder="1" applyAlignment="1">
      <alignment horizontal="center"/>
    </xf>
    <xf numFmtId="0" fontId="23" fillId="40" borderId="24" xfId="0" applyFont="1" applyFill="1" applyBorder="1" applyAlignment="1"/>
    <xf numFmtId="14" fontId="24" fillId="0" borderId="25" xfId="0" applyNumberFormat="1" applyFont="1" applyBorder="1" applyAlignment="1">
      <alignment horizontal="center" vertical="top" wrapText="1"/>
    </xf>
    <xf numFmtId="0" fontId="24" fillId="0" borderId="17" xfId="0" applyFont="1" applyBorder="1" applyAlignment="1">
      <alignment horizontal="center" vertical="top" wrapText="1"/>
    </xf>
    <xf numFmtId="0" fontId="0" fillId="0" borderId="18" xfId="0" applyFont="1" applyBorder="1"/>
    <xf numFmtId="2" fontId="0" fillId="0" borderId="0" xfId="0" applyNumberFormat="1" applyFont="1"/>
    <xf numFmtId="0" fontId="0" fillId="0" borderId="0" xfId="0" applyFont="1" applyAlignment="1"/>
    <xf numFmtId="0" fontId="23" fillId="0" borderId="28" xfId="0" applyFont="1" applyBorder="1" applyAlignment="1">
      <alignment horizontal="center" vertical="top" wrapText="1"/>
    </xf>
    <xf numFmtId="0" fontId="23" fillId="0" borderId="15" xfId="0" applyFont="1" applyBorder="1" applyAlignment="1">
      <alignment horizontal="center" vertical="top" wrapText="1"/>
    </xf>
    <xf numFmtId="0" fontId="23" fillId="0" borderId="28" xfId="0" applyFont="1" applyBorder="1" applyAlignment="1">
      <alignment horizontal="center" vertical="top"/>
    </xf>
    <xf numFmtId="2" fontId="23" fillId="0" borderId="28" xfId="0" applyNumberFormat="1" applyFont="1" applyBorder="1" applyAlignment="1">
      <alignment horizontal="center" vertical="top" wrapText="1"/>
    </xf>
    <xf numFmtId="0" fontId="23" fillId="0" borderId="28" xfId="0" applyFont="1" applyBorder="1" applyAlignment="1"/>
    <xf numFmtId="0" fontId="27" fillId="0" borderId="15" xfId="0" applyFont="1" applyFill="1" applyBorder="1" applyAlignment="1">
      <alignment horizontal="center" vertical="top"/>
    </xf>
    <xf numFmtId="0" fontId="27" fillId="0" borderId="15" xfId="0" applyFont="1" applyBorder="1" applyAlignment="1">
      <alignment horizontal="center" vertical="top"/>
    </xf>
    <xf numFmtId="0" fontId="27" fillId="0" borderId="11" xfId="0" applyFont="1" applyBorder="1" applyAlignment="1">
      <alignment horizontal="center" vertical="top"/>
    </xf>
    <xf numFmtId="0" fontId="28" fillId="0" borderId="0" xfId="0" applyFont="1" applyAlignment="1">
      <alignment horizontal="center" vertical="top"/>
    </xf>
    <xf numFmtId="0" fontId="24" fillId="0" borderId="29" xfId="0" applyFont="1" applyBorder="1" applyAlignment="1">
      <alignment vertical="top" wrapText="1"/>
    </xf>
    <xf numFmtId="0" fontId="24" fillId="0" borderId="30" xfId="0" applyFont="1" applyBorder="1" applyAlignment="1">
      <alignment vertical="top" wrapText="1"/>
    </xf>
    <xf numFmtId="0" fontId="0" fillId="0" borderId="0" xfId="0" applyFont="1" applyBorder="1" applyAlignment="1">
      <alignment vertical="center"/>
    </xf>
    <xf numFmtId="2" fontId="24" fillId="0" borderId="29" xfId="0" applyNumberFormat="1" applyFont="1" applyBorder="1" applyAlignment="1">
      <alignment vertical="top" wrapText="1"/>
    </xf>
    <xf numFmtId="0" fontId="24" fillId="0" borderId="29" xfId="0" applyFont="1" applyBorder="1" applyAlignment="1">
      <alignment vertical="top"/>
    </xf>
    <xf numFmtId="0" fontId="0" fillId="0" borderId="29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1" fillId="0" borderId="0" xfId="0" applyNumberFormat="1" applyFont="1" applyAlignment="1">
      <alignment vertical="center"/>
    </xf>
    <xf numFmtId="0" fontId="21" fillId="0" borderId="0" xfId="0" applyFont="1" applyAlignment="1">
      <alignment horizontal="center" vertical="center"/>
    </xf>
    <xf numFmtId="0" fontId="0" fillId="0" borderId="31" xfId="0" applyFont="1" applyBorder="1"/>
    <xf numFmtId="0" fontId="0" fillId="0" borderId="16" xfId="0" applyFont="1" applyBorder="1"/>
    <xf numFmtId="2" fontId="0" fillId="0" borderId="16" xfId="0" applyNumberFormat="1" applyFont="1" applyBorder="1"/>
    <xf numFmtId="0" fontId="0" fillId="0" borderId="16" xfId="0" applyFont="1" applyBorder="1" applyAlignment="1">
      <alignment horizontal="right"/>
    </xf>
    <xf numFmtId="0" fontId="0" fillId="0" borderId="0" xfId="0" applyFont="1" applyAlignment="1">
      <alignment horizontal="left" vertical="top"/>
    </xf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 applyAlignment="1">
      <alignment horizontal="center" vertical="center"/>
    </xf>
    <xf numFmtId="2" fontId="0" fillId="0" borderId="32" xfId="0" applyNumberFormat="1" applyFont="1" applyBorder="1"/>
    <xf numFmtId="0" fontId="0" fillId="0" borderId="32" xfId="0" applyFont="1" applyBorder="1" applyAlignment="1">
      <alignment horizontal="right"/>
    </xf>
    <xf numFmtId="0" fontId="0" fillId="0" borderId="0" xfId="0" applyFont="1" applyAlignment="1">
      <alignment horizontal="center"/>
    </xf>
    <xf numFmtId="14" fontId="0" fillId="0" borderId="0" xfId="0" applyNumberFormat="1" applyFont="1"/>
    <xf numFmtId="0" fontId="0" fillId="0" borderId="18" xfId="0" applyFont="1" applyBorder="1" applyAlignment="1">
      <alignment horizontal="center" vertical="center"/>
    </xf>
    <xf numFmtId="0" fontId="0" fillId="0" borderId="0" xfId="0" applyAlignment="1"/>
    <xf numFmtId="164" fontId="23" fillId="0" borderId="35" xfId="0" applyNumberFormat="1" applyFont="1" applyBorder="1" applyAlignment="1">
      <alignment horizontal="center" vertical="top" wrapText="1"/>
    </xf>
    <xf numFmtId="0" fontId="24" fillId="0" borderId="24" xfId="0" applyFont="1" applyBorder="1" applyAlignment="1">
      <alignment vertical="top" wrapText="1"/>
    </xf>
    <xf numFmtId="0" fontId="24" fillId="0" borderId="36" xfId="0" applyFont="1" applyBorder="1" applyAlignment="1">
      <alignment vertical="top" wrapText="1"/>
    </xf>
    <xf numFmtId="0" fontId="24" fillId="0" borderId="37" xfId="0" applyFont="1" applyBorder="1" applyAlignment="1">
      <alignment vertical="top" wrapText="1"/>
    </xf>
    <xf numFmtId="165" fontId="24" fillId="0" borderId="25" xfId="0" applyNumberFormat="1" applyFont="1" applyBorder="1" applyAlignment="1">
      <alignment horizontal="center" vertical="center"/>
    </xf>
    <xf numFmtId="0" fontId="0" fillId="0" borderId="38" xfId="0" applyFont="1" applyBorder="1"/>
    <xf numFmtId="0" fontId="0" fillId="0" borderId="29" xfId="0" applyFont="1" applyBorder="1"/>
    <xf numFmtId="0" fontId="0" fillId="0" borderId="24" xfId="0" applyBorder="1"/>
    <xf numFmtId="0" fontId="0" fillId="0" borderId="36" xfId="0" applyBorder="1"/>
    <xf numFmtId="0" fontId="0" fillId="0" borderId="37" xfId="0" applyFont="1" applyBorder="1"/>
    <xf numFmtId="11" fontId="0" fillId="0" borderId="0" xfId="0" applyNumberFormat="1"/>
    <xf numFmtId="11" fontId="0" fillId="0" borderId="32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16" fillId="0" borderId="0" xfId="0" applyFont="1"/>
    <xf numFmtId="167" fontId="0" fillId="0" borderId="16" xfId="0" applyNumberFormat="1" applyBorder="1"/>
    <xf numFmtId="166" fontId="0" fillId="0" borderId="16" xfId="0" applyNumberFormat="1" applyBorder="1"/>
    <xf numFmtId="0" fontId="0" fillId="0" borderId="16" xfId="0" applyFill="1" applyBorder="1"/>
    <xf numFmtId="14" fontId="24" fillId="0" borderId="26" xfId="0" applyNumberFormat="1" applyFont="1" applyBorder="1" applyAlignment="1">
      <alignment horizontal="center" vertical="top" wrapText="1"/>
    </xf>
    <xf numFmtId="14" fontId="24" fillId="0" borderId="27" xfId="0" applyNumberFormat="1" applyFont="1" applyBorder="1" applyAlignment="1">
      <alignment horizontal="center" vertical="top" wrapText="1"/>
    </xf>
    <xf numFmtId="0" fontId="19" fillId="39" borderId="14" xfId="0" applyFont="1" applyFill="1" applyBorder="1" applyAlignment="1">
      <alignment horizontal="center"/>
    </xf>
    <xf numFmtId="0" fontId="19" fillId="39" borderId="15" xfId="0" applyFont="1" applyFill="1" applyBorder="1" applyAlignment="1">
      <alignment horizontal="center"/>
    </xf>
    <xf numFmtId="0" fontId="19" fillId="39" borderId="11" xfId="0" applyFont="1" applyFill="1" applyBorder="1" applyAlignment="1">
      <alignment horizontal="center"/>
    </xf>
    <xf numFmtId="0" fontId="19" fillId="36" borderId="14" xfId="0" applyFont="1" applyFill="1" applyBorder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19" fillId="36" borderId="11" xfId="0" applyFont="1" applyFill="1" applyBorder="1" applyAlignment="1">
      <alignment horizontal="center"/>
    </xf>
    <xf numFmtId="0" fontId="19" fillId="37" borderId="14" xfId="0" applyFont="1" applyFill="1" applyBorder="1" applyAlignment="1">
      <alignment horizontal="center"/>
    </xf>
    <xf numFmtId="0" fontId="19" fillId="37" borderId="15" xfId="0" applyFont="1" applyFill="1" applyBorder="1" applyAlignment="1">
      <alignment horizontal="center"/>
    </xf>
    <xf numFmtId="0" fontId="19" fillId="37" borderId="11" xfId="0" applyFont="1" applyFill="1" applyBorder="1" applyAlignment="1">
      <alignment horizontal="center"/>
    </xf>
    <xf numFmtId="0" fontId="19" fillId="38" borderId="14" xfId="0" applyFont="1" applyFill="1" applyBorder="1" applyAlignment="1">
      <alignment horizontal="center"/>
    </xf>
    <xf numFmtId="0" fontId="19" fillId="38" borderId="15" xfId="0" applyFont="1" applyFill="1" applyBorder="1" applyAlignment="1">
      <alignment horizontal="center"/>
    </xf>
    <xf numFmtId="0" fontId="19" fillId="38" borderId="11" xfId="0" applyFont="1" applyFill="1" applyBorder="1" applyAlignment="1">
      <alignment horizontal="center"/>
    </xf>
    <xf numFmtId="0" fontId="0" fillId="0" borderId="25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14" fontId="24" fillId="0" borderId="21" xfId="0" applyNumberFormat="1" applyFont="1" applyBorder="1" applyAlignment="1">
      <alignment horizontal="center" vertical="top" wrapText="1"/>
    </xf>
    <xf numFmtId="0" fontId="24" fillId="0" borderId="20" xfId="0" applyFont="1" applyBorder="1" applyAlignment="1">
      <alignment horizontal="center" vertical="top" wrapText="1"/>
    </xf>
    <xf numFmtId="14" fontId="24" fillId="0" borderId="39" xfId="0" applyNumberFormat="1" applyFont="1" applyBorder="1" applyAlignment="1">
      <alignment horizontal="center" vertical="top" wrapText="1"/>
    </xf>
    <xf numFmtId="14" fontId="24" fillId="0" borderId="34" xfId="0" applyNumberFormat="1" applyFont="1" applyBorder="1" applyAlignment="1">
      <alignment horizontal="center" vertical="top" wrapText="1"/>
    </xf>
    <xf numFmtId="0" fontId="0" fillId="0" borderId="0" xfId="0" applyFont="1" applyBorder="1"/>
    <xf numFmtId="0" fontId="24" fillId="40" borderId="0" xfId="0" applyFont="1" applyFill="1" applyBorder="1" applyAlignment="1">
      <alignment horizontal="left" vertical="top" wrapText="1"/>
    </xf>
    <xf numFmtId="0" fontId="20" fillId="40" borderId="0" xfId="0" applyFont="1" applyFill="1" applyBorder="1" applyAlignment="1">
      <alignment vertical="center"/>
    </xf>
    <xf numFmtId="0" fontId="20" fillId="40" borderId="40" xfId="0" applyFont="1" applyFill="1" applyBorder="1" applyAlignment="1"/>
    <xf numFmtId="0" fontId="24" fillId="40" borderId="41" xfId="0" applyFont="1" applyFill="1" applyBorder="1" applyAlignment="1">
      <alignment horizontal="left" vertical="top" wrapText="1"/>
    </xf>
    <xf numFmtId="0" fontId="24" fillId="40" borderId="42" xfId="0" applyFont="1" applyFill="1" applyBorder="1" applyAlignment="1">
      <alignment horizontal="left" vertical="top" wrapText="1"/>
    </xf>
    <xf numFmtId="0" fontId="23" fillId="40" borderId="43" xfId="0" applyFont="1" applyFill="1" applyBorder="1" applyAlignment="1"/>
    <xf numFmtId="0" fontId="24" fillId="40" borderId="44" xfId="0" applyFont="1" applyFill="1" applyBorder="1" applyAlignment="1">
      <alignment horizontal="left" vertical="top" wrapText="1"/>
    </xf>
    <xf numFmtId="0" fontId="23" fillId="40" borderId="45" xfId="0" applyFont="1" applyFill="1" applyBorder="1" applyAlignment="1"/>
    <xf numFmtId="0" fontId="24" fillId="40" borderId="34" xfId="0" applyFont="1" applyFill="1" applyBorder="1" applyAlignment="1">
      <alignment horizontal="left" vertical="top" wrapText="1"/>
    </xf>
    <xf numFmtId="0" fontId="24" fillId="40" borderId="13" xfId="0" applyFont="1" applyFill="1" applyBorder="1" applyAlignment="1">
      <alignment horizontal="left" vertical="top" wrapText="1"/>
    </xf>
    <xf numFmtId="14" fontId="24" fillId="0" borderId="37" xfId="0" applyNumberFormat="1" applyFont="1" applyBorder="1" applyAlignment="1">
      <alignment horizontal="center" vertical="top" wrapText="1"/>
    </xf>
    <xf numFmtId="14" fontId="24" fillId="0" borderId="46" xfId="0" applyNumberFormat="1" applyFont="1" applyBorder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3999450666829432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33"/>
  <sheetViews>
    <sheetView tabSelected="1" zoomScale="85" zoomScaleNormal="85" workbookViewId="0">
      <selection activeCell="H10" sqref="H10"/>
    </sheetView>
  </sheetViews>
  <sheetFormatPr defaultColWidth="8.42578125" defaultRowHeight="15.75"/>
  <cols>
    <col min="1" max="1" width="16.28515625" style="83" customWidth="1"/>
    <col min="2" max="2" width="16.42578125" style="31" customWidth="1"/>
    <col min="3" max="5" width="8.42578125" style="31"/>
    <col min="6" max="6" width="9.5703125" style="31" customWidth="1"/>
    <col min="7" max="15" width="9.42578125" style="31" customWidth="1"/>
    <col min="16" max="16" width="9.140625" style="31" bestFit="1" customWidth="1"/>
    <col min="17" max="18" width="8.42578125" style="31"/>
    <col min="19" max="19" width="8.42578125" style="84"/>
    <col min="20" max="20" width="8.42578125" style="52"/>
    <col min="21" max="21" width="8.42578125" style="31"/>
    <col min="22" max="23" width="8.42578125" style="82"/>
    <col min="24" max="24" width="12.5703125" style="53" bestFit="1" customWidth="1"/>
    <col min="25" max="28" width="8.42578125" style="18"/>
    <col min="29" max="30" width="8.42578125" style="30"/>
    <col min="31" max="16384" width="8.42578125" style="31"/>
  </cols>
  <sheetData>
    <row r="1" spans="1:30" s="21" customFormat="1" ht="16.5" thickBot="1">
      <c r="A1" s="12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5"/>
      <c r="T1" s="16"/>
      <c r="U1" s="13"/>
      <c r="V1" s="17"/>
      <c r="W1" s="17"/>
      <c r="X1" s="14"/>
      <c r="Y1" s="18"/>
      <c r="Z1" s="18"/>
      <c r="AA1" s="19"/>
      <c r="AB1" s="19"/>
      <c r="AC1" s="20"/>
      <c r="AD1" s="20"/>
    </row>
    <row r="2" spans="1:30" ht="15.75" customHeight="1">
      <c r="A2" s="22" t="s">
        <v>25</v>
      </c>
      <c r="B2" s="23"/>
      <c r="C2" s="24"/>
      <c r="D2" s="24"/>
      <c r="E2" s="25"/>
      <c r="F2" s="25"/>
      <c r="G2" s="25"/>
      <c r="H2" s="25"/>
      <c r="I2" s="25" t="s">
        <v>59</v>
      </c>
      <c r="J2" s="25"/>
      <c r="K2" s="25"/>
      <c r="L2" s="25"/>
      <c r="M2" s="128" t="s">
        <v>131</v>
      </c>
      <c r="N2" s="129" t="s">
        <v>132</v>
      </c>
      <c r="O2" s="129"/>
      <c r="P2" s="129"/>
      <c r="Q2" s="130"/>
      <c r="R2" s="127"/>
      <c r="S2" s="127"/>
      <c r="T2" s="127"/>
      <c r="U2" s="28"/>
      <c r="V2" s="29"/>
      <c r="W2" s="29"/>
      <c r="X2" s="26"/>
    </row>
    <row r="3" spans="1:30">
      <c r="A3" s="32" t="s">
        <v>26</v>
      </c>
      <c r="B3" s="33"/>
      <c r="C3" s="33"/>
      <c r="D3" s="33"/>
      <c r="E3" s="28"/>
      <c r="F3" s="28" t="s">
        <v>27</v>
      </c>
      <c r="G3" s="28"/>
      <c r="H3" s="28"/>
      <c r="I3" s="28"/>
      <c r="J3" s="28"/>
      <c r="K3" s="28"/>
      <c r="L3" s="28"/>
      <c r="M3" s="131"/>
      <c r="N3" s="126"/>
      <c r="O3" s="126"/>
      <c r="P3" s="126"/>
      <c r="Q3" s="132"/>
      <c r="R3" s="127"/>
      <c r="S3" s="127"/>
      <c r="T3" s="127"/>
      <c r="U3" s="28"/>
      <c r="V3" s="36"/>
      <c r="W3" s="36"/>
      <c r="X3" s="34"/>
    </row>
    <row r="4" spans="1:30">
      <c r="A4" s="22" t="s">
        <v>60</v>
      </c>
      <c r="B4" s="24"/>
      <c r="C4" s="24"/>
      <c r="D4" s="24"/>
      <c r="E4" s="28"/>
      <c r="F4" s="25" t="s">
        <v>111</v>
      </c>
      <c r="G4" s="28"/>
      <c r="H4" s="28"/>
      <c r="I4" s="28"/>
      <c r="J4" s="28"/>
      <c r="K4" s="28"/>
      <c r="L4" s="28"/>
      <c r="M4" s="131"/>
      <c r="N4" s="126"/>
      <c r="O4" s="126"/>
      <c r="P4" s="126"/>
      <c r="Q4" s="132"/>
      <c r="R4" s="127"/>
      <c r="S4" s="127"/>
      <c r="T4" s="127"/>
      <c r="U4" s="28"/>
      <c r="V4" s="36"/>
      <c r="W4" s="36"/>
      <c r="X4" s="34"/>
    </row>
    <row r="5" spans="1:30">
      <c r="A5" s="22" t="s">
        <v>61</v>
      </c>
      <c r="B5" s="24"/>
      <c r="C5" s="24"/>
      <c r="D5" s="24"/>
      <c r="E5" s="28"/>
      <c r="F5" s="28"/>
      <c r="G5" s="28"/>
      <c r="H5" s="28"/>
      <c r="I5" s="28"/>
      <c r="J5" s="28"/>
      <c r="K5" s="28"/>
      <c r="L5" s="28"/>
      <c r="M5" s="131"/>
      <c r="N5" s="126"/>
      <c r="O5" s="126"/>
      <c r="P5" s="126"/>
      <c r="Q5" s="132"/>
      <c r="R5" s="127"/>
      <c r="S5" s="127"/>
      <c r="T5" s="127"/>
      <c r="U5" s="28"/>
      <c r="V5" s="36"/>
      <c r="W5" s="36"/>
      <c r="X5" s="34"/>
    </row>
    <row r="6" spans="1:30" ht="16.5" thickBot="1">
      <c r="A6" s="22" t="s">
        <v>62</v>
      </c>
      <c r="B6" s="24"/>
      <c r="C6" s="24"/>
      <c r="D6" s="24"/>
      <c r="E6" s="28"/>
      <c r="F6" s="28"/>
      <c r="G6" s="28"/>
      <c r="H6" s="28"/>
      <c r="I6" s="28"/>
      <c r="J6" s="28"/>
      <c r="K6" s="28"/>
      <c r="L6" s="28"/>
      <c r="M6" s="133"/>
      <c r="N6" s="134"/>
      <c r="O6" s="134"/>
      <c r="P6" s="134"/>
      <c r="Q6" s="135"/>
      <c r="R6" s="127"/>
      <c r="S6" s="127"/>
      <c r="T6" s="127"/>
      <c r="U6" s="39"/>
      <c r="V6" s="40"/>
      <c r="W6" s="40"/>
      <c r="X6" s="41"/>
    </row>
    <row r="7" spans="1:30">
      <c r="A7" s="42" t="s">
        <v>28</v>
      </c>
      <c r="B7" s="24"/>
      <c r="C7" s="24"/>
      <c r="D7" s="24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4"/>
      <c r="Q7" s="24"/>
      <c r="R7" s="28"/>
      <c r="S7" s="15"/>
      <c r="T7" s="35"/>
      <c r="U7" s="28"/>
      <c r="V7" s="36"/>
      <c r="W7" s="36"/>
      <c r="X7" s="34"/>
    </row>
    <row r="8" spans="1:30">
      <c r="A8" s="43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4"/>
      <c r="S8" s="15"/>
      <c r="T8" s="46"/>
      <c r="U8" s="44"/>
      <c r="V8" s="47"/>
      <c r="W8" s="47"/>
      <c r="X8" s="48"/>
    </row>
    <row r="9" spans="1:30" ht="16.5" thickBot="1">
      <c r="A9" s="49"/>
      <c r="B9" s="50"/>
      <c r="C9" s="104" t="s">
        <v>29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36"/>
      <c r="S9" s="51"/>
      <c r="V9" s="31"/>
      <c r="W9" s="31"/>
      <c r="Y9" s="31"/>
      <c r="Z9" s="31"/>
      <c r="AA9" s="31"/>
      <c r="AB9" s="31"/>
      <c r="AC9" s="31"/>
      <c r="AD9" s="31"/>
    </row>
    <row r="10" spans="1:30" ht="16.5" thickBot="1">
      <c r="A10" s="121"/>
      <c r="B10" s="122" t="s">
        <v>128</v>
      </c>
      <c r="C10" s="123" t="s">
        <v>133</v>
      </c>
      <c r="D10" s="124" t="s">
        <v>130</v>
      </c>
      <c r="E10" s="124" t="s">
        <v>134</v>
      </c>
      <c r="F10" s="124" t="s">
        <v>135</v>
      </c>
      <c r="G10" s="124" t="s">
        <v>136</v>
      </c>
      <c r="H10" s="124" t="s">
        <v>137</v>
      </c>
      <c r="I10" s="124" t="s">
        <v>138</v>
      </c>
      <c r="J10" s="124" t="s">
        <v>139</v>
      </c>
      <c r="K10" s="124" t="s">
        <v>140</v>
      </c>
      <c r="L10" s="124" t="s">
        <v>141</v>
      </c>
      <c r="M10" s="124" t="s">
        <v>142</v>
      </c>
      <c r="N10" s="124" t="s">
        <v>143</v>
      </c>
      <c r="O10" s="137" t="s">
        <v>144</v>
      </c>
      <c r="S10" s="125"/>
      <c r="V10" s="31"/>
      <c r="W10" s="31"/>
      <c r="Y10" s="31"/>
      <c r="Z10" s="31"/>
      <c r="AA10" s="31"/>
      <c r="AB10" s="31"/>
      <c r="AC10" s="31"/>
      <c r="AD10" s="31"/>
    </row>
    <row r="11" spans="1:30" ht="16.5" thickBot="1">
      <c r="A11" s="121"/>
      <c r="B11" s="122" t="s">
        <v>129</v>
      </c>
      <c r="C11" s="123" t="s">
        <v>133</v>
      </c>
      <c r="D11" s="124" t="s">
        <v>146</v>
      </c>
      <c r="E11" s="124" t="s">
        <v>130</v>
      </c>
      <c r="F11" s="124" t="s">
        <v>145</v>
      </c>
      <c r="G11" s="124" t="s">
        <v>147</v>
      </c>
      <c r="H11" s="124" t="s">
        <v>148</v>
      </c>
      <c r="I11" s="124" t="s">
        <v>137</v>
      </c>
      <c r="J11" s="124" t="s">
        <v>149</v>
      </c>
      <c r="K11" s="124" t="s">
        <v>150</v>
      </c>
      <c r="L11" s="124" t="s">
        <v>151</v>
      </c>
      <c r="M11" s="124" t="s">
        <v>141</v>
      </c>
      <c r="N11" s="124" t="s">
        <v>152</v>
      </c>
      <c r="O11" s="137" t="s">
        <v>153</v>
      </c>
      <c r="S11" s="125"/>
      <c r="V11" s="31"/>
      <c r="W11" s="31"/>
      <c r="Y11" s="31"/>
      <c r="Z11" s="31"/>
      <c r="AA11" s="31"/>
      <c r="AB11" s="31"/>
      <c r="AC11" s="31"/>
      <c r="AD11" s="31"/>
    </row>
    <row r="12" spans="1:30" s="62" customFormat="1" ht="63.75" thickBot="1">
      <c r="A12" s="86" t="s">
        <v>30</v>
      </c>
      <c r="B12" s="54" t="s">
        <v>31</v>
      </c>
      <c r="C12" s="54" t="s">
        <v>32</v>
      </c>
      <c r="D12" s="54" t="s">
        <v>33</v>
      </c>
      <c r="E12" s="54" t="s">
        <v>34</v>
      </c>
      <c r="F12" s="54" t="s">
        <v>35</v>
      </c>
      <c r="G12" s="54" t="s">
        <v>36</v>
      </c>
      <c r="H12" s="54" t="s">
        <v>37</v>
      </c>
      <c r="I12" s="54" t="s">
        <v>38</v>
      </c>
      <c r="J12" s="54" t="s">
        <v>39</v>
      </c>
      <c r="K12" s="54" t="s">
        <v>40</v>
      </c>
      <c r="L12" s="54" t="s">
        <v>41</v>
      </c>
      <c r="M12" s="54" t="s">
        <v>42</v>
      </c>
      <c r="N12" s="54" t="s">
        <v>43</v>
      </c>
      <c r="O12" s="54" t="s">
        <v>44</v>
      </c>
      <c r="P12" s="55" t="s">
        <v>45</v>
      </c>
      <c r="Q12" s="55" t="s">
        <v>46</v>
      </c>
      <c r="R12" s="54" t="s">
        <v>47</v>
      </c>
      <c r="S12" s="56" t="s">
        <v>48</v>
      </c>
      <c r="T12" s="57" t="s">
        <v>49</v>
      </c>
      <c r="U12" s="56" t="s">
        <v>50</v>
      </c>
      <c r="V12" s="54" t="s">
        <v>51</v>
      </c>
      <c r="W12" s="54" t="s">
        <v>52</v>
      </c>
      <c r="X12" s="58" t="s">
        <v>53</v>
      </c>
      <c r="Y12" s="59" t="s">
        <v>8</v>
      </c>
      <c r="Z12" s="59" t="s">
        <v>10</v>
      </c>
      <c r="AA12" s="60" t="s">
        <v>54</v>
      </c>
      <c r="AB12" s="60" t="s">
        <v>55</v>
      </c>
      <c r="AC12" s="60" t="s">
        <v>56</v>
      </c>
      <c r="AD12" s="61" t="s">
        <v>57</v>
      </c>
    </row>
    <row r="13" spans="1:30">
      <c r="A13" s="90">
        <v>43763</v>
      </c>
      <c r="B13" s="87" t="s">
        <v>1</v>
      </c>
      <c r="C13" s="10">
        <v>3684.4</v>
      </c>
      <c r="D13" s="10">
        <v>3680.6</v>
      </c>
      <c r="E13" s="10">
        <v>3658</v>
      </c>
      <c r="F13" s="10">
        <v>3699.8</v>
      </c>
      <c r="G13" s="10">
        <v>3655</v>
      </c>
      <c r="H13" s="10">
        <v>3641.8</v>
      </c>
      <c r="I13" s="10">
        <v>3641.7</v>
      </c>
      <c r="J13" s="10">
        <v>3749.7</v>
      </c>
      <c r="K13" s="10">
        <v>3664.2</v>
      </c>
      <c r="L13" s="10">
        <v>3679</v>
      </c>
      <c r="M13" s="10">
        <v>3705.3</v>
      </c>
      <c r="N13" s="10">
        <v>3793.7</v>
      </c>
      <c r="O13" s="10">
        <v>3749</v>
      </c>
      <c r="P13" s="64">
        <f>IF((O14=""),"",MAX(C15:O15))</f>
        <v>2855.2</v>
      </c>
      <c r="Q13" s="63">
        <f>IF(O14="","",MIN(C15:O15))</f>
        <v>2728.6000000000004</v>
      </c>
      <c r="R13" s="63">
        <f>IF((O15=""),"",AVERAGE(C15:O15))</f>
        <v>2777.9384615384615</v>
      </c>
      <c r="S13" s="65">
        <f>STDEV(C15:O15)</f>
        <v>38.825540100611597</v>
      </c>
      <c r="T13" s="66">
        <f>IF((O14=""),"",((P13-Q13)/(P13+Q13))*100)</f>
        <v>2.2672731831369219</v>
      </c>
      <c r="U13" s="67"/>
      <c r="V13" s="68">
        <v>1519</v>
      </c>
      <c r="W13" s="69"/>
      <c r="X13" s="85" t="s">
        <v>63</v>
      </c>
      <c r="AA13" s="70"/>
      <c r="AB13" s="70"/>
      <c r="AC13" s="71"/>
      <c r="AD13" s="71"/>
    </row>
    <row r="14" spans="1:30">
      <c r="A14" s="91"/>
      <c r="B14" s="88" t="s">
        <v>2</v>
      </c>
      <c r="C14" s="10">
        <v>2320.1</v>
      </c>
      <c r="D14" s="10">
        <v>2312.6999999999998</v>
      </c>
      <c r="E14" s="10">
        <v>2283.3000000000002</v>
      </c>
      <c r="F14" s="10">
        <v>2328.3000000000002</v>
      </c>
      <c r="G14" s="10">
        <v>2277.6999999999998</v>
      </c>
      <c r="H14" s="10">
        <v>2226</v>
      </c>
      <c r="I14" s="10">
        <v>2214.1</v>
      </c>
      <c r="J14" s="10">
        <v>2359.1</v>
      </c>
      <c r="K14" s="10">
        <v>2251.5</v>
      </c>
      <c r="L14" s="10">
        <v>2292</v>
      </c>
      <c r="M14" s="10">
        <v>2321.5</v>
      </c>
      <c r="N14" s="10">
        <v>2402.8000000000002</v>
      </c>
      <c r="O14" s="10">
        <v>2356.5</v>
      </c>
      <c r="P14" s="72"/>
      <c r="Q14" s="73"/>
      <c r="R14" s="73"/>
      <c r="S14" s="65"/>
      <c r="T14" s="74"/>
      <c r="U14" s="73"/>
      <c r="V14" s="75"/>
      <c r="W14" s="69"/>
      <c r="X14" s="76"/>
    </row>
    <row r="15" spans="1:30" ht="32.25" thickBot="1">
      <c r="A15" s="92"/>
      <c r="B15" s="89" t="s">
        <v>58</v>
      </c>
      <c r="C15" s="77">
        <f t="shared" ref="C15:O15" si="0">IF(((C13="")*AND(C14="")),"",(C13-C14)*2)</f>
        <v>2728.6000000000004</v>
      </c>
      <c r="D15" s="77">
        <f t="shared" si="0"/>
        <v>2735.8</v>
      </c>
      <c r="E15" s="77">
        <f t="shared" si="0"/>
        <v>2749.3999999999996</v>
      </c>
      <c r="F15" s="77">
        <f t="shared" si="0"/>
        <v>2743</v>
      </c>
      <c r="G15" s="77">
        <f t="shared" si="0"/>
        <v>2754.6000000000004</v>
      </c>
      <c r="H15" s="77">
        <f t="shared" si="0"/>
        <v>2831.6000000000004</v>
      </c>
      <c r="I15" s="77">
        <f t="shared" si="0"/>
        <v>2855.2</v>
      </c>
      <c r="J15" s="77">
        <f t="shared" si="0"/>
        <v>2781.2</v>
      </c>
      <c r="K15" s="77">
        <f t="shared" si="0"/>
        <v>2825.3999999999996</v>
      </c>
      <c r="L15" s="77">
        <f t="shared" si="0"/>
        <v>2774</v>
      </c>
      <c r="M15" s="77">
        <f t="shared" si="0"/>
        <v>2767.6000000000004</v>
      </c>
      <c r="N15" s="77">
        <f t="shared" si="0"/>
        <v>2781.7999999999993</v>
      </c>
      <c r="O15" s="77">
        <f t="shared" si="0"/>
        <v>2785</v>
      </c>
      <c r="P15" s="78"/>
      <c r="Q15" s="77"/>
      <c r="R15" s="77"/>
      <c r="S15" s="79"/>
      <c r="T15" s="80"/>
      <c r="U15" s="77"/>
      <c r="V15" s="81"/>
      <c r="W15" s="69"/>
      <c r="X15" s="76"/>
    </row>
    <row r="16" spans="1:30">
      <c r="A16" s="90">
        <v>43777</v>
      </c>
      <c r="B16" s="87" t="s">
        <v>1</v>
      </c>
      <c r="C16">
        <v>3587.8</v>
      </c>
      <c r="D16">
        <v>3570.7</v>
      </c>
      <c r="E16">
        <v>3605.8</v>
      </c>
      <c r="F16">
        <v>3555.3</v>
      </c>
      <c r="G16">
        <v>3590.7</v>
      </c>
      <c r="H16">
        <v>3560.3</v>
      </c>
      <c r="I16">
        <v>3656.4</v>
      </c>
      <c r="J16">
        <v>3605.9</v>
      </c>
      <c r="K16">
        <v>3631.8</v>
      </c>
      <c r="L16">
        <v>3675.8</v>
      </c>
      <c r="M16">
        <v>3729.2</v>
      </c>
      <c r="N16">
        <v>3699.3</v>
      </c>
      <c r="O16">
        <v>3674</v>
      </c>
      <c r="P16" s="64">
        <f>IF((O17=""),"",MAX(C18:O18))</f>
        <v>2951.2</v>
      </c>
      <c r="Q16" s="63">
        <f>IF(O17="","",MIN(C18:O18))</f>
        <v>2773.6000000000004</v>
      </c>
      <c r="R16" s="63">
        <f>IF((O18=""),"",AVERAGE(C18:O18))</f>
        <v>2872.3230769230777</v>
      </c>
      <c r="S16" s="65">
        <f>STDEV(C18:O18)</f>
        <v>61.952107225969812</v>
      </c>
      <c r="T16" s="66">
        <f>IF((O17=""),"",((P16-Q16)/(P16+Q16))*100)</f>
        <v>3.1022917831190511</v>
      </c>
      <c r="U16" s="67"/>
      <c r="V16" s="68">
        <v>64</v>
      </c>
      <c r="W16" s="69"/>
      <c r="X16" s="85" t="s">
        <v>112</v>
      </c>
      <c r="AA16" s="70"/>
      <c r="AB16" s="70"/>
      <c r="AC16" s="71"/>
      <c r="AD16" s="71"/>
    </row>
    <row r="17" spans="1:24">
      <c r="A17" s="91"/>
      <c r="B17" s="88" t="s">
        <v>2</v>
      </c>
      <c r="C17">
        <v>2201</v>
      </c>
      <c r="D17">
        <v>2165</v>
      </c>
      <c r="E17">
        <v>2196.6</v>
      </c>
      <c r="F17">
        <v>2157.9</v>
      </c>
      <c r="G17">
        <v>2186.3000000000002</v>
      </c>
      <c r="H17">
        <v>2096.1999999999998</v>
      </c>
      <c r="I17">
        <v>2180.8000000000002</v>
      </c>
      <c r="J17">
        <v>2170.1999999999998</v>
      </c>
      <c r="K17">
        <v>2181.6</v>
      </c>
      <c r="L17">
        <v>2220.9</v>
      </c>
      <c r="M17">
        <v>2269.1</v>
      </c>
      <c r="N17">
        <v>2233.6999999999998</v>
      </c>
      <c r="O17">
        <v>2213.6</v>
      </c>
      <c r="P17" s="72"/>
      <c r="Q17" s="73"/>
      <c r="R17" s="73"/>
      <c r="S17" s="65"/>
      <c r="T17" s="74"/>
      <c r="U17" s="73"/>
      <c r="V17" s="75"/>
      <c r="W17" s="69"/>
      <c r="X17" s="76"/>
    </row>
    <row r="18" spans="1:24" ht="32.25" thickBot="1">
      <c r="A18" s="92"/>
      <c r="B18" s="89" t="s">
        <v>58</v>
      </c>
      <c r="C18" s="77">
        <f t="shared" ref="C18:O18" si="1">IF(((C16="")*AND(C17="")),"",(C16-C17)*2)</f>
        <v>2773.6000000000004</v>
      </c>
      <c r="D18" s="77">
        <f t="shared" si="1"/>
        <v>2811.3999999999996</v>
      </c>
      <c r="E18" s="77">
        <f t="shared" si="1"/>
        <v>2818.4000000000005</v>
      </c>
      <c r="F18" s="77">
        <f t="shared" si="1"/>
        <v>2794.8</v>
      </c>
      <c r="G18" s="77">
        <f t="shared" si="1"/>
        <v>2808.7999999999993</v>
      </c>
      <c r="H18" s="77">
        <f t="shared" si="1"/>
        <v>2928.2000000000007</v>
      </c>
      <c r="I18" s="77">
        <f t="shared" si="1"/>
        <v>2951.2</v>
      </c>
      <c r="J18" s="77">
        <f t="shared" si="1"/>
        <v>2871.4000000000005</v>
      </c>
      <c r="K18" s="77">
        <f t="shared" si="1"/>
        <v>2900.4000000000005</v>
      </c>
      <c r="L18" s="77">
        <f t="shared" si="1"/>
        <v>2909.8</v>
      </c>
      <c r="M18" s="77">
        <f t="shared" si="1"/>
        <v>2920.2</v>
      </c>
      <c r="N18" s="77">
        <f t="shared" si="1"/>
        <v>2931.2000000000007</v>
      </c>
      <c r="O18" s="77">
        <f t="shared" si="1"/>
        <v>2920.8</v>
      </c>
      <c r="P18" s="78"/>
      <c r="Q18" s="77"/>
      <c r="R18" s="77"/>
      <c r="S18" s="79"/>
      <c r="T18" s="80"/>
      <c r="U18" s="77"/>
      <c r="V18" s="81"/>
      <c r="W18" s="69"/>
      <c r="X18" s="76"/>
    </row>
    <row r="19" spans="1:24">
      <c r="A19" s="90">
        <v>43780</v>
      </c>
      <c r="B19" s="87" t="s">
        <v>1</v>
      </c>
      <c r="C19">
        <v>3665.2</v>
      </c>
      <c r="D19">
        <v>3672.9</v>
      </c>
      <c r="E19">
        <v>3653.6</v>
      </c>
      <c r="F19">
        <v>3655</v>
      </c>
      <c r="G19">
        <v>3624.6</v>
      </c>
      <c r="H19">
        <v>3714.5</v>
      </c>
      <c r="I19">
        <v>3674.1</v>
      </c>
      <c r="J19">
        <v>3705.5</v>
      </c>
      <c r="K19">
        <v>3672</v>
      </c>
      <c r="L19">
        <v>3773.3</v>
      </c>
      <c r="M19">
        <v>3799.2</v>
      </c>
      <c r="N19">
        <v>3811.2</v>
      </c>
      <c r="O19">
        <v>3776.9</v>
      </c>
      <c r="P19" s="64">
        <f>IF((O20=""),"",MAX(C21:O21))</f>
        <v>3040.3999999999996</v>
      </c>
      <c r="Q19" s="63">
        <f>IF(O20="","",MIN(C21:O21))</f>
        <v>2837</v>
      </c>
      <c r="R19" s="63">
        <f>IF((O21=""),"",AVERAGE(C21:O21))</f>
        <v>2938.9538461538464</v>
      </c>
      <c r="S19" s="65">
        <f>STDEV(C21:O21)</f>
        <v>73.027627367820898</v>
      </c>
      <c r="T19" s="66">
        <f>IF((O20=""),"",((P19-Q19)/(P19+Q19))*100)</f>
        <v>3.4607139211215783</v>
      </c>
      <c r="U19" s="67"/>
      <c r="V19" s="68">
        <v>102</v>
      </c>
      <c r="X19" s="98" t="s">
        <v>122</v>
      </c>
    </row>
    <row r="20" spans="1:24">
      <c r="A20" s="91"/>
      <c r="B20" s="88" t="s">
        <v>2</v>
      </c>
      <c r="C20">
        <v>2246.1</v>
      </c>
      <c r="D20">
        <v>2229.4</v>
      </c>
      <c r="E20">
        <v>2217.4</v>
      </c>
      <c r="F20">
        <v>2236.5</v>
      </c>
      <c r="G20">
        <v>2202.8000000000002</v>
      </c>
      <c r="H20">
        <v>2194.3000000000002</v>
      </c>
      <c r="I20">
        <v>2181.1999999999998</v>
      </c>
      <c r="J20">
        <v>2233.1999999999998</v>
      </c>
      <c r="K20">
        <v>2183</v>
      </c>
      <c r="L20">
        <v>2267</v>
      </c>
      <c r="M20">
        <v>2310.4</v>
      </c>
      <c r="N20">
        <v>2310.8000000000002</v>
      </c>
      <c r="O20">
        <v>2282.6999999999998</v>
      </c>
      <c r="P20" s="72"/>
      <c r="Q20" s="73"/>
      <c r="R20" s="73"/>
      <c r="S20" s="65"/>
      <c r="T20" s="74"/>
      <c r="U20" s="73"/>
      <c r="V20" s="75"/>
      <c r="X20" s="85"/>
    </row>
    <row r="21" spans="1:24" ht="32.25" thickBot="1">
      <c r="A21" s="92"/>
      <c r="B21" s="89" t="s">
        <v>58</v>
      </c>
      <c r="C21" s="77">
        <f t="shared" ref="C21:O21" si="2">IF(((C19="")*AND(C20="")),"",(C19-C20)*2)</f>
        <v>2838.2</v>
      </c>
      <c r="D21" s="77">
        <f t="shared" si="2"/>
        <v>2887</v>
      </c>
      <c r="E21" s="77">
        <f t="shared" si="2"/>
        <v>2872.3999999999996</v>
      </c>
      <c r="F21" s="77">
        <f t="shared" si="2"/>
        <v>2837</v>
      </c>
      <c r="G21" s="77">
        <f t="shared" si="2"/>
        <v>2843.5999999999995</v>
      </c>
      <c r="H21" s="77">
        <f t="shared" si="2"/>
        <v>3040.3999999999996</v>
      </c>
      <c r="I21" s="77">
        <f t="shared" si="2"/>
        <v>2985.8</v>
      </c>
      <c r="J21" s="77">
        <f t="shared" si="2"/>
        <v>2944.6000000000004</v>
      </c>
      <c r="K21" s="77">
        <f t="shared" si="2"/>
        <v>2978</v>
      </c>
      <c r="L21" s="77">
        <f t="shared" si="2"/>
        <v>3012.6000000000004</v>
      </c>
      <c r="M21" s="77">
        <f t="shared" si="2"/>
        <v>2977.5999999999995</v>
      </c>
      <c r="N21" s="77">
        <f t="shared" si="2"/>
        <v>3000.7999999999993</v>
      </c>
      <c r="O21" s="77">
        <f t="shared" si="2"/>
        <v>2988.4000000000005</v>
      </c>
      <c r="P21" s="78"/>
      <c r="Q21" s="77"/>
      <c r="R21" s="77"/>
      <c r="S21" s="79"/>
      <c r="T21" s="80"/>
      <c r="U21" s="77"/>
      <c r="V21" s="81"/>
    </row>
    <row r="22" spans="1:24">
      <c r="A22" s="90">
        <v>43780</v>
      </c>
      <c r="B22" s="87" t="s">
        <v>1</v>
      </c>
      <c r="C22">
        <v>3669.1</v>
      </c>
      <c r="D22">
        <v>3620.3</v>
      </c>
      <c r="E22">
        <v>3660.4</v>
      </c>
      <c r="F22">
        <v>3651</v>
      </c>
      <c r="G22">
        <v>3672.8</v>
      </c>
      <c r="H22">
        <v>3672.6</v>
      </c>
      <c r="I22">
        <v>3647.1</v>
      </c>
      <c r="J22">
        <v>3616.1</v>
      </c>
      <c r="K22">
        <v>3714.1</v>
      </c>
      <c r="L22">
        <v>3810.8</v>
      </c>
      <c r="M22">
        <v>3730.6</v>
      </c>
      <c r="N22">
        <v>3733.4</v>
      </c>
      <c r="O22">
        <v>3804.9</v>
      </c>
      <c r="P22" s="64">
        <f>IF((O23=""),"",MAX(C24:O24))</f>
        <v>3025.8</v>
      </c>
      <c r="Q22" s="63">
        <f>IF(O23="","",MIN(C24:O24))</f>
        <v>2861.6000000000004</v>
      </c>
      <c r="R22" s="63">
        <f>IF((O24=""),"",AVERAGE(C24:O24))</f>
        <v>2941.7230769230769</v>
      </c>
      <c r="S22" s="65">
        <f>STDEV(C24:O24)</f>
        <v>54.394089045379367</v>
      </c>
      <c r="T22" s="66">
        <f>IF((O23=""),"",((P22-Q22)/(P22+Q22))*100)</f>
        <v>2.7890070319665692</v>
      </c>
      <c r="U22" s="67"/>
      <c r="V22" s="68">
        <v>102</v>
      </c>
      <c r="X22" s="98" t="s">
        <v>123</v>
      </c>
    </row>
    <row r="23" spans="1:24">
      <c r="A23" s="91"/>
      <c r="B23" s="88" t="s">
        <v>2</v>
      </c>
      <c r="C23">
        <v>2235.6</v>
      </c>
      <c r="D23">
        <v>2168.8000000000002</v>
      </c>
      <c r="E23">
        <v>2207.1</v>
      </c>
      <c r="F23">
        <v>2220.1999999999998</v>
      </c>
      <c r="G23">
        <v>2234.5</v>
      </c>
      <c r="H23">
        <v>2186.8000000000002</v>
      </c>
      <c r="I23">
        <v>2150.6</v>
      </c>
      <c r="J23">
        <v>2132.6</v>
      </c>
      <c r="K23">
        <v>2201.1999999999998</v>
      </c>
      <c r="L23">
        <v>2338.8000000000002</v>
      </c>
      <c r="M23">
        <v>2257.8000000000002</v>
      </c>
      <c r="N23">
        <v>2246.6</v>
      </c>
      <c r="O23">
        <v>2301.4</v>
      </c>
      <c r="P23" s="72"/>
      <c r="Q23" s="73"/>
      <c r="R23" s="73"/>
      <c r="S23" s="65"/>
      <c r="T23" s="74"/>
      <c r="U23" s="73"/>
      <c r="V23" s="75"/>
      <c r="X23" s="85"/>
    </row>
    <row r="24" spans="1:24" ht="32.25" thickBot="1">
      <c r="A24" s="92"/>
      <c r="B24" s="89" t="s">
        <v>58</v>
      </c>
      <c r="C24" s="77">
        <f t="shared" ref="C24:O24" si="3">IF(((C22="")*AND(C23="")),"",(C22-C23)*2)</f>
        <v>2867</v>
      </c>
      <c r="D24" s="77">
        <f t="shared" si="3"/>
        <v>2903</v>
      </c>
      <c r="E24" s="77">
        <f t="shared" si="3"/>
        <v>2906.6000000000004</v>
      </c>
      <c r="F24" s="77">
        <f t="shared" si="3"/>
        <v>2861.6000000000004</v>
      </c>
      <c r="G24" s="77">
        <f t="shared" si="3"/>
        <v>2876.6000000000004</v>
      </c>
      <c r="H24" s="77">
        <f t="shared" si="3"/>
        <v>2971.5999999999995</v>
      </c>
      <c r="I24" s="77">
        <f t="shared" si="3"/>
        <v>2993</v>
      </c>
      <c r="J24" s="77">
        <f t="shared" si="3"/>
        <v>2967</v>
      </c>
      <c r="K24" s="77">
        <f t="shared" si="3"/>
        <v>3025.8</v>
      </c>
      <c r="L24" s="77">
        <f t="shared" si="3"/>
        <v>2944</v>
      </c>
      <c r="M24" s="77">
        <f t="shared" si="3"/>
        <v>2945.5999999999995</v>
      </c>
      <c r="N24" s="77">
        <f t="shared" si="3"/>
        <v>2973.6000000000004</v>
      </c>
      <c r="O24" s="77">
        <f t="shared" si="3"/>
        <v>3007</v>
      </c>
      <c r="P24" s="78"/>
      <c r="Q24" s="77"/>
      <c r="R24" s="77"/>
      <c r="S24" s="79"/>
      <c r="T24" s="80"/>
      <c r="U24" s="77"/>
      <c r="V24" s="81"/>
    </row>
    <row r="25" spans="1:24">
      <c r="A25" s="90">
        <v>43782</v>
      </c>
      <c r="B25" s="87" t="s">
        <v>1</v>
      </c>
      <c r="C25">
        <v>3577.9</v>
      </c>
      <c r="D25">
        <v>3567.7</v>
      </c>
      <c r="E25">
        <v>3580.8</v>
      </c>
      <c r="F25">
        <v>3537.8</v>
      </c>
      <c r="G25">
        <v>3569.9</v>
      </c>
      <c r="H25">
        <v>3544.5</v>
      </c>
      <c r="I25">
        <v>3624.8</v>
      </c>
      <c r="J25">
        <v>3590.8</v>
      </c>
      <c r="K25">
        <v>3614.6</v>
      </c>
      <c r="L25">
        <v>3652.2</v>
      </c>
      <c r="M25">
        <v>3698</v>
      </c>
      <c r="N25">
        <v>3686</v>
      </c>
      <c r="O25">
        <v>3667.9</v>
      </c>
      <c r="P25" s="64">
        <f>IF((O26=""),"",MAX(C27:O27))</f>
        <v>3029.6000000000004</v>
      </c>
      <c r="Q25" s="63">
        <f>IF(O26="","",MIN(C27:O27))</f>
        <v>2862.2</v>
      </c>
      <c r="R25" s="63">
        <f>IF((O27=""),"",AVERAGE(C27:O27))</f>
        <v>2931.9076923076927</v>
      </c>
      <c r="S25" s="65">
        <f>STDEV(C27:O27)</f>
        <v>54.319340655332681</v>
      </c>
      <c r="T25" s="66">
        <f>IF((O26=""),"",((P25-Q25)/(P25+Q25))*100)</f>
        <v>2.8412369734206955</v>
      </c>
      <c r="U25" s="67"/>
      <c r="V25" s="68">
        <v>102</v>
      </c>
      <c r="X25" s="98" t="s">
        <v>127</v>
      </c>
    </row>
    <row r="26" spans="1:24">
      <c r="A26" s="91"/>
      <c r="B26" s="88" t="s">
        <v>2</v>
      </c>
      <c r="C26">
        <v>2146.8000000000002</v>
      </c>
      <c r="D26">
        <v>2118.6</v>
      </c>
      <c r="E26">
        <v>2140.3000000000002</v>
      </c>
      <c r="F26">
        <v>2095.1999999999998</v>
      </c>
      <c r="G26">
        <v>2135.3000000000002</v>
      </c>
      <c r="H26">
        <v>2042.8</v>
      </c>
      <c r="I26">
        <v>2110</v>
      </c>
      <c r="J26">
        <v>2104.6999999999998</v>
      </c>
      <c r="K26">
        <v>2144.6</v>
      </c>
      <c r="L26">
        <v>2188.9</v>
      </c>
      <c r="M26">
        <v>2199.9</v>
      </c>
      <c r="N26">
        <v>2219.4</v>
      </c>
      <c r="O26">
        <v>2209</v>
      </c>
      <c r="P26" s="72"/>
      <c r="Q26" s="73"/>
      <c r="R26" s="73"/>
      <c r="S26" s="65"/>
      <c r="T26" s="74"/>
      <c r="U26" s="73"/>
      <c r="V26" s="75"/>
    </row>
    <row r="27" spans="1:24" ht="32.25" thickBot="1">
      <c r="A27" s="92"/>
      <c r="B27" s="89" t="s">
        <v>58</v>
      </c>
      <c r="C27" s="77">
        <f t="shared" ref="C27:O27" si="4">IF(((C25="")*AND(C26="")),"",(C25-C26)*2)</f>
        <v>2862.2</v>
      </c>
      <c r="D27" s="77">
        <f t="shared" si="4"/>
        <v>2898.2</v>
      </c>
      <c r="E27" s="77">
        <f t="shared" si="4"/>
        <v>2881</v>
      </c>
      <c r="F27" s="77">
        <f t="shared" si="4"/>
        <v>2885.2000000000007</v>
      </c>
      <c r="G27" s="77">
        <f t="shared" si="4"/>
        <v>2869.2</v>
      </c>
      <c r="H27" s="77">
        <f t="shared" si="4"/>
        <v>3003.4</v>
      </c>
      <c r="I27" s="77">
        <f t="shared" si="4"/>
        <v>3029.6000000000004</v>
      </c>
      <c r="J27" s="77">
        <f t="shared" si="4"/>
        <v>2972.2000000000007</v>
      </c>
      <c r="K27" s="77">
        <f t="shared" si="4"/>
        <v>2940</v>
      </c>
      <c r="L27" s="77">
        <f t="shared" si="4"/>
        <v>2926.5999999999995</v>
      </c>
      <c r="M27" s="77">
        <f t="shared" si="4"/>
        <v>2996.2</v>
      </c>
      <c r="N27" s="77">
        <f t="shared" si="4"/>
        <v>2933.2</v>
      </c>
      <c r="O27" s="77">
        <f t="shared" si="4"/>
        <v>2917.8</v>
      </c>
      <c r="P27" s="78"/>
      <c r="Q27" s="77"/>
      <c r="R27" s="77"/>
      <c r="S27" s="79"/>
      <c r="T27" s="80"/>
      <c r="U27" s="77"/>
      <c r="V27" s="81"/>
    </row>
    <row r="28" spans="1:24">
      <c r="A28" s="90"/>
      <c r="B28" s="87" t="s">
        <v>1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64" t="str">
        <f>IF((O29=""),"",MAX(C30:O30))</f>
        <v/>
      </c>
      <c r="Q28" s="63" t="str">
        <f>IF(O29="","",MIN(C30:O30))</f>
        <v/>
      </c>
      <c r="R28" s="63" t="str">
        <f>IF((O30=""),"",AVERAGE(C30:O30))</f>
        <v/>
      </c>
      <c r="S28" s="65" t="e">
        <f>STDEV(C30:O30)</f>
        <v>#DIV/0!</v>
      </c>
      <c r="T28" s="66" t="str">
        <f>IF((O29=""),"",((P28-Q28)/(P28+Q28))*100)</f>
        <v/>
      </c>
      <c r="U28" s="67"/>
      <c r="V28" s="68"/>
    </row>
    <row r="29" spans="1:24">
      <c r="A29" s="91"/>
      <c r="B29" s="88" t="s">
        <v>2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72"/>
      <c r="Q29" s="73"/>
      <c r="R29" s="73"/>
      <c r="S29" s="65"/>
      <c r="T29" s="74"/>
      <c r="U29" s="73"/>
      <c r="V29" s="75"/>
    </row>
    <row r="30" spans="1:24" ht="32.25" thickBot="1">
      <c r="A30" s="92"/>
      <c r="B30" s="89" t="s">
        <v>58</v>
      </c>
      <c r="C30" s="77" t="str">
        <f t="shared" ref="C30:O30" si="5">IF(((C28="")*AND(C29="")),"",(C28-C29)*2)</f>
        <v/>
      </c>
      <c r="D30" s="77" t="str">
        <f t="shared" si="5"/>
        <v/>
      </c>
      <c r="E30" s="77" t="str">
        <f t="shared" si="5"/>
        <v/>
      </c>
      <c r="F30" s="77" t="str">
        <f t="shared" si="5"/>
        <v/>
      </c>
      <c r="G30" s="77" t="str">
        <f t="shared" si="5"/>
        <v/>
      </c>
      <c r="H30" s="77" t="str">
        <f t="shared" si="5"/>
        <v/>
      </c>
      <c r="I30" s="77" t="str">
        <f t="shared" si="5"/>
        <v/>
      </c>
      <c r="J30" s="77" t="str">
        <f t="shared" si="5"/>
        <v/>
      </c>
      <c r="K30" s="77" t="str">
        <f t="shared" si="5"/>
        <v/>
      </c>
      <c r="L30" s="77" t="str">
        <f t="shared" si="5"/>
        <v/>
      </c>
      <c r="M30" s="77" t="str">
        <f t="shared" si="5"/>
        <v/>
      </c>
      <c r="N30" s="77" t="str">
        <f t="shared" si="5"/>
        <v/>
      </c>
      <c r="O30" s="77" t="str">
        <f t="shared" si="5"/>
        <v/>
      </c>
      <c r="P30" s="78"/>
      <c r="Q30" s="77"/>
      <c r="R30" s="77"/>
      <c r="S30" s="79"/>
      <c r="T30" s="80"/>
      <c r="U30" s="77"/>
      <c r="V30" s="81"/>
    </row>
    <row r="31" spans="1:24">
      <c r="A31" s="90"/>
      <c r="B31" s="87" t="s">
        <v>1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64" t="str">
        <f>IF((O32=""),"",MAX(C33:O33))</f>
        <v/>
      </c>
      <c r="Q31" s="63" t="str">
        <f>IF(O32="","",MIN(C33:O33))</f>
        <v/>
      </c>
      <c r="R31" s="63" t="str">
        <f>IF((O33=""),"",AVERAGE(C33:O33))</f>
        <v/>
      </c>
      <c r="S31" s="65" t="e">
        <f>STDEV(C33:O33)</f>
        <v>#DIV/0!</v>
      </c>
      <c r="T31" s="66" t="str">
        <f>IF((O32=""),"",((P31-Q31)/(P31+Q31))*100)</f>
        <v/>
      </c>
      <c r="U31" s="67"/>
      <c r="V31" s="68"/>
    </row>
    <row r="32" spans="1:24">
      <c r="A32" s="91"/>
      <c r="B32" s="88" t="s">
        <v>2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72"/>
      <c r="Q32" s="73"/>
      <c r="R32" s="73"/>
      <c r="S32" s="65"/>
      <c r="T32" s="74"/>
      <c r="U32" s="73"/>
      <c r="V32" s="75"/>
    </row>
    <row r="33" spans="1:22" ht="32.25" thickBot="1">
      <c r="A33" s="92"/>
      <c r="B33" s="89" t="s">
        <v>58</v>
      </c>
      <c r="C33" s="77" t="str">
        <f t="shared" ref="C33:O33" si="6">IF(((C31="")*AND(C32="")),"",(C31-C32)*2)</f>
        <v/>
      </c>
      <c r="D33" s="77" t="str">
        <f t="shared" si="6"/>
        <v/>
      </c>
      <c r="E33" s="77" t="str">
        <f t="shared" si="6"/>
        <v/>
      </c>
      <c r="F33" s="77" t="str">
        <f t="shared" si="6"/>
        <v/>
      </c>
      <c r="G33" s="77" t="str">
        <f t="shared" si="6"/>
        <v/>
      </c>
      <c r="H33" s="77" t="str">
        <f t="shared" si="6"/>
        <v/>
      </c>
      <c r="I33" s="77" t="str">
        <f t="shared" si="6"/>
        <v/>
      </c>
      <c r="J33" s="77" t="str">
        <f t="shared" si="6"/>
        <v/>
      </c>
      <c r="K33" s="77" t="str">
        <f t="shared" si="6"/>
        <v/>
      </c>
      <c r="L33" s="77" t="str">
        <f t="shared" si="6"/>
        <v/>
      </c>
      <c r="M33" s="77" t="str">
        <f t="shared" si="6"/>
        <v/>
      </c>
      <c r="N33" s="77" t="str">
        <f t="shared" si="6"/>
        <v/>
      </c>
      <c r="O33" s="77" t="str">
        <f t="shared" si="6"/>
        <v/>
      </c>
      <c r="P33" s="78"/>
      <c r="Q33" s="77"/>
      <c r="R33" s="77"/>
      <c r="S33" s="79"/>
      <c r="T33" s="80"/>
      <c r="U33" s="77"/>
      <c r="V33" s="81"/>
    </row>
  </sheetData>
  <autoFilter ref="A12:AD15"/>
  <mergeCells count="2">
    <mergeCell ref="C9:O9"/>
    <mergeCell ref="N2:Q6"/>
  </mergeCells>
  <conditionalFormatting sqref="U13">
    <cfRule type="cellIs" dxfId="13" priority="15" stopIfTrue="1" operator="equal">
      <formula>"Fail"</formula>
    </cfRule>
    <cfRule type="cellIs" dxfId="12" priority="16" stopIfTrue="1" operator="equal">
      <formula>"Pass"</formula>
    </cfRule>
  </conditionalFormatting>
  <conditionalFormatting sqref="U16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U19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U22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U2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U28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U3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N28"/>
  <sheetViews>
    <sheetView zoomScale="70" zoomScaleNormal="70" workbookViewId="0">
      <selection activeCell="E31" sqref="E31"/>
    </sheetView>
  </sheetViews>
  <sheetFormatPr defaultColWidth="8.42578125" defaultRowHeight="15.75"/>
  <cols>
    <col min="1" max="1" width="12.5703125" style="83" customWidth="1"/>
    <col min="2" max="2" width="16.42578125" style="31" customWidth="1"/>
    <col min="3" max="51" width="13.5703125" style="31" customWidth="1"/>
    <col min="52" max="52" width="9.140625" style="31" bestFit="1" customWidth="1"/>
    <col min="53" max="54" width="8.42578125" style="31"/>
    <col min="55" max="55" width="8.42578125" style="84"/>
    <col min="56" max="56" width="8.42578125" style="52"/>
    <col min="57" max="57" width="8.42578125" style="31"/>
    <col min="58" max="59" width="8.42578125" style="82"/>
    <col min="60" max="60" width="8.42578125" style="53"/>
    <col min="61" max="64" width="8.42578125" style="18"/>
    <col min="65" max="66" width="8.42578125" style="30"/>
    <col min="67" max="16384" width="8.42578125" style="31"/>
  </cols>
  <sheetData>
    <row r="1" spans="1:66" s="21" customFormat="1">
      <c r="A1" s="12" t="s">
        <v>24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5"/>
      <c r="BD1" s="16"/>
      <c r="BE1" s="13"/>
      <c r="BF1" s="17"/>
      <c r="BG1" s="17"/>
      <c r="BH1" s="14"/>
      <c r="BI1" s="18"/>
      <c r="BJ1" s="18"/>
      <c r="BK1" s="19"/>
      <c r="BL1" s="19"/>
      <c r="BM1" s="20"/>
      <c r="BN1" s="20"/>
    </row>
    <row r="2" spans="1:66">
      <c r="A2" s="22" t="s">
        <v>25</v>
      </c>
      <c r="B2" s="23"/>
      <c r="C2" s="24"/>
      <c r="D2" s="24"/>
      <c r="E2" s="25"/>
      <c r="F2" s="25"/>
      <c r="G2" s="25"/>
      <c r="H2" s="25"/>
      <c r="I2" s="25" t="s">
        <v>59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4"/>
      <c r="BA2" s="23"/>
      <c r="BB2" s="25"/>
      <c r="BC2" s="15"/>
      <c r="BD2" s="27"/>
      <c r="BE2" s="28"/>
      <c r="BF2" s="29"/>
      <c r="BG2" s="29"/>
      <c r="BH2" s="26"/>
    </row>
    <row r="3" spans="1:66">
      <c r="A3" s="32" t="s">
        <v>26</v>
      </c>
      <c r="B3" s="33"/>
      <c r="C3" s="33"/>
      <c r="D3" s="33"/>
      <c r="E3" s="28"/>
      <c r="F3" s="28" t="s">
        <v>27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33"/>
      <c r="BA3" s="33"/>
      <c r="BB3" s="28"/>
      <c r="BC3" s="15"/>
      <c r="BD3" s="35"/>
      <c r="BE3" s="28"/>
      <c r="BF3" s="36"/>
      <c r="BG3" s="36"/>
      <c r="BH3" s="34"/>
    </row>
    <row r="4" spans="1:66">
      <c r="A4" s="22" t="s">
        <v>60</v>
      </c>
      <c r="B4" s="24"/>
      <c r="C4" s="24"/>
      <c r="D4" s="24"/>
      <c r="E4" s="28"/>
      <c r="F4" s="25" t="s">
        <v>64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4"/>
      <c r="BA4" s="24"/>
      <c r="BB4" s="28"/>
      <c r="BC4" s="15"/>
      <c r="BD4" s="35"/>
      <c r="BE4" s="28"/>
      <c r="BF4" s="36"/>
      <c r="BG4" s="36"/>
      <c r="BH4" s="34"/>
    </row>
    <row r="5" spans="1:66">
      <c r="A5" s="22" t="s">
        <v>61</v>
      </c>
      <c r="B5" s="24"/>
      <c r="C5" s="24"/>
      <c r="D5" s="24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37"/>
      <c r="BA5" s="24"/>
      <c r="BB5" s="28"/>
      <c r="BC5" s="15"/>
      <c r="BD5" s="35"/>
      <c r="BE5" s="28"/>
      <c r="BF5" s="36"/>
      <c r="BG5" s="36"/>
      <c r="BH5" s="34"/>
    </row>
    <row r="6" spans="1:66">
      <c r="A6" s="22" t="s">
        <v>62</v>
      </c>
      <c r="B6" s="24"/>
      <c r="C6" s="24"/>
      <c r="D6" s="24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4"/>
      <c r="BA6" s="24"/>
      <c r="BB6" s="28"/>
      <c r="BC6" s="15"/>
      <c r="BD6" s="38"/>
      <c r="BE6" s="39"/>
      <c r="BF6" s="40"/>
      <c r="BG6" s="40"/>
      <c r="BH6" s="41"/>
    </row>
    <row r="7" spans="1:66">
      <c r="A7" s="42" t="s">
        <v>28</v>
      </c>
      <c r="B7" s="24"/>
      <c r="C7" s="24"/>
      <c r="D7" s="24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4"/>
      <c r="BA7" s="24"/>
      <c r="BB7" s="28"/>
      <c r="BC7" s="15"/>
      <c r="BD7" s="35"/>
      <c r="BE7" s="28"/>
      <c r="BF7" s="36"/>
      <c r="BG7" s="36"/>
      <c r="BH7" s="34"/>
    </row>
    <row r="8" spans="1:66">
      <c r="A8" s="43"/>
      <c r="B8" s="44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4"/>
      <c r="BC8" s="15"/>
      <c r="BD8" s="46"/>
      <c r="BE8" s="44"/>
      <c r="BF8" s="47"/>
      <c r="BG8" s="47"/>
      <c r="BH8" s="48"/>
    </row>
    <row r="9" spans="1:66" ht="16.5" customHeight="1" thickBot="1">
      <c r="A9" s="49"/>
      <c r="B9" s="50"/>
      <c r="C9" s="104" t="s">
        <v>29</v>
      </c>
      <c r="D9" s="105"/>
      <c r="E9" s="105"/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  <c r="AY9" s="105"/>
      <c r="BC9" s="51"/>
      <c r="BF9" s="31"/>
      <c r="BG9" s="31"/>
      <c r="BI9" s="31"/>
      <c r="BJ9" s="31"/>
      <c r="BK9" s="31"/>
      <c r="BL9" s="31"/>
      <c r="BM9" s="31"/>
      <c r="BN9" s="31"/>
    </row>
    <row r="10" spans="1:66" s="62" customFormat="1" ht="63.75" thickBot="1">
      <c r="A10" s="86" t="s">
        <v>30</v>
      </c>
      <c r="B10" s="54" t="s">
        <v>31</v>
      </c>
      <c r="C10" s="54" t="s">
        <v>32</v>
      </c>
      <c r="D10" s="54" t="s">
        <v>33</v>
      </c>
      <c r="E10" s="54" t="s">
        <v>34</v>
      </c>
      <c r="F10" s="54" t="s">
        <v>35</v>
      </c>
      <c r="G10" s="54" t="s">
        <v>36</v>
      </c>
      <c r="H10" s="54" t="s">
        <v>37</v>
      </c>
      <c r="I10" s="54" t="s">
        <v>38</v>
      </c>
      <c r="J10" s="54" t="s">
        <v>39</v>
      </c>
      <c r="K10" s="54" t="s">
        <v>40</v>
      </c>
      <c r="L10" s="54" t="s">
        <v>41</v>
      </c>
      <c r="M10" s="54" t="s">
        <v>42</v>
      </c>
      <c r="N10" s="54" t="s">
        <v>43</v>
      </c>
      <c r="O10" s="54" t="s">
        <v>44</v>
      </c>
      <c r="P10" s="54" t="s">
        <v>65</v>
      </c>
      <c r="Q10" s="54" t="s">
        <v>66</v>
      </c>
      <c r="R10" s="54" t="s">
        <v>67</v>
      </c>
      <c r="S10" s="54" t="s">
        <v>68</v>
      </c>
      <c r="T10" s="54" t="s">
        <v>69</v>
      </c>
      <c r="U10" s="54" t="s">
        <v>70</v>
      </c>
      <c r="V10" s="54" t="s">
        <v>71</v>
      </c>
      <c r="W10" s="54" t="s">
        <v>72</v>
      </c>
      <c r="X10" s="54" t="s">
        <v>73</v>
      </c>
      <c r="Y10" s="54" t="s">
        <v>74</v>
      </c>
      <c r="Z10" s="54" t="s">
        <v>75</v>
      </c>
      <c r="AA10" s="54" t="s">
        <v>76</v>
      </c>
      <c r="AB10" s="54" t="s">
        <v>77</v>
      </c>
      <c r="AC10" s="54" t="s">
        <v>78</v>
      </c>
      <c r="AD10" s="54" t="s">
        <v>79</v>
      </c>
      <c r="AE10" s="54" t="s">
        <v>80</v>
      </c>
      <c r="AF10" s="54" t="s">
        <v>81</v>
      </c>
      <c r="AG10" s="54" t="s">
        <v>82</v>
      </c>
      <c r="AH10" s="54" t="s">
        <v>83</v>
      </c>
      <c r="AI10" s="54" t="s">
        <v>84</v>
      </c>
      <c r="AJ10" s="54" t="s">
        <v>85</v>
      </c>
      <c r="AK10" s="54" t="s">
        <v>86</v>
      </c>
      <c r="AL10" s="54" t="s">
        <v>87</v>
      </c>
      <c r="AM10" s="54" t="s">
        <v>88</v>
      </c>
      <c r="AN10" s="54" t="s">
        <v>89</v>
      </c>
      <c r="AO10" s="54" t="s">
        <v>90</v>
      </c>
      <c r="AP10" s="54" t="s">
        <v>91</v>
      </c>
      <c r="AQ10" s="54" t="s">
        <v>92</v>
      </c>
      <c r="AR10" s="54" t="s">
        <v>93</v>
      </c>
      <c r="AS10" s="54" t="s">
        <v>94</v>
      </c>
      <c r="AT10" s="54" t="s">
        <v>95</v>
      </c>
      <c r="AU10" s="54" t="s">
        <v>96</v>
      </c>
      <c r="AV10" s="54" t="s">
        <v>97</v>
      </c>
      <c r="AW10" s="54" t="s">
        <v>98</v>
      </c>
      <c r="AX10" s="54" t="s">
        <v>99</v>
      </c>
      <c r="AY10" s="54" t="s">
        <v>100</v>
      </c>
      <c r="AZ10" s="55" t="s">
        <v>45</v>
      </c>
      <c r="BA10" s="55" t="s">
        <v>46</v>
      </c>
      <c r="BB10" s="54" t="s">
        <v>47</v>
      </c>
      <c r="BC10" s="56" t="s">
        <v>48</v>
      </c>
      <c r="BD10" s="57" t="s">
        <v>49</v>
      </c>
      <c r="BE10" s="56" t="s">
        <v>50</v>
      </c>
      <c r="BF10" s="54" t="s">
        <v>51</v>
      </c>
      <c r="BG10" s="54" t="s">
        <v>52</v>
      </c>
      <c r="BH10" s="58" t="s">
        <v>53</v>
      </c>
      <c r="BI10" s="59" t="s">
        <v>8</v>
      </c>
      <c r="BJ10" s="59" t="s">
        <v>10</v>
      </c>
      <c r="BK10" s="60" t="s">
        <v>54</v>
      </c>
      <c r="BL10" s="60" t="s">
        <v>55</v>
      </c>
      <c r="BM10" s="60" t="s">
        <v>56</v>
      </c>
      <c r="BN10" s="61" t="s">
        <v>57</v>
      </c>
    </row>
    <row r="11" spans="1:66">
      <c r="A11" s="90">
        <v>43777</v>
      </c>
      <c r="B11" s="87" t="s">
        <v>1</v>
      </c>
      <c r="C11" s="96">
        <v>8.3927000000000002E-2</v>
      </c>
      <c r="D11" s="96">
        <v>8.4435999999999997E-2</v>
      </c>
      <c r="E11" s="96">
        <v>8.4513000000000005E-2</v>
      </c>
      <c r="F11" s="96">
        <v>8.3770999999999998E-2</v>
      </c>
      <c r="G11" s="96">
        <v>8.3868999999999999E-2</v>
      </c>
      <c r="H11" s="96">
        <v>8.4619E-2</v>
      </c>
      <c r="I11" s="96">
        <v>8.4776000000000004E-2</v>
      </c>
      <c r="J11" s="96">
        <v>8.3963999999999997E-2</v>
      </c>
      <c r="K11" s="96">
        <v>8.4167000000000006E-2</v>
      </c>
      <c r="L11" s="96">
        <v>8.4635000000000002E-2</v>
      </c>
      <c r="M11" s="96">
        <v>8.5014999999999993E-2</v>
      </c>
      <c r="N11" s="96">
        <v>8.4798999999999999E-2</v>
      </c>
      <c r="O11" s="96">
        <v>8.3546999999999996E-2</v>
      </c>
      <c r="P11" s="96">
        <v>8.2316E-2</v>
      </c>
      <c r="Q11" s="96">
        <v>8.2308000000000006E-2</v>
      </c>
      <c r="R11" s="96">
        <v>8.2944000000000004E-2</v>
      </c>
      <c r="S11" s="96">
        <v>8.2827999999999999E-2</v>
      </c>
      <c r="T11" s="96">
        <v>8.3188999999999999E-2</v>
      </c>
      <c r="U11" s="96">
        <v>8.3780999999999994E-2</v>
      </c>
      <c r="V11" s="96">
        <v>8.3285999999999999E-2</v>
      </c>
      <c r="W11" s="96">
        <v>8.2837999999999995E-2</v>
      </c>
      <c r="X11" s="96">
        <v>8.2797999999999997E-2</v>
      </c>
      <c r="Y11" s="96">
        <v>8.4195999999999993E-2</v>
      </c>
      <c r="Z11" s="96">
        <v>8.4960999999999995E-2</v>
      </c>
      <c r="AA11" s="96">
        <v>8.4502999999999995E-2</v>
      </c>
      <c r="AB11" s="96">
        <v>8.1353999999999996E-2</v>
      </c>
      <c r="AC11" s="96">
        <v>8.1414E-2</v>
      </c>
      <c r="AD11" s="96">
        <v>8.1447000000000006E-2</v>
      </c>
      <c r="AE11" s="96">
        <v>8.1980999999999998E-2</v>
      </c>
      <c r="AF11" s="96">
        <v>8.1688999999999998E-2</v>
      </c>
      <c r="AG11" s="96">
        <v>8.1941E-2</v>
      </c>
      <c r="AH11" s="96">
        <v>8.1634999999999999E-2</v>
      </c>
      <c r="AI11" s="96">
        <v>8.0723000000000003E-2</v>
      </c>
      <c r="AJ11" s="96">
        <v>8.0248E-2</v>
      </c>
      <c r="AK11" s="96">
        <v>8.1059000000000006E-2</v>
      </c>
      <c r="AL11" s="96">
        <v>8.1664E-2</v>
      </c>
      <c r="AM11" s="96">
        <v>8.0944000000000002E-2</v>
      </c>
      <c r="AN11" s="96">
        <v>8.1729999999999997E-2</v>
      </c>
      <c r="AO11" s="96">
        <v>8.1622E-2</v>
      </c>
      <c r="AP11" s="96">
        <v>8.0685000000000007E-2</v>
      </c>
      <c r="AQ11" s="96">
        <v>8.0646999999999996E-2</v>
      </c>
      <c r="AR11" s="96">
        <v>8.1111000000000003E-2</v>
      </c>
      <c r="AS11" s="96">
        <v>8.1775E-2</v>
      </c>
      <c r="AT11" s="96">
        <v>8.2050999999999999E-2</v>
      </c>
      <c r="AU11" s="96">
        <v>8.1864999999999993E-2</v>
      </c>
      <c r="AV11" s="96">
        <v>8.2376000000000005E-2</v>
      </c>
      <c r="AW11" s="96">
        <v>8.2536999999999999E-2</v>
      </c>
      <c r="AX11" s="96">
        <v>8.1700999999999996E-2</v>
      </c>
      <c r="AY11" s="96">
        <v>8.1090999999999996E-2</v>
      </c>
      <c r="AZ11" s="64">
        <f>IF((O12=""),"",MAX(C13:AY13))</f>
        <v>5.9585000000000013E-2</v>
      </c>
      <c r="BA11" s="63">
        <f>IF(O12="","",MIN(C13:AY13))</f>
        <v>5.0527000000000002E-2</v>
      </c>
      <c r="BB11" s="63">
        <f>IF((O13=""),"",AVERAGE(C13:AY13))</f>
        <v>5.4206204081632653E-2</v>
      </c>
      <c r="BC11" s="65">
        <f>STDEV(C13:AY13)</f>
        <v>1.9343949094784995E-3</v>
      </c>
      <c r="BD11" s="66">
        <f>IF((O12=""),"",((AZ11-BA11)/(AZ11+BA11))*100)</f>
        <v>8.2261697181052096</v>
      </c>
      <c r="BE11" s="67"/>
      <c r="BF11" s="68"/>
      <c r="BG11" s="69"/>
      <c r="BH11" s="85" t="s">
        <v>63</v>
      </c>
      <c r="BK11" s="70"/>
      <c r="BL11" s="70"/>
      <c r="BM11" s="71"/>
      <c r="BN11" s="71"/>
    </row>
    <row r="12" spans="1:66">
      <c r="A12" s="91"/>
      <c r="B12" s="88" t="s">
        <v>2</v>
      </c>
      <c r="C12" s="96">
        <v>0.13682</v>
      </c>
      <c r="D12" s="96">
        <v>0.13922999999999999</v>
      </c>
      <c r="E12" s="96">
        <v>0.13883999999999999</v>
      </c>
      <c r="F12" s="96">
        <v>0.13711000000000001</v>
      </c>
      <c r="G12" s="96">
        <v>0.13741999999999999</v>
      </c>
      <c r="H12" s="96">
        <v>0.13941999999999999</v>
      </c>
      <c r="I12" s="96">
        <v>0.13955000000000001</v>
      </c>
      <c r="J12" s="96">
        <v>0.13753000000000001</v>
      </c>
      <c r="K12" s="96">
        <v>0.13780000000000001</v>
      </c>
      <c r="L12" s="96">
        <v>0.14266000000000001</v>
      </c>
      <c r="M12" s="96">
        <v>0.14460000000000001</v>
      </c>
      <c r="N12" s="96">
        <v>0.14360000000000001</v>
      </c>
      <c r="O12" s="96">
        <v>0.14032</v>
      </c>
      <c r="P12" s="96">
        <v>0.13750000000000001</v>
      </c>
      <c r="Q12" s="96">
        <v>0.13808999999999999</v>
      </c>
      <c r="R12" s="96">
        <v>0.13718</v>
      </c>
      <c r="S12" s="96">
        <v>0.13653999999999999</v>
      </c>
      <c r="T12" s="96">
        <v>0.13736000000000001</v>
      </c>
      <c r="U12" s="96">
        <v>0.13902999999999999</v>
      </c>
      <c r="V12" s="96">
        <v>0.13791999999999999</v>
      </c>
      <c r="W12" s="96">
        <v>0.13683999999999999</v>
      </c>
      <c r="X12" s="96">
        <v>0.13661999999999999</v>
      </c>
      <c r="Y12" s="96">
        <v>0.14021</v>
      </c>
      <c r="Z12" s="96">
        <v>0.14238999999999999</v>
      </c>
      <c r="AA12" s="96">
        <v>0.14332</v>
      </c>
      <c r="AB12" s="96">
        <v>0.1338</v>
      </c>
      <c r="AC12" s="96">
        <v>0.13406999999999999</v>
      </c>
      <c r="AD12" s="96">
        <v>0.13421</v>
      </c>
      <c r="AE12" s="96">
        <v>0.13428999999999999</v>
      </c>
      <c r="AF12" s="96">
        <v>0.13381000000000001</v>
      </c>
      <c r="AG12" s="96">
        <v>0.13422000000000001</v>
      </c>
      <c r="AH12" s="96">
        <v>0.13270999999999999</v>
      </c>
      <c r="AI12" s="96">
        <v>0.13125000000000001</v>
      </c>
      <c r="AJ12" s="96">
        <v>0.13142999999999999</v>
      </c>
      <c r="AK12" s="96">
        <v>0.13381999999999999</v>
      </c>
      <c r="AL12" s="96">
        <v>0.13694999999999999</v>
      </c>
      <c r="AM12" s="96">
        <v>0.13532</v>
      </c>
      <c r="AN12" s="96">
        <v>0.13636000000000001</v>
      </c>
      <c r="AO12" s="96">
        <v>0.13569999999999999</v>
      </c>
      <c r="AP12" s="96">
        <v>0.13377</v>
      </c>
      <c r="AQ12" s="96">
        <v>0.13292000000000001</v>
      </c>
      <c r="AR12" s="96">
        <v>0.13489999999999999</v>
      </c>
      <c r="AS12" s="96">
        <v>0.13621</v>
      </c>
      <c r="AT12" s="96">
        <v>0.13567000000000001</v>
      </c>
      <c r="AU12" s="96">
        <v>0.13546</v>
      </c>
      <c r="AV12" s="96">
        <v>0.13653000000000001</v>
      </c>
      <c r="AW12" s="96">
        <v>0.1366</v>
      </c>
      <c r="AX12" s="96">
        <v>0.13575000000000001</v>
      </c>
      <c r="AY12" s="96">
        <v>0.13372999999999999</v>
      </c>
      <c r="AZ12" s="72"/>
      <c r="BA12" s="73"/>
      <c r="BB12" s="73"/>
      <c r="BC12" s="65"/>
      <c r="BD12" s="74"/>
      <c r="BE12" s="73"/>
      <c r="BF12" s="75"/>
      <c r="BG12" s="69"/>
      <c r="BH12" s="76"/>
    </row>
    <row r="13" spans="1:66" ht="32.25" thickBot="1">
      <c r="A13" s="92"/>
      <c r="B13" s="89" t="s">
        <v>58</v>
      </c>
      <c r="C13" s="97">
        <f>C12-C11</f>
        <v>5.2892999999999996E-2</v>
      </c>
      <c r="D13" s="97">
        <f t="shared" ref="D13:AY13" si="0">D12-D11</f>
        <v>5.4793999999999995E-2</v>
      </c>
      <c r="E13" s="97">
        <f t="shared" si="0"/>
        <v>5.4326999999999986E-2</v>
      </c>
      <c r="F13" s="97">
        <f t="shared" si="0"/>
        <v>5.3339000000000011E-2</v>
      </c>
      <c r="G13" s="97">
        <f t="shared" si="0"/>
        <v>5.3550999999999987E-2</v>
      </c>
      <c r="H13" s="97">
        <f t="shared" si="0"/>
        <v>5.4800999999999989E-2</v>
      </c>
      <c r="I13" s="97">
        <f t="shared" si="0"/>
        <v>5.4774000000000003E-2</v>
      </c>
      <c r="J13" s="97">
        <f t="shared" si="0"/>
        <v>5.3566000000000016E-2</v>
      </c>
      <c r="K13" s="97">
        <f t="shared" si="0"/>
        <v>5.3633E-2</v>
      </c>
      <c r="L13" s="97">
        <f t="shared" si="0"/>
        <v>5.8025000000000007E-2</v>
      </c>
      <c r="M13" s="97">
        <f t="shared" si="0"/>
        <v>5.9585000000000013E-2</v>
      </c>
      <c r="N13" s="97">
        <f t="shared" si="0"/>
        <v>5.8801000000000006E-2</v>
      </c>
      <c r="O13" s="97">
        <f t="shared" si="0"/>
        <v>5.6773000000000004E-2</v>
      </c>
      <c r="P13" s="97">
        <f t="shared" si="0"/>
        <v>5.5184000000000011E-2</v>
      </c>
      <c r="Q13" s="97">
        <f t="shared" si="0"/>
        <v>5.5781999999999984E-2</v>
      </c>
      <c r="R13" s="97">
        <f t="shared" si="0"/>
        <v>5.4235999999999993E-2</v>
      </c>
      <c r="S13" s="97">
        <f t="shared" si="0"/>
        <v>5.3711999999999996E-2</v>
      </c>
      <c r="T13" s="97">
        <f t="shared" si="0"/>
        <v>5.4171000000000011E-2</v>
      </c>
      <c r="U13" s="97">
        <f t="shared" si="0"/>
        <v>5.5248999999999993E-2</v>
      </c>
      <c r="V13" s="97">
        <f t="shared" si="0"/>
        <v>5.4633999999999988E-2</v>
      </c>
      <c r="W13" s="97">
        <f t="shared" si="0"/>
        <v>5.4001999999999994E-2</v>
      </c>
      <c r="X13" s="97">
        <f t="shared" si="0"/>
        <v>5.3821999999999995E-2</v>
      </c>
      <c r="Y13" s="97">
        <f t="shared" si="0"/>
        <v>5.6014000000000008E-2</v>
      </c>
      <c r="Z13" s="97">
        <f t="shared" si="0"/>
        <v>5.7428999999999994E-2</v>
      </c>
      <c r="AA13" s="97">
        <f t="shared" si="0"/>
        <v>5.8817000000000008E-2</v>
      </c>
      <c r="AB13" s="97">
        <f t="shared" si="0"/>
        <v>5.2446000000000007E-2</v>
      </c>
      <c r="AC13" s="97">
        <f t="shared" si="0"/>
        <v>5.2655999999999994E-2</v>
      </c>
      <c r="AD13" s="97">
        <f t="shared" si="0"/>
        <v>5.276299999999999E-2</v>
      </c>
      <c r="AE13" s="97">
        <f t="shared" si="0"/>
        <v>5.2308999999999994E-2</v>
      </c>
      <c r="AF13" s="97">
        <f t="shared" si="0"/>
        <v>5.2121000000000015E-2</v>
      </c>
      <c r="AG13" s="97">
        <f t="shared" si="0"/>
        <v>5.2279000000000006E-2</v>
      </c>
      <c r="AH13" s="97">
        <f t="shared" si="0"/>
        <v>5.1074999999999995E-2</v>
      </c>
      <c r="AI13" s="97">
        <f t="shared" si="0"/>
        <v>5.0527000000000002E-2</v>
      </c>
      <c r="AJ13" s="97">
        <f t="shared" si="0"/>
        <v>5.1181999999999991E-2</v>
      </c>
      <c r="AK13" s="97">
        <f t="shared" si="0"/>
        <v>5.2760999999999988E-2</v>
      </c>
      <c r="AL13" s="97">
        <f t="shared" si="0"/>
        <v>5.5285999999999988E-2</v>
      </c>
      <c r="AM13" s="97">
        <f t="shared" si="0"/>
        <v>5.4375999999999994E-2</v>
      </c>
      <c r="AN13" s="97">
        <f t="shared" si="0"/>
        <v>5.4630000000000012E-2</v>
      </c>
      <c r="AO13" s="97">
        <f t="shared" si="0"/>
        <v>5.4077999999999987E-2</v>
      </c>
      <c r="AP13" s="97">
        <f t="shared" si="0"/>
        <v>5.3084999999999993E-2</v>
      </c>
      <c r="AQ13" s="97">
        <f t="shared" si="0"/>
        <v>5.2273000000000014E-2</v>
      </c>
      <c r="AR13" s="97">
        <f t="shared" si="0"/>
        <v>5.378899999999999E-2</v>
      </c>
      <c r="AS13" s="97">
        <f t="shared" si="0"/>
        <v>5.4434999999999997E-2</v>
      </c>
      <c r="AT13" s="97">
        <f t="shared" si="0"/>
        <v>5.3619000000000014E-2</v>
      </c>
      <c r="AU13" s="97">
        <f t="shared" si="0"/>
        <v>5.3595000000000004E-2</v>
      </c>
      <c r="AV13" s="97">
        <f t="shared" si="0"/>
        <v>5.4154000000000008E-2</v>
      </c>
      <c r="AW13" s="97">
        <f t="shared" si="0"/>
        <v>5.4063E-2</v>
      </c>
      <c r="AX13" s="97">
        <f t="shared" si="0"/>
        <v>5.4049000000000014E-2</v>
      </c>
      <c r="AY13" s="97">
        <f t="shared" si="0"/>
        <v>5.2638999999999991E-2</v>
      </c>
      <c r="AZ13" s="78"/>
      <c r="BA13" s="77"/>
      <c r="BB13" s="77"/>
      <c r="BC13" s="79"/>
      <c r="BD13" s="80"/>
      <c r="BE13" s="77"/>
      <c r="BF13" s="81"/>
      <c r="BG13" s="69"/>
      <c r="BH13" s="76"/>
    </row>
    <row r="14" spans="1:66">
      <c r="A14" s="90">
        <v>43780</v>
      </c>
      <c r="B14" s="87" t="s">
        <v>1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64" t="str">
        <f>IF((O15=""),"",MAX(C16:AY16))</f>
        <v/>
      </c>
      <c r="BA14" s="63" t="str">
        <f>IF(O15="","",MIN(C16:AY16))</f>
        <v/>
      </c>
      <c r="BB14" s="63" t="str">
        <f>IF((O16=""),"",AVERAGE(C16:AY16))</f>
        <v/>
      </c>
      <c r="BC14" s="65" t="e">
        <f>STDEV(C16:AY16)</f>
        <v>#DIV/0!</v>
      </c>
      <c r="BD14" s="66" t="str">
        <f>IF((O15=""),"",((AZ14-BA14)/(AZ14+BA14))*100)</f>
        <v/>
      </c>
      <c r="BE14" s="67"/>
      <c r="BF14" s="68"/>
      <c r="BG14" s="69"/>
      <c r="BH14" s="85" t="s">
        <v>112</v>
      </c>
      <c r="BK14" s="70"/>
      <c r="BL14" s="70"/>
      <c r="BM14" s="71"/>
      <c r="BN14" s="71"/>
    </row>
    <row r="15" spans="1:66">
      <c r="A15" s="91"/>
      <c r="B15" s="88" t="s">
        <v>2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72"/>
      <c r="BA15" s="73"/>
      <c r="BB15" s="73"/>
      <c r="BC15" s="65"/>
      <c r="BD15" s="74"/>
      <c r="BE15" s="73"/>
      <c r="BF15" s="75"/>
      <c r="BG15" s="69"/>
      <c r="BH15" s="99" t="s">
        <v>113</v>
      </c>
    </row>
    <row r="16" spans="1:66" ht="32.25" thickBot="1">
      <c r="A16" s="92"/>
      <c r="B16" s="89" t="s">
        <v>58</v>
      </c>
      <c r="C16" s="77" t="str">
        <f t="shared" ref="C16:O16" si="1">IF(((C14="")*AND(C15="")),"",(C14-C15)*2)</f>
        <v/>
      </c>
      <c r="D16" s="77" t="str">
        <f t="shared" si="1"/>
        <v/>
      </c>
      <c r="E16" s="77" t="str">
        <f t="shared" si="1"/>
        <v/>
      </c>
      <c r="F16" s="77" t="str">
        <f t="shared" si="1"/>
        <v/>
      </c>
      <c r="G16" s="77" t="str">
        <f t="shared" si="1"/>
        <v/>
      </c>
      <c r="H16" s="77" t="str">
        <f t="shared" si="1"/>
        <v/>
      </c>
      <c r="I16" s="77" t="str">
        <f t="shared" si="1"/>
        <v/>
      </c>
      <c r="J16" s="77" t="str">
        <f t="shared" si="1"/>
        <v/>
      </c>
      <c r="K16" s="77" t="str">
        <f t="shared" si="1"/>
        <v/>
      </c>
      <c r="L16" s="77" t="str">
        <f t="shared" si="1"/>
        <v/>
      </c>
      <c r="M16" s="77" t="str">
        <f t="shared" si="1"/>
        <v/>
      </c>
      <c r="N16" s="77" t="str">
        <f t="shared" si="1"/>
        <v/>
      </c>
      <c r="O16" s="77" t="str">
        <f t="shared" si="1"/>
        <v/>
      </c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5"/>
      <c r="AU16" s="95"/>
      <c r="AV16" s="95"/>
      <c r="AW16" s="95"/>
      <c r="AX16" s="95"/>
      <c r="AY16" s="95"/>
      <c r="AZ16" s="78"/>
      <c r="BA16" s="77"/>
      <c r="BB16" s="77"/>
      <c r="BC16" s="79"/>
      <c r="BD16" s="80"/>
      <c r="BE16" s="77"/>
      <c r="BF16" s="81"/>
      <c r="BG16" s="69"/>
      <c r="BH16" s="76"/>
    </row>
    <row r="17" spans="1:66">
      <c r="A17" s="90">
        <v>43780</v>
      </c>
      <c r="B17" s="87" t="s">
        <v>1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64" t="str">
        <f>IF((O18=""),"",MAX(C19:AY19))</f>
        <v/>
      </c>
      <c r="BA17" s="63" t="str">
        <f>IF(O18="","",MIN(C19:AY19))</f>
        <v/>
      </c>
      <c r="BB17" s="63" t="str">
        <f>IF((O19=""),"",AVERAGE(C19:AY19))</f>
        <v/>
      </c>
      <c r="BC17" s="65" t="e">
        <f>STDEV(C19:AY19)</f>
        <v>#DIV/0!</v>
      </c>
      <c r="BD17" s="66" t="str">
        <f>IF((O18=""),"",((AZ17-BA17)/(AZ17+BA17))*100)</f>
        <v/>
      </c>
      <c r="BE17" s="67"/>
      <c r="BF17" s="68"/>
      <c r="BG17" s="69"/>
      <c r="BH17" s="85" t="s">
        <v>112</v>
      </c>
      <c r="BK17" s="70"/>
      <c r="BL17" s="70"/>
      <c r="BM17" s="71"/>
      <c r="BN17" s="71"/>
    </row>
    <row r="18" spans="1:66">
      <c r="A18" s="91"/>
      <c r="B18" s="88" t="s">
        <v>2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4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72"/>
      <c r="BA18" s="73"/>
      <c r="BB18" s="73"/>
      <c r="BC18" s="65"/>
      <c r="BD18" s="74"/>
      <c r="BE18" s="73"/>
      <c r="BF18" s="75"/>
      <c r="BG18" s="69"/>
      <c r="BH18" s="99" t="s">
        <v>114</v>
      </c>
    </row>
    <row r="19" spans="1:66" ht="32.25" thickBot="1">
      <c r="A19" s="92"/>
      <c r="B19" s="89" t="s">
        <v>58</v>
      </c>
      <c r="C19" s="77" t="str">
        <f t="shared" ref="C19:O19" si="2">IF(((C17="")*AND(C18="")),"",(C17-C18)*2)</f>
        <v/>
      </c>
      <c r="D19" s="77" t="str">
        <f t="shared" si="2"/>
        <v/>
      </c>
      <c r="E19" s="77" t="str">
        <f t="shared" si="2"/>
        <v/>
      </c>
      <c r="F19" s="77" t="str">
        <f t="shared" si="2"/>
        <v/>
      </c>
      <c r="G19" s="77" t="str">
        <f t="shared" si="2"/>
        <v/>
      </c>
      <c r="H19" s="77" t="str">
        <f t="shared" si="2"/>
        <v/>
      </c>
      <c r="I19" s="77" t="str">
        <f t="shared" si="2"/>
        <v/>
      </c>
      <c r="J19" s="77" t="str">
        <f t="shared" si="2"/>
        <v/>
      </c>
      <c r="K19" s="77" t="str">
        <f t="shared" si="2"/>
        <v/>
      </c>
      <c r="L19" s="77" t="str">
        <f t="shared" si="2"/>
        <v/>
      </c>
      <c r="M19" s="77" t="str">
        <f t="shared" si="2"/>
        <v/>
      </c>
      <c r="N19" s="77" t="str">
        <f t="shared" si="2"/>
        <v/>
      </c>
      <c r="O19" s="77" t="str">
        <f t="shared" si="2"/>
        <v/>
      </c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95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78"/>
      <c r="BA19" s="77"/>
      <c r="BB19" s="77"/>
      <c r="BC19" s="79"/>
      <c r="BD19" s="80"/>
      <c r="BE19" s="77"/>
      <c r="BF19" s="81"/>
      <c r="BG19" s="69"/>
      <c r="BH19" s="76"/>
    </row>
    <row r="20" spans="1:66">
      <c r="A20" s="90"/>
      <c r="B20" s="87" t="s">
        <v>1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64" t="str">
        <f>IF((O21=""),"",MAX(C22:AY22))</f>
        <v/>
      </c>
      <c r="BA20" s="63" t="str">
        <f>IF(O21="","",MIN(C22:AY22))</f>
        <v/>
      </c>
      <c r="BB20" s="63" t="str">
        <f>IF((O22=""),"",AVERAGE(C22:AY22))</f>
        <v/>
      </c>
      <c r="BC20" s="65" t="e">
        <f>STDEV(C22:AY22)</f>
        <v>#DIV/0!</v>
      </c>
      <c r="BD20" s="66" t="str">
        <f>IF((O21=""),"",((AZ20-BA20)/(AZ20+BA20))*100)</f>
        <v/>
      </c>
      <c r="BE20" s="67"/>
      <c r="BF20" s="68"/>
      <c r="BG20" s="69"/>
      <c r="BH20" s="85"/>
      <c r="BK20" s="70"/>
      <c r="BL20" s="70"/>
      <c r="BM20" s="71"/>
      <c r="BN20" s="71"/>
    </row>
    <row r="21" spans="1:66">
      <c r="A21" s="91"/>
      <c r="B21" s="88" t="s">
        <v>2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72"/>
      <c r="BA21" s="73"/>
      <c r="BB21" s="73"/>
      <c r="BC21" s="65"/>
      <c r="BD21" s="74"/>
      <c r="BE21" s="73"/>
      <c r="BF21" s="75"/>
      <c r="BG21" s="69"/>
      <c r="BH21" s="76"/>
    </row>
    <row r="22" spans="1:66" ht="32.25" thickBot="1">
      <c r="A22" s="92"/>
      <c r="B22" s="89" t="s">
        <v>58</v>
      </c>
      <c r="C22" s="77" t="str">
        <f t="shared" ref="C22:O22" si="3">IF(((C20="")*AND(C21="")),"",(C20-C21)*2)</f>
        <v/>
      </c>
      <c r="D22" s="77" t="str">
        <f t="shared" si="3"/>
        <v/>
      </c>
      <c r="E22" s="77" t="str">
        <f t="shared" si="3"/>
        <v/>
      </c>
      <c r="F22" s="77" t="str">
        <f t="shared" si="3"/>
        <v/>
      </c>
      <c r="G22" s="77" t="str">
        <f t="shared" si="3"/>
        <v/>
      </c>
      <c r="H22" s="77" t="str">
        <f t="shared" si="3"/>
        <v/>
      </c>
      <c r="I22" s="77" t="str">
        <f t="shared" si="3"/>
        <v/>
      </c>
      <c r="J22" s="77" t="str">
        <f t="shared" si="3"/>
        <v/>
      </c>
      <c r="K22" s="77" t="str">
        <f t="shared" si="3"/>
        <v/>
      </c>
      <c r="L22" s="77" t="str">
        <f t="shared" si="3"/>
        <v/>
      </c>
      <c r="M22" s="77" t="str">
        <f t="shared" si="3"/>
        <v/>
      </c>
      <c r="N22" s="77" t="str">
        <f t="shared" si="3"/>
        <v/>
      </c>
      <c r="O22" s="77" t="str">
        <f t="shared" si="3"/>
        <v/>
      </c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5"/>
      <c r="AU22" s="95"/>
      <c r="AV22" s="95"/>
      <c r="AW22" s="95"/>
      <c r="AX22" s="95"/>
      <c r="AY22" s="95"/>
      <c r="AZ22" s="78"/>
      <c r="BA22" s="77"/>
      <c r="BB22" s="77"/>
      <c r="BC22" s="79"/>
      <c r="BD22" s="80"/>
      <c r="BE22" s="77"/>
      <c r="BF22" s="81"/>
      <c r="BG22" s="69"/>
      <c r="BH22" s="76"/>
    </row>
    <row r="23" spans="1:66">
      <c r="A23" s="90"/>
      <c r="B23" s="87" t="s">
        <v>1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64" t="str">
        <f>IF((O24=""),"",MAX(C25:AY25))</f>
        <v/>
      </c>
      <c r="BA23" s="63" t="str">
        <f>IF(O24="","",MIN(C25:AY25))</f>
        <v/>
      </c>
      <c r="BB23" s="63" t="str">
        <f>IF((O25=""),"",AVERAGE(C25:AY25))</f>
        <v/>
      </c>
      <c r="BC23" s="65" t="e">
        <f>STDEV(C25:AY25)</f>
        <v>#DIV/0!</v>
      </c>
      <c r="BD23" s="66" t="str">
        <f>IF((O24=""),"",((AZ23-BA23)/(AZ23+BA23))*100)</f>
        <v/>
      </c>
      <c r="BE23" s="67"/>
      <c r="BF23" s="68"/>
      <c r="BG23" s="69"/>
      <c r="BH23" s="85"/>
      <c r="BK23" s="70"/>
      <c r="BL23" s="70"/>
      <c r="BM23" s="71"/>
      <c r="BN23" s="71"/>
    </row>
    <row r="24" spans="1:66">
      <c r="A24" s="91"/>
      <c r="B24" s="88" t="s">
        <v>2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72"/>
      <c r="BA24" s="73"/>
      <c r="BB24" s="73"/>
      <c r="BC24" s="65"/>
      <c r="BD24" s="74"/>
      <c r="BE24" s="73"/>
      <c r="BF24" s="75"/>
      <c r="BG24" s="69"/>
      <c r="BH24" s="76"/>
    </row>
    <row r="25" spans="1:66" ht="32.25" thickBot="1">
      <c r="A25" s="92"/>
      <c r="B25" s="89" t="s">
        <v>58</v>
      </c>
      <c r="C25" s="77" t="str">
        <f t="shared" ref="C25:O25" si="4">IF(((C23="")*AND(C24="")),"",(C23-C24)*2)</f>
        <v/>
      </c>
      <c r="D25" s="77" t="str">
        <f t="shared" si="4"/>
        <v/>
      </c>
      <c r="E25" s="77" t="str">
        <f t="shared" si="4"/>
        <v/>
      </c>
      <c r="F25" s="77" t="str">
        <f t="shared" si="4"/>
        <v/>
      </c>
      <c r="G25" s="77" t="str">
        <f t="shared" si="4"/>
        <v/>
      </c>
      <c r="H25" s="77" t="str">
        <f t="shared" si="4"/>
        <v/>
      </c>
      <c r="I25" s="77" t="str">
        <f t="shared" si="4"/>
        <v/>
      </c>
      <c r="J25" s="77" t="str">
        <f t="shared" si="4"/>
        <v/>
      </c>
      <c r="K25" s="77" t="str">
        <f t="shared" si="4"/>
        <v/>
      </c>
      <c r="L25" s="77" t="str">
        <f t="shared" si="4"/>
        <v/>
      </c>
      <c r="M25" s="77" t="str">
        <f t="shared" si="4"/>
        <v/>
      </c>
      <c r="N25" s="77" t="str">
        <f t="shared" si="4"/>
        <v/>
      </c>
      <c r="O25" s="77" t="str">
        <f t="shared" si="4"/>
        <v/>
      </c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78"/>
      <c r="BA25" s="77"/>
      <c r="BB25" s="77"/>
      <c r="BC25" s="79"/>
      <c r="BD25" s="80"/>
      <c r="BE25" s="77"/>
      <c r="BF25" s="81"/>
      <c r="BG25" s="69"/>
      <c r="BH25" s="76"/>
    </row>
    <row r="26" spans="1:66">
      <c r="A26" s="90"/>
      <c r="B26" s="87" t="s">
        <v>1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64" t="str">
        <f>IF((O27=""),"",MAX(C28:AY28))</f>
        <v/>
      </c>
      <c r="BA26" s="63" t="str">
        <f>IF(O27="","",MIN(C28:AY28))</f>
        <v/>
      </c>
      <c r="BB26" s="63" t="str">
        <f>IF((O28=""),"",AVERAGE(C28:AY28))</f>
        <v/>
      </c>
      <c r="BC26" s="65" t="e">
        <f>STDEV(C28:AY28)</f>
        <v>#DIV/0!</v>
      </c>
      <c r="BD26" s="66" t="str">
        <f>IF((O27=""),"",((AZ26-BA26)/(AZ26+BA26))*100)</f>
        <v/>
      </c>
      <c r="BE26" s="67"/>
      <c r="BF26" s="68"/>
      <c r="BG26" s="69"/>
      <c r="BH26" s="85"/>
      <c r="BK26" s="70"/>
      <c r="BL26" s="70"/>
      <c r="BM26" s="71"/>
      <c r="BN26" s="71"/>
    </row>
    <row r="27" spans="1:66">
      <c r="A27" s="91"/>
      <c r="B27" s="88" t="s">
        <v>2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72"/>
      <c r="BA27" s="73"/>
      <c r="BB27" s="73"/>
      <c r="BC27" s="65"/>
      <c r="BD27" s="74"/>
      <c r="BE27" s="73"/>
      <c r="BF27" s="75"/>
      <c r="BG27" s="69"/>
      <c r="BH27" s="76"/>
    </row>
    <row r="28" spans="1:66" ht="32.25" thickBot="1">
      <c r="A28" s="92"/>
      <c r="B28" s="89" t="s">
        <v>58</v>
      </c>
      <c r="C28" s="77" t="str">
        <f t="shared" ref="C28:O28" si="5">IF(((C26="")*AND(C27="")),"",(C26-C27)*2)</f>
        <v/>
      </c>
      <c r="D28" s="77" t="str">
        <f t="shared" si="5"/>
        <v/>
      </c>
      <c r="E28" s="77" t="str">
        <f t="shared" si="5"/>
        <v/>
      </c>
      <c r="F28" s="77" t="str">
        <f t="shared" si="5"/>
        <v/>
      </c>
      <c r="G28" s="77" t="str">
        <f t="shared" si="5"/>
        <v/>
      </c>
      <c r="H28" s="77" t="str">
        <f t="shared" si="5"/>
        <v/>
      </c>
      <c r="I28" s="77" t="str">
        <f t="shared" si="5"/>
        <v/>
      </c>
      <c r="J28" s="77" t="str">
        <f t="shared" si="5"/>
        <v/>
      </c>
      <c r="K28" s="77" t="str">
        <f t="shared" si="5"/>
        <v/>
      </c>
      <c r="L28" s="77" t="str">
        <f t="shared" si="5"/>
        <v/>
      </c>
      <c r="M28" s="77" t="str">
        <f t="shared" si="5"/>
        <v/>
      </c>
      <c r="N28" s="77" t="str">
        <f t="shared" si="5"/>
        <v/>
      </c>
      <c r="O28" s="77" t="str">
        <f t="shared" si="5"/>
        <v/>
      </c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95"/>
      <c r="AQ28" s="95"/>
      <c r="AR28" s="95"/>
      <c r="AS28" s="95"/>
      <c r="AT28" s="95"/>
      <c r="AU28" s="95"/>
      <c r="AV28" s="95"/>
      <c r="AW28" s="95"/>
      <c r="AX28" s="95"/>
      <c r="AY28" s="95"/>
      <c r="AZ28" s="78"/>
      <c r="BA28" s="77"/>
      <c r="BB28" s="77"/>
      <c r="BC28" s="79"/>
      <c r="BD28" s="80"/>
      <c r="BE28" s="77"/>
      <c r="BF28" s="81"/>
      <c r="BG28" s="69"/>
      <c r="BH28" s="76"/>
    </row>
  </sheetData>
  <autoFilter ref="A10:BN10"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</autoFilter>
  <mergeCells count="1">
    <mergeCell ref="C9:AY9"/>
  </mergeCells>
  <conditionalFormatting sqref="BE11">
    <cfRule type="cellIs" dxfId="43" priority="29" stopIfTrue="1" operator="equal">
      <formula>"Fail"</formula>
    </cfRule>
    <cfRule type="cellIs" dxfId="42" priority="30" stopIfTrue="1" operator="equal">
      <formula>"Pass"</formula>
    </cfRule>
  </conditionalFormatting>
  <conditionalFormatting sqref="BE14">
    <cfRule type="cellIs" dxfId="41" priority="27" stopIfTrue="1" operator="equal">
      <formula>"Fail"</formula>
    </cfRule>
    <cfRule type="cellIs" dxfId="40" priority="28" stopIfTrue="1" operator="equal">
      <formula>"Pass"</formula>
    </cfRule>
  </conditionalFormatting>
  <conditionalFormatting sqref="BE17">
    <cfRule type="cellIs" dxfId="39" priority="25" stopIfTrue="1" operator="equal">
      <formula>"Fail"</formula>
    </cfRule>
    <cfRule type="cellIs" dxfId="38" priority="26" stopIfTrue="1" operator="equal">
      <formula>"Pass"</formula>
    </cfRule>
  </conditionalFormatting>
  <conditionalFormatting sqref="BE20">
    <cfRule type="cellIs" dxfId="37" priority="23" stopIfTrue="1" operator="equal">
      <formula>"Fail"</formula>
    </cfRule>
    <cfRule type="cellIs" dxfId="36" priority="24" stopIfTrue="1" operator="equal">
      <formula>"Pass"</formula>
    </cfRule>
  </conditionalFormatting>
  <conditionalFormatting sqref="BE23">
    <cfRule type="cellIs" dxfId="35" priority="21" stopIfTrue="1" operator="equal">
      <formula>"Fail"</formula>
    </cfRule>
    <cfRule type="cellIs" dxfId="34" priority="22" stopIfTrue="1" operator="equal">
      <formula>"Pass"</formula>
    </cfRule>
  </conditionalFormatting>
  <conditionalFormatting sqref="BE26">
    <cfRule type="cellIs" dxfId="33" priority="19" stopIfTrue="1" operator="equal">
      <formula>"Fail"</formula>
    </cfRule>
    <cfRule type="cellIs" dxfId="32" priority="20" stopIfTrue="1" operator="equal">
      <formula>"Pass"</formula>
    </cfRule>
  </conditionalFormatting>
  <conditionalFormatting sqref="BE14">
    <cfRule type="cellIs" dxfId="31" priority="17" stopIfTrue="1" operator="equal">
      <formula>"Fail"</formula>
    </cfRule>
    <cfRule type="cellIs" dxfId="30" priority="18" stopIfTrue="1" operator="equal">
      <formula>"Pass"</formula>
    </cfRule>
  </conditionalFormatting>
  <conditionalFormatting sqref="BE17">
    <cfRule type="cellIs" dxfId="29" priority="15" stopIfTrue="1" operator="equal">
      <formula>"Fail"</formula>
    </cfRule>
    <cfRule type="cellIs" dxfId="28" priority="16" stopIfTrue="1" operator="equal">
      <formula>"Pass"</formula>
    </cfRule>
  </conditionalFormatting>
  <conditionalFormatting sqref="BE17">
    <cfRule type="cellIs" dxfId="27" priority="13" stopIfTrue="1" operator="equal">
      <formula>"Fail"</formula>
    </cfRule>
    <cfRule type="cellIs" dxfId="26" priority="14" stopIfTrue="1" operator="equal">
      <formula>"Pass"</formula>
    </cfRule>
  </conditionalFormatting>
  <conditionalFormatting sqref="BE20">
    <cfRule type="cellIs" dxfId="25" priority="11" stopIfTrue="1" operator="equal">
      <formula>"Fail"</formula>
    </cfRule>
    <cfRule type="cellIs" dxfId="24" priority="12" stopIfTrue="1" operator="equal">
      <formula>"Pass"</formula>
    </cfRule>
  </conditionalFormatting>
  <conditionalFormatting sqref="BE20">
    <cfRule type="cellIs" dxfId="23" priority="9" stopIfTrue="1" operator="equal">
      <formula>"Fail"</formula>
    </cfRule>
    <cfRule type="cellIs" dxfId="22" priority="10" stopIfTrue="1" operator="equal">
      <formula>"Pass"</formula>
    </cfRule>
  </conditionalFormatting>
  <conditionalFormatting sqref="BE23">
    <cfRule type="cellIs" dxfId="21" priority="7" stopIfTrue="1" operator="equal">
      <formula>"Fail"</formula>
    </cfRule>
    <cfRule type="cellIs" dxfId="20" priority="8" stopIfTrue="1" operator="equal">
      <formula>"Pass"</formula>
    </cfRule>
  </conditionalFormatting>
  <conditionalFormatting sqref="BE23">
    <cfRule type="cellIs" dxfId="19" priority="5" stopIfTrue="1" operator="equal">
      <formula>"Fail"</formula>
    </cfRule>
    <cfRule type="cellIs" dxfId="18" priority="6" stopIfTrue="1" operator="equal">
      <formula>"Pass"</formula>
    </cfRule>
  </conditionalFormatting>
  <conditionalFormatting sqref="BE26">
    <cfRule type="cellIs" dxfId="17" priority="3" stopIfTrue="1" operator="equal">
      <formula>"Fail"</formula>
    </cfRule>
    <cfRule type="cellIs" dxfId="16" priority="4" stopIfTrue="1" operator="equal">
      <formula>"Pass"</formula>
    </cfRule>
  </conditionalFormatting>
  <conditionalFormatting sqref="BE26">
    <cfRule type="cellIs" dxfId="15" priority="1" stopIfTrue="1" operator="equal">
      <formula>"Fail"</formula>
    </cfRule>
    <cfRule type="cellIs" dxfId="14" priority="2" stopIfTrue="1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7"/>
  <sheetViews>
    <sheetView workbookViewId="0">
      <selection activeCell="G14" sqref="G14"/>
    </sheetView>
  </sheetViews>
  <sheetFormatPr defaultRowHeight="15"/>
  <cols>
    <col min="1" max="1" width="17" customWidth="1"/>
    <col min="4" max="4" width="7" bestFit="1" customWidth="1"/>
    <col min="6" max="6" width="10.28515625" bestFit="1" customWidth="1"/>
  </cols>
  <sheetData>
    <row r="1" spans="1:7">
      <c r="A1" s="10"/>
      <c r="B1" s="10" t="s">
        <v>22</v>
      </c>
      <c r="C1" s="10" t="s">
        <v>23</v>
      </c>
      <c r="D1" s="11" t="s">
        <v>1</v>
      </c>
      <c r="E1" s="11" t="s">
        <v>2</v>
      </c>
      <c r="F1" s="11" t="s">
        <v>3</v>
      </c>
      <c r="G1" s="11" t="s">
        <v>4</v>
      </c>
    </row>
    <row r="2" spans="1:7">
      <c r="A2" s="10" t="s">
        <v>0</v>
      </c>
      <c r="B2" s="10">
        <v>0</v>
      </c>
      <c r="C2" s="10">
        <v>0</v>
      </c>
      <c r="D2" s="10">
        <v>3684.4</v>
      </c>
      <c r="E2" s="10">
        <v>2320.1</v>
      </c>
      <c r="F2" s="10">
        <f>D2-E2</f>
        <v>1364.3000000000002</v>
      </c>
      <c r="G2" s="10">
        <f>F2*2</f>
        <v>2728.6000000000004</v>
      </c>
    </row>
    <row r="3" spans="1:7">
      <c r="A3" s="10" t="s">
        <v>0</v>
      </c>
      <c r="B3" s="10">
        <v>30</v>
      </c>
      <c r="C3" s="10">
        <v>0</v>
      </c>
      <c r="D3" s="10">
        <v>3680.6</v>
      </c>
      <c r="E3" s="10">
        <v>2312.6999999999998</v>
      </c>
      <c r="F3" s="10">
        <f t="shared" ref="F3:F14" si="0">D3-E3</f>
        <v>1367.9</v>
      </c>
      <c r="G3" s="10">
        <f t="shared" ref="G3:G14" si="1">F3*2</f>
        <v>2735.8</v>
      </c>
    </row>
    <row r="4" spans="1:7">
      <c r="A4" s="10" t="s">
        <v>0</v>
      </c>
      <c r="B4" s="10">
        <v>30</v>
      </c>
      <c r="C4" s="10">
        <v>90</v>
      </c>
      <c r="D4" s="10">
        <v>3658</v>
      </c>
      <c r="E4" s="10">
        <v>2283.3000000000002</v>
      </c>
      <c r="F4" s="10">
        <f t="shared" si="0"/>
        <v>1374.6999999999998</v>
      </c>
      <c r="G4" s="10">
        <f t="shared" si="1"/>
        <v>2749.3999999999996</v>
      </c>
    </row>
    <row r="5" spans="1:7">
      <c r="A5" s="10" t="s">
        <v>0</v>
      </c>
      <c r="B5" s="10">
        <v>30</v>
      </c>
      <c r="C5" s="10">
        <v>180</v>
      </c>
      <c r="D5" s="10">
        <v>3699.8</v>
      </c>
      <c r="E5" s="10">
        <v>2328.3000000000002</v>
      </c>
      <c r="F5" s="10">
        <f t="shared" si="0"/>
        <v>1371.5</v>
      </c>
      <c r="G5" s="10">
        <f t="shared" si="1"/>
        <v>2743</v>
      </c>
    </row>
    <row r="6" spans="1:7">
      <c r="A6" s="10" t="s">
        <v>0</v>
      </c>
      <c r="B6" s="10">
        <v>30</v>
      </c>
      <c r="C6" s="10">
        <v>270</v>
      </c>
      <c r="D6" s="10">
        <v>3655</v>
      </c>
      <c r="E6" s="10">
        <v>2277.6999999999998</v>
      </c>
      <c r="F6" s="10">
        <f t="shared" si="0"/>
        <v>1377.3000000000002</v>
      </c>
      <c r="G6" s="10">
        <f t="shared" si="1"/>
        <v>2754.6000000000004</v>
      </c>
    </row>
    <row r="7" spans="1:7">
      <c r="A7" s="10" t="s">
        <v>0</v>
      </c>
      <c r="B7" s="10">
        <v>60</v>
      </c>
      <c r="C7" s="10">
        <v>0</v>
      </c>
      <c r="D7" s="10">
        <v>3641.8</v>
      </c>
      <c r="E7" s="10">
        <v>2226</v>
      </c>
      <c r="F7" s="10">
        <f t="shared" si="0"/>
        <v>1415.8000000000002</v>
      </c>
      <c r="G7" s="10">
        <f t="shared" si="1"/>
        <v>2831.6000000000004</v>
      </c>
    </row>
    <row r="8" spans="1:7">
      <c r="A8" s="10" t="s">
        <v>0</v>
      </c>
      <c r="B8" s="10">
        <v>60</v>
      </c>
      <c r="C8" s="10">
        <v>90</v>
      </c>
      <c r="D8" s="10">
        <v>3641.7</v>
      </c>
      <c r="E8" s="10">
        <v>2214.1</v>
      </c>
      <c r="F8" s="10">
        <f t="shared" si="0"/>
        <v>1427.6</v>
      </c>
      <c r="G8" s="10">
        <f t="shared" si="1"/>
        <v>2855.2</v>
      </c>
    </row>
    <row r="9" spans="1:7">
      <c r="A9" s="10" t="s">
        <v>0</v>
      </c>
      <c r="B9" s="10">
        <v>60</v>
      </c>
      <c r="C9" s="10">
        <v>180</v>
      </c>
      <c r="D9" s="10">
        <v>3749.7</v>
      </c>
      <c r="E9" s="10">
        <v>2359.1</v>
      </c>
      <c r="F9" s="10">
        <f t="shared" si="0"/>
        <v>1390.6</v>
      </c>
      <c r="G9" s="10">
        <f t="shared" si="1"/>
        <v>2781.2</v>
      </c>
    </row>
    <row r="10" spans="1:7">
      <c r="A10" s="10" t="s">
        <v>0</v>
      </c>
      <c r="B10" s="10">
        <v>60</v>
      </c>
      <c r="C10" s="10">
        <v>270</v>
      </c>
      <c r="D10" s="10">
        <v>3664.2</v>
      </c>
      <c r="E10" s="10">
        <v>2251.5</v>
      </c>
      <c r="F10" s="10">
        <f t="shared" si="0"/>
        <v>1412.6999999999998</v>
      </c>
      <c r="G10" s="10">
        <f t="shared" si="1"/>
        <v>2825.3999999999996</v>
      </c>
    </row>
    <row r="11" spans="1:7">
      <c r="A11" s="10" t="s">
        <v>0</v>
      </c>
      <c r="B11" s="10">
        <v>85</v>
      </c>
      <c r="C11" s="10">
        <v>0</v>
      </c>
      <c r="D11" s="10">
        <v>3679</v>
      </c>
      <c r="E11" s="10">
        <v>2292</v>
      </c>
      <c r="F11" s="10">
        <f t="shared" si="0"/>
        <v>1387</v>
      </c>
      <c r="G11" s="10">
        <f t="shared" si="1"/>
        <v>2774</v>
      </c>
    </row>
    <row r="12" spans="1:7">
      <c r="A12" s="10" t="s">
        <v>0</v>
      </c>
      <c r="B12" s="10">
        <v>85</v>
      </c>
      <c r="C12" s="10">
        <v>90</v>
      </c>
      <c r="D12" s="10">
        <v>3705.3</v>
      </c>
      <c r="E12" s="10">
        <v>2321.5</v>
      </c>
      <c r="F12" s="10">
        <f t="shared" si="0"/>
        <v>1383.8000000000002</v>
      </c>
      <c r="G12" s="10">
        <f t="shared" si="1"/>
        <v>2767.6000000000004</v>
      </c>
    </row>
    <row r="13" spans="1:7">
      <c r="A13" s="10" t="s">
        <v>0</v>
      </c>
      <c r="B13" s="10">
        <v>85</v>
      </c>
      <c r="C13" s="10">
        <v>180</v>
      </c>
      <c r="D13" s="10">
        <v>3793.7</v>
      </c>
      <c r="E13" s="10">
        <v>2402.8000000000002</v>
      </c>
      <c r="F13" s="10">
        <f t="shared" si="0"/>
        <v>1390.8999999999996</v>
      </c>
      <c r="G13" s="10">
        <f t="shared" si="1"/>
        <v>2781.7999999999993</v>
      </c>
    </row>
    <row r="14" spans="1:7">
      <c r="A14" s="10" t="s">
        <v>0</v>
      </c>
      <c r="B14" s="10">
        <v>85</v>
      </c>
      <c r="C14" s="10">
        <v>270</v>
      </c>
      <c r="D14" s="10">
        <v>3749</v>
      </c>
      <c r="E14" s="10">
        <v>2356.5</v>
      </c>
      <c r="F14" s="10">
        <f t="shared" si="0"/>
        <v>1392.5</v>
      </c>
      <c r="G14" s="10">
        <f t="shared" si="1"/>
        <v>2785</v>
      </c>
    </row>
    <row r="15" spans="1:7">
      <c r="A15" s="10"/>
      <c r="B15" s="10"/>
      <c r="C15" s="10"/>
      <c r="D15" s="10"/>
      <c r="E15" s="10"/>
      <c r="F15" s="10"/>
      <c r="G15" s="10"/>
    </row>
    <row r="16" spans="1:7">
      <c r="A16" s="10"/>
      <c r="B16" s="10"/>
      <c r="C16" s="10"/>
      <c r="D16" s="10"/>
      <c r="E16" s="10"/>
      <c r="F16" s="10" t="s">
        <v>20</v>
      </c>
      <c r="G16" s="10">
        <f>AVERAGE(G2,G2:G14)</f>
        <v>2774.4142857142861</v>
      </c>
    </row>
    <row r="17" spans="1:7">
      <c r="A17" s="10"/>
      <c r="B17" s="10"/>
      <c r="C17" s="10"/>
      <c r="D17" s="10"/>
      <c r="E17" s="10"/>
      <c r="F17" s="10" t="s">
        <v>21</v>
      </c>
      <c r="G17" s="10">
        <f>(MAX(G2:G14)-MIN(G2:G14))/(MAX(G2:G14)+MIN(G2:G14))*100</f>
        <v>2.2672731831369219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C4:AB11"/>
  <sheetViews>
    <sheetView workbookViewId="0">
      <selection activeCell="J30" sqref="J30"/>
    </sheetView>
  </sheetViews>
  <sheetFormatPr defaultRowHeight="15"/>
  <cols>
    <col min="3" max="3" width="28" bestFit="1" customWidth="1"/>
    <col min="4" max="5" width="4" bestFit="1" customWidth="1"/>
    <col min="6" max="6" width="4.140625" bestFit="1" customWidth="1"/>
    <col min="7" max="8" width="4" bestFit="1" customWidth="1"/>
    <col min="9" max="9" width="4.140625" bestFit="1" customWidth="1"/>
    <col min="10" max="11" width="4" bestFit="1" customWidth="1"/>
    <col min="12" max="12" width="4.140625" bestFit="1" customWidth="1"/>
    <col min="13" max="14" width="4" bestFit="1" customWidth="1"/>
    <col min="15" max="15" width="4.140625" bestFit="1" customWidth="1"/>
    <col min="16" max="17" width="4" bestFit="1" customWidth="1"/>
    <col min="18" max="18" width="4.140625" bestFit="1" customWidth="1"/>
    <col min="19" max="20" width="4" bestFit="1" customWidth="1"/>
    <col min="21" max="21" width="4.140625" bestFit="1" customWidth="1"/>
    <col min="22" max="23" width="4" bestFit="1" customWidth="1"/>
    <col min="24" max="24" width="4.140625" bestFit="1" customWidth="1"/>
    <col min="25" max="26" width="4" bestFit="1" customWidth="1"/>
    <col min="27" max="28" width="4.140625" bestFit="1" customWidth="1"/>
  </cols>
  <sheetData>
    <row r="4" spans="3:28" ht="15.75" thickBot="1"/>
    <row r="5" spans="3:28" ht="15.75" thickBot="1">
      <c r="C5" s="1" t="s">
        <v>5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6" spans="3:28" ht="15.75" thickBot="1">
      <c r="C6" s="3" t="s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  <c r="AB6" s="5"/>
    </row>
    <row r="7" spans="3:28" ht="15.75" thickBot="1">
      <c r="C7" s="3" t="s">
        <v>7</v>
      </c>
      <c r="D7" s="6" t="s">
        <v>8</v>
      </c>
      <c r="E7" s="7" t="s">
        <v>9</v>
      </c>
      <c r="F7" s="8" t="s">
        <v>10</v>
      </c>
      <c r="G7" s="6" t="s">
        <v>8</v>
      </c>
      <c r="H7" s="7" t="s">
        <v>9</v>
      </c>
      <c r="I7" s="8" t="s">
        <v>10</v>
      </c>
      <c r="J7" s="6" t="s">
        <v>8</v>
      </c>
      <c r="K7" s="7" t="s">
        <v>9</v>
      </c>
      <c r="L7" s="8" t="s">
        <v>10</v>
      </c>
      <c r="M7" s="6" t="s">
        <v>8</v>
      </c>
      <c r="N7" s="7" t="s">
        <v>9</v>
      </c>
      <c r="O7" s="8" t="s">
        <v>10</v>
      </c>
      <c r="P7" s="6" t="s">
        <v>8</v>
      </c>
      <c r="Q7" s="7" t="s">
        <v>9</v>
      </c>
      <c r="R7" s="8" t="s">
        <v>10</v>
      </c>
      <c r="S7" s="6" t="s">
        <v>8</v>
      </c>
      <c r="T7" s="7" t="s">
        <v>9</v>
      </c>
      <c r="U7" s="8" t="s">
        <v>10</v>
      </c>
      <c r="V7" s="6" t="s">
        <v>8</v>
      </c>
      <c r="W7" s="7" t="s">
        <v>9</v>
      </c>
      <c r="X7" s="8" t="s">
        <v>10</v>
      </c>
      <c r="Y7" s="6" t="s">
        <v>8</v>
      </c>
      <c r="Z7" s="7" t="s">
        <v>9</v>
      </c>
      <c r="AA7" s="8" t="s">
        <v>10</v>
      </c>
      <c r="AB7" s="7" t="s">
        <v>19</v>
      </c>
    </row>
    <row r="8" spans="3:28" ht="15.75" thickBot="1">
      <c r="C8" s="3" t="s">
        <v>11</v>
      </c>
      <c r="D8" s="6">
        <v>440</v>
      </c>
      <c r="E8" s="7">
        <v>475</v>
      </c>
      <c r="F8" s="8">
        <v>520</v>
      </c>
      <c r="G8" s="6">
        <v>440</v>
      </c>
      <c r="H8" s="7">
        <v>475</v>
      </c>
      <c r="I8" s="8">
        <v>520</v>
      </c>
      <c r="J8" s="6">
        <v>440</v>
      </c>
      <c r="K8" s="7">
        <v>475</v>
      </c>
      <c r="L8" s="8">
        <v>520</v>
      </c>
      <c r="M8" s="6">
        <v>440</v>
      </c>
      <c r="N8" s="7">
        <v>475</v>
      </c>
      <c r="O8" s="8">
        <v>520</v>
      </c>
      <c r="P8" s="6">
        <v>440</v>
      </c>
      <c r="Q8" s="7">
        <v>475</v>
      </c>
      <c r="R8" s="8">
        <v>520</v>
      </c>
      <c r="S8" s="6">
        <v>440</v>
      </c>
      <c r="T8" s="7">
        <v>475</v>
      </c>
      <c r="U8" s="8">
        <v>520</v>
      </c>
      <c r="V8" s="6">
        <v>440</v>
      </c>
      <c r="W8" s="7">
        <v>475</v>
      </c>
      <c r="X8" s="8">
        <v>520</v>
      </c>
      <c r="Y8" s="6">
        <v>440</v>
      </c>
      <c r="Z8" s="7">
        <v>475</v>
      </c>
      <c r="AA8" s="8">
        <v>520</v>
      </c>
      <c r="AB8" s="7">
        <v>475</v>
      </c>
    </row>
    <row r="9" spans="3:28" ht="15.75" thickBot="1">
      <c r="C9" s="9" t="s">
        <v>12</v>
      </c>
      <c r="D9" s="4" t="s">
        <v>13</v>
      </c>
      <c r="E9" s="4"/>
      <c r="F9" s="4" t="s">
        <v>13</v>
      </c>
      <c r="G9" s="4"/>
      <c r="H9" s="4" t="s">
        <v>13</v>
      </c>
      <c r="I9" s="4"/>
      <c r="J9" s="4" t="s">
        <v>13</v>
      </c>
      <c r="K9" s="4"/>
      <c r="L9" s="4" t="s">
        <v>13</v>
      </c>
      <c r="M9" s="4"/>
      <c r="N9" s="4" t="s">
        <v>13</v>
      </c>
      <c r="O9" s="4"/>
      <c r="P9" s="4"/>
      <c r="Q9" s="4" t="s">
        <v>13</v>
      </c>
      <c r="R9" s="4"/>
      <c r="S9" s="4" t="s">
        <v>13</v>
      </c>
      <c r="T9" s="4"/>
      <c r="U9" s="4" t="s">
        <v>13</v>
      </c>
      <c r="V9" s="4"/>
      <c r="W9" s="4" t="s">
        <v>13</v>
      </c>
      <c r="X9" s="4"/>
      <c r="Y9" s="4" t="s">
        <v>13</v>
      </c>
      <c r="Z9" s="4"/>
      <c r="AA9" s="4" t="s">
        <v>13</v>
      </c>
      <c r="AB9" s="4"/>
    </row>
    <row r="10" spans="3:28" ht="15.75" thickBot="1">
      <c r="C10" s="3" t="s">
        <v>14</v>
      </c>
      <c r="D10" s="112" t="s">
        <v>15</v>
      </c>
      <c r="E10" s="113"/>
      <c r="F10" s="114"/>
      <c r="G10" s="115" t="s">
        <v>16</v>
      </c>
      <c r="H10" s="116"/>
      <c r="I10" s="117"/>
      <c r="J10" s="106" t="s">
        <v>17</v>
      </c>
      <c r="K10" s="107"/>
      <c r="L10" s="108"/>
      <c r="M10" s="109" t="s">
        <v>18</v>
      </c>
      <c r="N10" s="110"/>
      <c r="O10" s="111"/>
      <c r="P10" s="112" t="s">
        <v>15</v>
      </c>
      <c r="Q10" s="113"/>
      <c r="R10" s="114"/>
      <c r="S10" s="115" t="s">
        <v>16</v>
      </c>
      <c r="T10" s="116"/>
      <c r="U10" s="117"/>
      <c r="V10" s="106" t="s">
        <v>17</v>
      </c>
      <c r="W10" s="107"/>
      <c r="X10" s="108"/>
      <c r="Y10" s="109" t="s">
        <v>18</v>
      </c>
      <c r="Z10" s="110"/>
      <c r="AA10" s="111"/>
      <c r="AB10" t="s">
        <v>15</v>
      </c>
    </row>
    <row r="11" spans="3:28" ht="15.75" thickBot="1">
      <c r="C11" s="9" t="s">
        <v>12</v>
      </c>
      <c r="D11" s="4" t="s">
        <v>13</v>
      </c>
      <c r="E11" s="4"/>
      <c r="F11" s="4" t="s">
        <v>13</v>
      </c>
      <c r="G11" s="4"/>
      <c r="H11" s="4" t="s">
        <v>13</v>
      </c>
      <c r="I11" s="4"/>
      <c r="J11" s="4" t="s">
        <v>13</v>
      </c>
      <c r="K11" s="4"/>
      <c r="L11" s="4" t="s">
        <v>13</v>
      </c>
      <c r="M11" s="4"/>
      <c r="N11" s="4" t="s">
        <v>13</v>
      </c>
      <c r="O11" s="4"/>
      <c r="P11" s="4"/>
      <c r="Q11" s="4" t="s">
        <v>13</v>
      </c>
      <c r="R11" s="4"/>
      <c r="S11" s="4" t="s">
        <v>13</v>
      </c>
      <c r="T11" s="4"/>
      <c r="U11" s="4" t="s">
        <v>13</v>
      </c>
      <c r="V11" s="4"/>
      <c r="W11" s="4" t="s">
        <v>13</v>
      </c>
      <c r="X11" s="4"/>
      <c r="Y11" s="4" t="s">
        <v>13</v>
      </c>
      <c r="Z11" s="4"/>
      <c r="AA11" s="4" t="s">
        <v>13</v>
      </c>
      <c r="AB11" s="4"/>
    </row>
  </sheetData>
  <mergeCells count="8">
    <mergeCell ref="V10:X10"/>
    <mergeCell ref="Y10:AA10"/>
    <mergeCell ref="D10:F10"/>
    <mergeCell ref="G10:I10"/>
    <mergeCell ref="J10:L10"/>
    <mergeCell ref="M10:O10"/>
    <mergeCell ref="P10:R10"/>
    <mergeCell ref="S10:U10"/>
  </mergeCells>
  <pageMargins left="0.17" right="0.22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G10"/>
  <sheetViews>
    <sheetView workbookViewId="0">
      <selection activeCell="G26" sqref="G26"/>
    </sheetView>
  </sheetViews>
  <sheetFormatPr defaultRowHeight="15"/>
  <cols>
    <col min="1" max="1" width="21.5703125" bestFit="1" customWidth="1"/>
    <col min="2" max="2" width="9.42578125" customWidth="1"/>
    <col min="4" max="4" width="11.5703125" bestFit="1" customWidth="1"/>
    <col min="5" max="5" width="9.85546875" bestFit="1" customWidth="1"/>
    <col min="7" max="7" width="20.5703125" bestFit="1" customWidth="1"/>
  </cols>
  <sheetData>
    <row r="2" spans="1:7" s="100" customFormat="1">
      <c r="A2" s="11" t="s">
        <v>101</v>
      </c>
      <c r="B2" s="11" t="s">
        <v>124</v>
      </c>
      <c r="C2" s="11" t="s">
        <v>102</v>
      </c>
      <c r="D2" s="11" t="s">
        <v>103</v>
      </c>
      <c r="E2" s="11" t="s">
        <v>104</v>
      </c>
      <c r="F2" s="11" t="s">
        <v>121</v>
      </c>
      <c r="G2" s="11" t="s">
        <v>52</v>
      </c>
    </row>
    <row r="3" spans="1:7">
      <c r="A3" s="102">
        <v>43777.409722222219</v>
      </c>
      <c r="B3" s="118">
        <v>1</v>
      </c>
      <c r="C3" s="10">
        <v>1</v>
      </c>
      <c r="D3" s="10">
        <v>3626.4</v>
      </c>
      <c r="E3" s="10" t="s">
        <v>105</v>
      </c>
      <c r="F3" s="10" t="s">
        <v>109</v>
      </c>
      <c r="G3" s="10" t="s">
        <v>115</v>
      </c>
    </row>
    <row r="4" spans="1:7">
      <c r="A4" s="102">
        <v>43777.463888888888</v>
      </c>
      <c r="B4" s="119"/>
      <c r="C4" s="10">
        <v>1</v>
      </c>
      <c r="D4" s="10">
        <v>2190.1999999999998</v>
      </c>
      <c r="E4" s="10" t="s">
        <v>105</v>
      </c>
      <c r="F4" s="10" t="s">
        <v>110</v>
      </c>
      <c r="G4" s="10" t="s">
        <v>116</v>
      </c>
    </row>
    <row r="5" spans="1:7">
      <c r="A5" s="102">
        <v>43780.425694444442</v>
      </c>
      <c r="B5" s="118">
        <v>2</v>
      </c>
      <c r="C5" s="10">
        <v>2</v>
      </c>
      <c r="D5" s="10">
        <v>3707.5</v>
      </c>
      <c r="E5" s="10" t="s">
        <v>105</v>
      </c>
      <c r="F5" s="10" t="s">
        <v>109</v>
      </c>
      <c r="G5" s="10" t="s">
        <v>119</v>
      </c>
    </row>
    <row r="6" spans="1:7">
      <c r="A6" s="102">
        <v>43780.474305555559</v>
      </c>
      <c r="B6" s="119"/>
      <c r="C6" s="10">
        <v>2</v>
      </c>
      <c r="D6" s="10">
        <v>2238.1</v>
      </c>
      <c r="E6" s="10" t="s">
        <v>105</v>
      </c>
      <c r="F6" s="10" t="s">
        <v>110</v>
      </c>
      <c r="G6" s="10" t="s">
        <v>117</v>
      </c>
    </row>
    <row r="7" spans="1:7">
      <c r="A7" s="102">
        <v>43780.625</v>
      </c>
      <c r="B7" s="118">
        <v>3</v>
      </c>
      <c r="C7" s="10">
        <v>4</v>
      </c>
      <c r="D7" s="10">
        <v>3692.6</v>
      </c>
      <c r="E7" s="10" t="s">
        <v>105</v>
      </c>
      <c r="F7" s="10" t="s">
        <v>109</v>
      </c>
      <c r="G7" s="10" t="s">
        <v>118</v>
      </c>
    </row>
    <row r="8" spans="1:7">
      <c r="A8" s="102">
        <v>43780.666666666664</v>
      </c>
      <c r="B8" s="119"/>
      <c r="C8" s="10">
        <v>4</v>
      </c>
      <c r="D8" s="10">
        <v>2221.69</v>
      </c>
      <c r="E8" s="10" t="s">
        <v>105</v>
      </c>
      <c r="F8" s="10" t="s">
        <v>110</v>
      </c>
      <c r="G8" s="10" t="s">
        <v>120</v>
      </c>
    </row>
    <row r="9" spans="1:7">
      <c r="A9" s="102">
        <v>43782.625</v>
      </c>
      <c r="B9" s="120">
        <v>4</v>
      </c>
      <c r="C9" s="103">
        <v>5</v>
      </c>
      <c r="D9" s="103">
        <v>3608.68</v>
      </c>
      <c r="E9" s="10" t="s">
        <v>105</v>
      </c>
      <c r="F9" s="10" t="s">
        <v>109</v>
      </c>
      <c r="G9" s="10" t="s">
        <v>125</v>
      </c>
    </row>
    <row r="10" spans="1:7">
      <c r="A10" s="102">
        <v>43782.666666666664</v>
      </c>
      <c r="B10" s="120"/>
      <c r="C10" s="103">
        <v>5</v>
      </c>
      <c r="D10" s="103">
        <v>2142.73</v>
      </c>
      <c r="E10" s="10" t="s">
        <v>105</v>
      </c>
      <c r="F10" s="10" t="s">
        <v>110</v>
      </c>
      <c r="G10" s="10" t="s">
        <v>126</v>
      </c>
    </row>
  </sheetData>
  <mergeCells count="4">
    <mergeCell ref="B3:B4"/>
    <mergeCell ref="B5:B6"/>
    <mergeCell ref="B7:B8"/>
    <mergeCell ref="B9:B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2:G10"/>
  <sheetViews>
    <sheetView workbookViewId="0">
      <selection activeCell="B11" sqref="B11"/>
    </sheetView>
  </sheetViews>
  <sheetFormatPr defaultRowHeight="15"/>
  <cols>
    <col min="1" max="1" width="15.85546875" bestFit="1" customWidth="1"/>
    <col min="3" max="3" width="11.5703125" bestFit="1" customWidth="1"/>
    <col min="4" max="4" width="11.5703125" customWidth="1"/>
    <col min="5" max="5" width="9.85546875" bestFit="1" customWidth="1"/>
    <col min="7" max="7" width="20.5703125" bestFit="1" customWidth="1"/>
  </cols>
  <sheetData>
    <row r="2" spans="1:7" s="100" customFormat="1">
      <c r="A2" s="11" t="s">
        <v>101</v>
      </c>
      <c r="B2" s="11" t="s">
        <v>102</v>
      </c>
      <c r="C2" s="11" t="s">
        <v>103</v>
      </c>
      <c r="D2" s="11" t="s">
        <v>106</v>
      </c>
      <c r="E2" s="11" t="s">
        <v>104</v>
      </c>
      <c r="F2" s="11"/>
      <c r="G2" s="11" t="s">
        <v>52</v>
      </c>
    </row>
    <row r="3" spans="1:7">
      <c r="A3" s="101">
        <v>43777.436805555553</v>
      </c>
      <c r="B3" s="10">
        <v>1</v>
      </c>
      <c r="C3" s="10" t="s">
        <v>107</v>
      </c>
      <c r="D3" s="10">
        <v>1.68</v>
      </c>
      <c r="E3" s="10" t="s">
        <v>105</v>
      </c>
      <c r="F3" s="10" t="s">
        <v>109</v>
      </c>
      <c r="G3" s="10" t="s">
        <v>115</v>
      </c>
    </row>
    <row r="4" spans="1:7">
      <c r="A4" s="101">
        <v>43778.489583333336</v>
      </c>
      <c r="B4" s="10">
        <v>1</v>
      </c>
      <c r="C4" s="10" t="s">
        <v>108</v>
      </c>
      <c r="D4" s="10">
        <v>2.23</v>
      </c>
      <c r="E4" s="10" t="s">
        <v>105</v>
      </c>
      <c r="F4" s="10" t="s">
        <v>110</v>
      </c>
      <c r="G4" s="10" t="s">
        <v>116</v>
      </c>
    </row>
    <row r="5" spans="1:7">
      <c r="A5" s="10"/>
      <c r="B5" s="10">
        <v>2</v>
      </c>
      <c r="C5" s="10"/>
      <c r="D5" s="10"/>
      <c r="E5" s="10" t="s">
        <v>105</v>
      </c>
      <c r="F5" s="10" t="s">
        <v>109</v>
      </c>
      <c r="G5" s="10" t="s">
        <v>119</v>
      </c>
    </row>
    <row r="6" spans="1:7">
      <c r="A6" s="10"/>
      <c r="B6" s="10">
        <v>2</v>
      </c>
      <c r="C6" s="10"/>
      <c r="D6" s="10"/>
      <c r="E6" s="10" t="s">
        <v>105</v>
      </c>
      <c r="F6" s="10" t="s">
        <v>110</v>
      </c>
      <c r="G6" s="10" t="s">
        <v>117</v>
      </c>
    </row>
    <row r="7" spans="1:7">
      <c r="A7" s="10"/>
      <c r="B7" s="10">
        <v>4</v>
      </c>
      <c r="C7" s="10"/>
      <c r="D7" s="10"/>
      <c r="E7" s="10" t="s">
        <v>105</v>
      </c>
      <c r="F7" s="10" t="s">
        <v>109</v>
      </c>
      <c r="G7" s="10" t="s">
        <v>118</v>
      </c>
    </row>
    <row r="8" spans="1:7">
      <c r="A8" s="10"/>
      <c r="B8" s="10">
        <v>4</v>
      </c>
      <c r="C8" s="10"/>
      <c r="D8" s="10"/>
      <c r="E8" s="10" t="s">
        <v>105</v>
      </c>
      <c r="F8" s="10" t="s">
        <v>110</v>
      </c>
      <c r="G8" s="10" t="s">
        <v>120</v>
      </c>
    </row>
    <row r="9" spans="1:7">
      <c r="A9" s="10"/>
      <c r="B9" s="10">
        <v>5</v>
      </c>
      <c r="C9" s="10"/>
      <c r="D9" s="10"/>
      <c r="E9" s="10" t="s">
        <v>105</v>
      </c>
      <c r="F9" s="10" t="s">
        <v>109</v>
      </c>
      <c r="G9" s="10" t="s">
        <v>125</v>
      </c>
    </row>
    <row r="10" spans="1:7">
      <c r="A10" s="10"/>
      <c r="B10" s="10">
        <v>5</v>
      </c>
      <c r="C10" s="10"/>
      <c r="D10" s="10"/>
      <c r="E10" s="10" t="s">
        <v>105</v>
      </c>
      <c r="F10" s="10" t="s">
        <v>110</v>
      </c>
      <c r="G10" s="10" t="s">
        <v>126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"/>
  <sheetViews>
    <sheetView workbookViewId="0">
      <selection activeCell="G15" sqref="G1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13 pt XRA Al ER</vt:lpstr>
      <vt:lpstr>49 pt MTRS1 Al Rs</vt:lpstr>
      <vt:lpstr>PRE Al 251019</vt:lpstr>
      <vt:lpstr>Sheet1</vt:lpstr>
      <vt:lpstr>QC hardcopy_XRA</vt:lpstr>
      <vt:lpstr>QC hardcopy_MTRS1</vt:lpstr>
      <vt:lpstr>RUN_code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dry</dc:creator>
  <cp:lastModifiedBy>Abhijit</cp:lastModifiedBy>
  <cp:lastPrinted>2019-10-25T11:13:04Z</cp:lastPrinted>
  <dcterms:created xsi:type="dcterms:W3CDTF">2019-10-25T11:14:06Z</dcterms:created>
  <dcterms:modified xsi:type="dcterms:W3CDTF">2019-11-19T14:14:53Z</dcterms:modified>
</cp:coreProperties>
</file>