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2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</sheets>
  <definedNames>
    <definedName name="_xlnm._FilterDatabase" localSheetId="7" hidden="1">'Al Ch A ER'!$A$13:$BO$103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'REML1-CP'!$A$9:$Q$846</definedName>
  </definedNames>
  <calcPr calcId="125725"/>
</workbook>
</file>

<file path=xl/calcChain.xml><?xml version="1.0" encoding="utf-8"?>
<calcChain xmlns="http://schemas.openxmlformats.org/spreadsheetml/2006/main"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2" i="4"/>
  <c r="I902"/>
  <c r="F902"/>
  <c r="M902" s="1"/>
  <c r="L901"/>
  <c r="I901"/>
  <c r="F901"/>
  <c r="M901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900" i="4"/>
  <c r="I900"/>
  <c r="F900"/>
  <c r="M900" s="1"/>
  <c r="L899"/>
  <c r="I899"/>
  <c r="F899"/>
  <c r="M899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8" i="4"/>
  <c r="I898"/>
  <c r="F898"/>
  <c r="M898" s="1"/>
  <c r="L897"/>
  <c r="I897"/>
  <c r="F897"/>
  <c r="M897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6" i="4"/>
  <c r="I896"/>
  <c r="F896"/>
  <c r="M896" s="1"/>
  <c r="L895"/>
  <c r="I895"/>
  <c r="F895"/>
  <c r="M895" s="1"/>
  <c r="L894"/>
  <c r="I894"/>
  <c r="F894"/>
  <c r="M894" s="1"/>
  <c r="L893"/>
  <c r="I893"/>
  <c r="F893"/>
  <c r="M893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2" i="4"/>
  <c r="I892"/>
  <c r="F892"/>
  <c r="M892" s="1"/>
  <c r="L891"/>
  <c r="I891"/>
  <c r="F891"/>
  <c r="M891" s="1"/>
  <c r="L1268" i="5"/>
  <c r="K1268"/>
  <c r="J1268"/>
  <c r="I1268"/>
  <c r="H1268"/>
  <c r="G1268"/>
  <c r="F1268"/>
  <c r="E1268"/>
  <c r="D1268"/>
  <c r="M1266"/>
  <c r="L890" i="4"/>
  <c r="I890"/>
  <c r="F890"/>
  <c r="M890" s="1"/>
  <c r="L889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M966" i="6" l="1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W73" s="1"/>
  <c r="AV71"/>
  <c r="AU71"/>
  <c r="AT71"/>
  <c r="AS71"/>
  <c r="AS73" s="1"/>
  <c r="AR71"/>
  <c r="AQ71"/>
  <c r="AP71"/>
  <c r="AO71"/>
  <c r="AO73" s="1"/>
  <c r="AN71"/>
  <c r="AM71"/>
  <c r="AL71"/>
  <c r="AK71"/>
  <c r="AJ71"/>
  <c r="AI71"/>
  <c r="AH71"/>
  <c r="AG71"/>
  <c r="AG73" s="1"/>
  <c r="AF71"/>
  <c r="AE71"/>
  <c r="AD71"/>
  <c r="AC71"/>
  <c r="AC73" s="1"/>
  <c r="AB71"/>
  <c r="AA71"/>
  <c r="Z71"/>
  <c r="Y71"/>
  <c r="Y73" s="1"/>
  <c r="X71"/>
  <c r="W71"/>
  <c r="V71"/>
  <c r="U71"/>
  <c r="T71"/>
  <c r="S71"/>
  <c r="R71"/>
  <c r="Q71"/>
  <c r="Q73" s="1"/>
  <c r="P71"/>
  <c r="O71"/>
  <c r="N71"/>
  <c r="M71"/>
  <c r="M73" s="1"/>
  <c r="L71"/>
  <c r="K71"/>
  <c r="J71"/>
  <c r="I71"/>
  <c r="I73" s="1"/>
  <c r="H71"/>
  <c r="G71"/>
  <c r="F71"/>
  <c r="E71"/>
  <c r="D71"/>
  <c r="Q966" i="6" l="1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W61"/>
  <c r="AV61"/>
  <c r="AV63" s="1"/>
  <c r="AU61"/>
  <c r="AU63" s="1"/>
  <c r="AT61"/>
  <c r="AS61"/>
  <c r="AR61"/>
  <c r="AR63" s="1"/>
  <c r="AQ61"/>
  <c r="AQ63" s="1"/>
  <c r="AP61"/>
  <c r="AO61"/>
  <c r="AN61"/>
  <c r="AN63" s="1"/>
  <c r="AM61"/>
  <c r="AM63" s="1"/>
  <c r="AL61"/>
  <c r="AK61"/>
  <c r="AJ61"/>
  <c r="AJ63" s="1"/>
  <c r="AI61"/>
  <c r="AI63" s="1"/>
  <c r="AH61"/>
  <c r="AG61"/>
  <c r="AF61"/>
  <c r="AF63" s="1"/>
  <c r="AE61"/>
  <c r="AE63" s="1"/>
  <c r="AD61"/>
  <c r="AC61"/>
  <c r="AB61"/>
  <c r="AB63" s="1"/>
  <c r="AA61"/>
  <c r="AA63" s="1"/>
  <c r="Z61"/>
  <c r="Y61"/>
  <c r="X61"/>
  <c r="X63" s="1"/>
  <c r="W61"/>
  <c r="W63" s="1"/>
  <c r="V61"/>
  <c r="U61"/>
  <c r="T61"/>
  <c r="T63" s="1"/>
  <c r="S61"/>
  <c r="S63" s="1"/>
  <c r="R61"/>
  <c r="Q61"/>
  <c r="P61"/>
  <c r="P63" s="1"/>
  <c r="O61"/>
  <c r="O63" s="1"/>
  <c r="N61"/>
  <c r="M61"/>
  <c r="L61"/>
  <c r="L63" s="1"/>
  <c r="K61"/>
  <c r="K63" s="1"/>
  <c r="J61"/>
  <c r="I61"/>
  <c r="H61"/>
  <c r="H63" s="1"/>
  <c r="G61"/>
  <c r="G63" s="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D58" i="17" l="1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BE89"/>
  <c r="BB89"/>
  <c r="BA89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Z88" i="17" l="1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74" i="17" l="1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19" i="17" l="1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<sst xmlns="http://schemas.openxmlformats.org/spreadsheetml/2006/main" count="6357" uniqueCount="541">
  <si>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</si>
  <si>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</si>
  <si>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</si>
  <si>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</si>
  <si>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</si>
  <si>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</si>
  <si>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</si>
  <si>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</si>
  <si>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</si>
  <si>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</si>
  <si>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</si>
  <si>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</si>
  <si>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</si>
  <si>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</si>
  <si>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</si>
  <si>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</si>
  <si>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</si>
  <si>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</si>
  <si>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</si>
  <si>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</si>
  <si>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</si>
  <si>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</si>
  <si>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</si>
  <si>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</si>
  <si>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</si>
  <si>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</si>
  <si>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</si>
  <si>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</si>
  <si>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</si>
  <si>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</si>
  <si>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</si>
  <si>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</si>
  <si>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</si>
  <si>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</si>
  <si>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</si>
  <si>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</si>
  <si>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</si>
  <si>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</si>
  <si>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</si>
  <si>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</si>
  <si>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</si>
  <si>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</si>
  <si>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</si>
  <si>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</si>
  <si>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</si>
  <si>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</si>
  <si>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</si>
  <si>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</si>
  <si>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</si>
  <si>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</si>
  <si>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</si>
  <si>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</si>
  <si>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</si>
  <si>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</si>
  <si>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</si>
  <si>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</si>
  <si>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</si>
  <si>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</si>
  <si>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</si>
  <si>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</si>
  <si>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</si>
  <si>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</si>
  <si>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</si>
  <si>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</si>
  <si>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</si>
  <si>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</si>
  <si>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</si>
  <si>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</si>
  <si>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</si>
  <si>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</si>
  <si>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</si>
  <si>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</si>
  <si>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</si>
  <si>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</si>
  <si>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</si>
  <si>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</si>
  <si>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</si>
  <si>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</si>
  <si>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</si>
  <si>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</si>
  <si>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</si>
  <si>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</si>
  <si>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</si>
  <si>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</si>
  <si>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</si>
  <si>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</si>
  <si>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</si>
  <si>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</si>
  <si>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</si>
  <si>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</si>
  <si>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</si>
  <si>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</si>
  <si>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</si>
  <si>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</si>
  <si>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</si>
  <si>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</si>
  <si>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</si>
  <si>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</si>
  <si>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</si>
  <si>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</si>
  <si>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</si>
  <si>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</si>
  <si>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</si>
  <si>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</si>
  <si>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</si>
  <si>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</si>
  <si>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</si>
  <si>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</si>
  <si>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</si>
  <si>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</si>
  <si>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</si>
  <si>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</si>
  <si>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</si>
  <si>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</si>
  <si>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</si>
  <si>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</si>
  <si>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</si>
  <si>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</si>
  <si>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</si>
  <si>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</si>
  <si>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</si>
  <si>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</si>
  <si>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</si>
  <si>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</si>
  <si>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</si>
  <si>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</si>
  <si>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</si>
  <si>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</si>
  <si>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</si>
  <si>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</si>
  <si>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</si>
  <si>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</si>
  <si>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</si>
  <si>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</si>
  <si>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</si>
  <si>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</si>
  <si>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</si>
  <si>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</si>
  <si>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</si>
  <si>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</si>
  <si>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</si>
  <si>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</si>
  <si>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</si>
  <si>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</si>
  <si>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</si>
  <si>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</si>
  <si>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</si>
  <si>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</si>
  <si>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</si>
  <si>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</si>
  <si>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</si>
  <si>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</si>
  <si>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</si>
  <si>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</si>
  <si>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</si>
  <si>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</si>
  <si>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</si>
  <si>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</si>
  <si>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</si>
  <si>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</si>
  <si>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</si>
  <si>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</si>
  <si>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</si>
  <si>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</si>
  <si>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</si>
  <si>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</si>
  <si>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</si>
  <si>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</si>
  <si>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</si>
  <si>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</si>
  <si>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</si>
  <si>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</si>
  <si>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</si>
  <si>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</si>
  <si>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</si>
  <si>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</si>
  <si>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</si>
  <si>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</si>
  <si>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</si>
  <si>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</si>
  <si>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</si>
  <si>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</si>
  <si>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</si>
  <si>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</si>
  <si>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</si>
  <si>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</si>
  <si>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</si>
  <si>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</si>
  <si>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</si>
  <si>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</si>
  <si>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</si>
  <si>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</si>
  <si>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</si>
  <si>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</si>
  <si>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</si>
  <si>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</si>
  <si>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</si>
  <si>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</si>
  <si>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</si>
  <si>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</si>
  <si>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</si>
  <si>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</si>
  <si>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</si>
  <si>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</si>
  <si>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</si>
  <si>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</si>
  <si>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</si>
  <si>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</si>
  <si>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</si>
  <si>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</si>
  <si>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</si>
  <si>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</si>
  <si>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</si>
  <si>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</si>
  <si>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</si>
  <si>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</si>
  <si>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</si>
  <si>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</si>
  <si>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</si>
  <si>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</si>
  <si>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</si>
  <si>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</si>
  <si>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</si>
  <si>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</si>
  <si>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</si>
  <si>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</si>
  <si>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</si>
  <si>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</si>
  <si>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</si>
  <si>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</si>
  <si>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</si>
  <si>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</si>
  <si>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</si>
  <si>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</si>
  <si>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</si>
  <si>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</si>
  <si>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</si>
  <si>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</si>
  <si>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</si>
  <si>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</si>
  <si>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</si>
  <si>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</si>
  <si>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</si>
  <si>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</si>
  <si>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</si>
  <si>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</si>
  <si>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</si>
  <si>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</si>
  <si>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</si>
  <si>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</si>
  <si>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</si>
  <si>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</si>
  <si>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</si>
  <si>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</si>
  <si>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</si>
  <si>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</si>
  <si>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</si>
  <si>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</si>
  <si>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</si>
  <si>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</si>
  <si>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</si>
  <si>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</si>
  <si>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</si>
  <si>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</si>
  <si>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</si>
  <si>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</si>
  <si>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</si>
  <si>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</si>
  <si>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</si>
  <si>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</si>
  <si>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</si>
  <si>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</si>
  <si>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</si>
  <si>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</si>
  <si>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</si>
  <si>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</si>
  <si>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</si>
  <si>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</si>
  <si>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</si>
  <si>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</si>
  <si>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</si>
  <si>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</si>
  <si>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</si>
  <si>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</si>
  <si>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</si>
  <si>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</si>
  <si>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</si>
  <si>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</si>
  <si>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</si>
  <si>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</si>
  <si>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</si>
  <si>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</si>
  <si>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</si>
  <si>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</si>
  <si>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</si>
  <si>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</si>
  <si>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</si>
  <si>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</si>
  <si>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</si>
  <si>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</si>
  <si>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</si>
  <si>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</si>
  <si>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</si>
  <si>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</si>
  <si>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</si>
  <si>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</si>
  <si>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</si>
  <si>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</si>
  <si>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</si>
  <si>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</si>
  <si>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</si>
  <si>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</si>
  <si>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</si>
  <si>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</si>
  <si>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</si>
  <si>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</si>
  <si>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</si>
  <si>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</si>
  <si>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</si>
  <si>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</si>
  <si>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</si>
  <si>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</si>
  <si>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</si>
  <si>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</si>
  <si>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</si>
  <si>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</si>
  <si>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</si>
  <si>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</si>
  <si>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</si>
  <si>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</si>
  <si>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</si>
  <si>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</si>
  <si>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</si>
  <si>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</si>
  <si>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</si>
  <si>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</si>
  <si>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</si>
  <si>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</si>
  <si>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</si>
  <si>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</si>
  <si>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</si>
  <si>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</si>
  <si>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</si>
  <si>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</si>
  <si>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</si>
  <si>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</si>
  <si>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</si>
  <si>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</si>
  <si>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</si>
  <si>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</si>
  <si>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</si>
  <si>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</si>
  <si>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</si>
  <si>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</si>
  <si>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</si>
  <si>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</si>
  <si>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</si>
  <si>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</si>
  <si>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</si>
  <si>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</si>
  <si>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</si>
  <si>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</si>
  <si>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</si>
  <si>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</si>
  <si>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</si>
  <si>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</si>
  <si>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</si>
  <si>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</si>
  <si>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</si>
  <si>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</si>
  <si>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</si>
  <si>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</si>
  <si>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</si>
  <si>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</si>
  <si>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</si>
  <si>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</si>
  <si>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</si>
  <si>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</si>
  <si>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</si>
  <si>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</si>
  <si>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</si>
  <si>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</si>
  <si>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</si>
  <si>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</si>
  <si>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</si>
  <si>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</si>
  <si>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</si>
  <si>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</si>
  <si>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</si>
  <si>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</si>
  <si>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</si>
  <si>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</si>
  <si>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</si>
  <si>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</si>
  <si>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</si>
  <si>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</si>
  <si>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</si>
  <si>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</si>
  <si>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</si>
  <si>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</si>
  <si>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</si>
  <si>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</si>
  <si>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</si>
  <si>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</si>
  <si>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</si>
  <si>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</si>
  <si>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</si>
  <si>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</si>
  <si>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</si>
  <si>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</si>
  <si>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</si>
  <si>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</si>
  <si>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</si>
  <si>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</si>
  <si>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</si>
  <si>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</si>
  <si>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</si>
  <si>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</si>
  <si>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</si>
  <si>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</si>
  <si>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</si>
  <si>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</si>
  <si>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</si>
  <si>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</si>
  <si>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</si>
  <si>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</si>
  <si>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</si>
  <si>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</si>
  <si>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</si>
  <si>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</si>
  <si>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</si>
  <si>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</si>
  <si>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</si>
  <si>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</si>
  <si>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</si>
  <si>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</si>
  <si>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</si>
  <si>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</si>
  <si>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</si>
  <si>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</si>
  <si>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</si>
  <si>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</si>
  <si>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</si>
  <si>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</si>
  <si>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</si>
  <si>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</si>
  <si>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</si>
  <si>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</si>
  <si>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</si>
  <si>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</si>
  <si>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</si>
  <si>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</si>
  <si>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</si>
  <si>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</si>
  <si>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</si>
  <si>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</si>
  <si>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</si>
  <si>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</si>
  <si>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</si>
  <si>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</si>
  <si>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</si>
  <si>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</si>
  <si>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</si>
  <si>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</si>
  <si>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</si>
  <si>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</si>
  <si>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</si>
  <si>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</si>
  <si>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</si>
  <si>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</si>
  <si>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</si>
  <si>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</si>
  <si>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</si>
  <si>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</si>
  <si>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</si>
  <si>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</si>
  <si>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</si>
  <si>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</si>
  <si>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</si>
  <si>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</si>
  <si>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</si>
  <si>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</si>
  <si>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</si>
  <si>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</si>
  <si>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</si>
  <si>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</si>
  <si>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</si>
  <si>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</si>
  <si>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</si>
  <si>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</si>
  <si>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</si>
  <si>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</si>
  <si>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</si>
  <si>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</si>
  <si>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</si>
  <si>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</si>
  <si>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</si>
  <si>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</si>
  <si>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</si>
  <si>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</si>
  <si>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</si>
  <si>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</si>
  <si>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</si>
  <si>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</si>
  <si>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</si>
  <si>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</si>
  <si>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</si>
  <si>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</si>
  <si>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</si>
  <si>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</si>
  <si>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</si>
  <si>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</si>
  <si>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</si>
  <si>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</si>
  <si>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</si>
  <si>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</si>
  <si>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</si>
  <si>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</si>
  <si>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</si>
  <si>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</si>
  <si>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</si>
  <si>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</si>
  <si>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</si>
  <si>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</si>
  <si>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</si>
  <si>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</si>
  <si>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</si>
  <si>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</si>
  <si>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</si>
  <si>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</si>
  <si>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</si>
  <si>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</si>
  <si>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</si>
  <si>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</si>
  <si>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</si>
  <si>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</si>
  <si>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 xml:space="preserve">Ch A PM done </t>
  </si>
  <si>
    <t>Q21020100.F1</t>
  </si>
  <si>
    <t>Q21030014.F1</t>
  </si>
  <si>
    <t>01-15-2021</t>
  </si>
  <si>
    <t>Q21030102.F1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</si>
</sst>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44" fillId="0" borderId="0"/>
    <xf numFmtId="0" fontId="46" fillId="0" borderId="0" applyNumberFormat="0" applyFill="0" applyBorder="0" applyAlignment="0" applyProtection="0"/>
    <xf numFmtId="0" fontId="47" fillId="0" borderId="39" applyNumberFormat="0" applyFill="0" applyAlignment="0" applyProtection="0"/>
    <xf numFmtId="0" fontId="48" fillId="0" borderId="40" applyNumberFormat="0" applyFill="0" applyAlignment="0" applyProtection="0"/>
    <xf numFmtId="0" fontId="49" fillId="0" borderId="41" applyNumberFormat="0" applyFill="0" applyAlignment="0" applyProtection="0"/>
    <xf numFmtId="0" fontId="49" fillId="0" borderId="0" applyNumberFormat="0" applyFill="0" applyBorder="0" applyAlignment="0" applyProtection="0"/>
    <xf numFmtId="0" fontId="50" fillId="6" borderId="0" applyNumberFormat="0" applyBorder="0" applyAlignment="0" applyProtection="0"/>
    <xf numFmtId="0" fontId="51" fillId="7" borderId="0" applyNumberFormat="0" applyBorder="0" applyAlignment="0" applyProtection="0"/>
    <xf numFmtId="0" fontId="52" fillId="8" borderId="0" applyNumberFormat="0" applyBorder="0" applyAlignment="0" applyProtection="0"/>
    <xf numFmtId="0" fontId="53" fillId="9" borderId="42" applyNumberFormat="0" applyAlignment="0" applyProtection="0"/>
    <xf numFmtId="0" fontId="54" fillId="10" borderId="43" applyNumberFormat="0" applyAlignment="0" applyProtection="0"/>
    <xf numFmtId="0" fontId="55" fillId="10" borderId="42" applyNumberFormat="0" applyAlignment="0" applyProtection="0"/>
    <xf numFmtId="0" fontId="56" fillId="0" borderId="44" applyNumberFormat="0" applyFill="0" applyAlignment="0" applyProtection="0"/>
    <xf numFmtId="0" fontId="57" fillId="11" borderId="45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47" applyNumberFormat="0" applyFill="0" applyAlignment="0" applyProtection="0"/>
    <xf numFmtId="0" fontId="61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61" fillId="16" borderId="0" applyNumberFormat="0" applyBorder="0" applyAlignment="0" applyProtection="0"/>
    <xf numFmtId="0" fontId="6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61" fillId="20" borderId="0" applyNumberFormat="0" applyBorder="0" applyAlignment="0" applyProtection="0"/>
    <xf numFmtId="0" fontId="6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61" fillId="24" borderId="0" applyNumberFormat="0" applyBorder="0" applyAlignment="0" applyProtection="0"/>
    <xf numFmtId="0" fontId="6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61" fillId="28" borderId="0" applyNumberFormat="0" applyBorder="0" applyAlignment="0" applyProtection="0"/>
    <xf numFmtId="0" fontId="6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61" fillId="32" borderId="0" applyNumberFormat="0" applyBorder="0" applyAlignment="0" applyProtection="0"/>
    <xf numFmtId="0" fontId="6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61" fillId="36" borderId="0" applyNumberFormat="0" applyBorder="0" applyAlignment="0" applyProtection="0"/>
    <xf numFmtId="0" fontId="8" fillId="0" borderId="0"/>
    <xf numFmtId="0" fontId="8" fillId="12" borderId="46" applyNumberFormat="0" applyFont="0" applyAlignment="0" applyProtection="0"/>
    <xf numFmtId="0" fontId="7" fillId="0" borderId="0"/>
    <xf numFmtId="0" fontId="7" fillId="0" borderId="0"/>
    <xf numFmtId="0" fontId="6" fillId="0" borderId="0"/>
    <xf numFmtId="0" fontId="6" fillId="0" borderId="0"/>
  </cellStyleXfs>
  <cellXfs count="905">
    <xf numFmtId="0" fontId="0" fillId="0" borderId="0" xfId="0"/>
    <xf numFmtId="0" fontId="12" fillId="0" borderId="0" xfId="0" applyFont="1"/>
    <xf numFmtId="0" fontId="14" fillId="2" borderId="0" xfId="0" applyFont="1" applyFill="1" applyAlignment="1"/>
    <xf numFmtId="0" fontId="13" fillId="2" borderId="4" xfId="0" applyFont="1" applyFill="1" applyBorder="1" applyAlignment="1"/>
    <xf numFmtId="0" fontId="16" fillId="0" borderId="0" xfId="0" applyFont="1" applyBorder="1"/>
    <xf numFmtId="0" fontId="13" fillId="2" borderId="0" xfId="0" applyFont="1" applyFill="1" applyBorder="1" applyAlignment="1"/>
    <xf numFmtId="0" fontId="15" fillId="2" borderId="0" xfId="0" applyFont="1" applyFill="1" applyBorder="1" applyAlignment="1"/>
    <xf numFmtId="0" fontId="13" fillId="2" borderId="5" xfId="0" applyFont="1" applyFill="1" applyBorder="1" applyAlignment="1">
      <alignment horizontal="right"/>
    </xf>
    <xf numFmtId="0" fontId="17" fillId="2" borderId="0" xfId="0" applyFont="1" applyFill="1" applyAlignment="1"/>
    <xf numFmtId="0" fontId="18" fillId="2" borderId="0" xfId="0" applyFont="1" applyFill="1" applyAlignment="1"/>
    <xf numFmtId="0" fontId="13" fillId="2" borderId="4" xfId="0" applyFont="1" applyFill="1" applyBorder="1" applyAlignment="1">
      <alignment horizontal="left"/>
    </xf>
    <xf numFmtId="0" fontId="16" fillId="2" borderId="0" xfId="0" applyFont="1" applyFill="1" applyBorder="1"/>
    <xf numFmtId="0" fontId="18" fillId="0" borderId="0" xfId="0" applyFont="1" applyBorder="1" applyAlignment="1"/>
    <xf numFmtId="0" fontId="19" fillId="0" borderId="0" xfId="0" applyFont="1" applyBorder="1" applyAlignment="1">
      <alignment wrapText="1"/>
    </xf>
    <xf numFmtId="0" fontId="15" fillId="2" borderId="5" xfId="0" applyFont="1" applyFill="1" applyBorder="1" applyAlignment="1"/>
    <xf numFmtId="0" fontId="15" fillId="2" borderId="4" xfId="0" applyFont="1" applyFill="1" applyBorder="1" applyAlignment="1"/>
    <xf numFmtId="0" fontId="15" fillId="2" borderId="0" xfId="0" applyFont="1" applyFill="1" applyBorder="1" applyAlignment="1">
      <alignment horizontal="left"/>
    </xf>
    <xf numFmtId="0" fontId="15" fillId="2" borderId="6" xfId="0" applyFont="1" applyFill="1" applyBorder="1" applyAlignment="1"/>
    <xf numFmtId="0" fontId="15" fillId="2" borderId="7" xfId="0" applyFont="1" applyFill="1" applyBorder="1" applyAlignment="1">
      <alignment horizontal="left"/>
    </xf>
    <xf numFmtId="0" fontId="15" fillId="2" borderId="7" xfId="0" applyFont="1" applyFill="1" applyBorder="1" applyAlignment="1"/>
    <xf numFmtId="0" fontId="15" fillId="2" borderId="8" xfId="0" applyFont="1" applyFill="1" applyBorder="1" applyAlignment="1"/>
    <xf numFmtId="0" fontId="21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/>
    </xf>
    <xf numFmtId="0" fontId="18" fillId="0" borderId="0" xfId="0" applyFont="1" applyBorder="1"/>
    <xf numFmtId="0" fontId="16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 wrapText="1"/>
    </xf>
    <xf numFmtId="0" fontId="22" fillId="0" borderId="9" xfId="0" applyFont="1" applyBorder="1" applyAlignment="1"/>
    <xf numFmtId="0" fontId="17" fillId="0" borderId="9" xfId="0" applyFont="1" applyBorder="1" applyAlignment="1"/>
    <xf numFmtId="0" fontId="17" fillId="0" borderId="0" xfId="0" applyFont="1" applyBorder="1" applyAlignment="1"/>
    <xf numFmtId="0" fontId="17" fillId="0" borderId="0" xfId="0" applyFont="1" applyBorder="1"/>
    <xf numFmtId="0" fontId="0" fillId="0" borderId="9" xfId="0" applyBorder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 applyAlignment="1"/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5" xfId="0" applyFont="1" applyBorder="1" applyAlignment="1"/>
    <xf numFmtId="164" fontId="25" fillId="2" borderId="9" xfId="0" applyNumberFormat="1" applyFont="1" applyFill="1" applyBorder="1" applyAlignment="1">
      <alignment horizontal="center" vertical="top"/>
    </xf>
    <xf numFmtId="0" fontId="25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9" xfId="0" applyFont="1" applyFill="1" applyBorder="1" applyAlignment="1">
      <alignment horizontal="center"/>
    </xf>
    <xf numFmtId="0" fontId="25" fillId="0" borderId="9" xfId="0" applyFont="1" applyBorder="1"/>
    <xf numFmtId="0" fontId="23" fillId="2" borderId="2" xfId="0" applyFont="1" applyFill="1" applyBorder="1" applyAlignment="1"/>
    <xf numFmtId="0" fontId="23" fillId="2" borderId="2" xfId="0" applyFont="1" applyFill="1" applyBorder="1" applyAlignment="1">
      <alignment horizontal="center"/>
    </xf>
    <xf numFmtId="0" fontId="23" fillId="2" borderId="3" xfId="0" applyFont="1" applyFill="1" applyBorder="1" applyAlignment="1"/>
    <xf numFmtId="0" fontId="25" fillId="0" borderId="0" xfId="0" applyFont="1" applyBorder="1"/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/>
    <xf numFmtId="0" fontId="25" fillId="0" borderId="0" xfId="0" applyFont="1" applyBorder="1" applyAlignment="1">
      <alignment horizontal="center"/>
    </xf>
    <xf numFmtId="0" fontId="23" fillId="2" borderId="5" xfId="0" applyFont="1" applyFill="1" applyBorder="1" applyAlignment="1">
      <alignment horizontal="right"/>
    </xf>
    <xf numFmtId="0" fontId="27" fillId="0" borderId="0" xfId="0" applyFont="1" applyAlignment="1">
      <alignment horizontal="center" vertical="center"/>
    </xf>
    <xf numFmtId="0" fontId="27" fillId="0" borderId="0" xfId="0" applyFont="1"/>
    <xf numFmtId="164" fontId="23" fillId="2" borderId="4" xfId="0" applyNumberFormat="1" applyFont="1" applyFill="1" applyBorder="1" applyAlignment="1">
      <alignment horizontal="left"/>
    </xf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0" fontId="24" fillId="2" borderId="5" xfId="0" applyFont="1" applyFill="1" applyBorder="1" applyAlignment="1"/>
    <xf numFmtId="164" fontId="24" fillId="2" borderId="4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0" fontId="25" fillId="2" borderId="0" xfId="0" applyFont="1" applyFill="1" applyBorder="1"/>
    <xf numFmtId="0" fontId="25" fillId="0" borderId="9" xfId="0" applyFont="1" applyBorder="1" applyAlignment="1">
      <alignment horizontal="center" vertical="top" wrapText="1"/>
    </xf>
    <xf numFmtId="0" fontId="27" fillId="0" borderId="9" xfId="0" applyFont="1" applyBorder="1"/>
    <xf numFmtId="164" fontId="25" fillId="0" borderId="10" xfId="0" applyNumberFormat="1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7" fillId="0" borderId="9" xfId="0" applyFont="1" applyBorder="1" applyAlignment="1">
      <alignment horizontal="center" vertical="center"/>
    </xf>
    <xf numFmtId="0" fontId="25" fillId="0" borderId="9" xfId="0" applyFont="1" applyBorder="1" applyAlignment="1">
      <alignment vertical="top" wrapText="1"/>
    </xf>
    <xf numFmtId="0" fontId="25" fillId="0" borderId="0" xfId="0" applyFont="1" applyBorder="1" applyAlignment="1">
      <alignment vertical="top" wrapText="1"/>
    </xf>
    <xf numFmtId="0" fontId="27" fillId="0" borderId="9" xfId="0" applyFont="1" applyBorder="1" applyAlignment="1">
      <alignment horizontal="center"/>
    </xf>
    <xf numFmtId="164" fontId="25" fillId="0" borderId="11" xfId="0" applyNumberFormat="1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horizontal="center" vertical="top" wrapText="1"/>
    </xf>
    <xf numFmtId="0" fontId="27" fillId="0" borderId="12" xfId="0" applyFont="1" applyBorder="1" applyAlignment="1">
      <alignment horizontal="center" vertical="center"/>
    </xf>
    <xf numFmtId="0" fontId="27" fillId="0" borderId="12" xfId="0" applyFont="1" applyBorder="1"/>
    <xf numFmtId="0" fontId="27" fillId="0" borderId="0" xfId="0" applyFont="1" applyBorder="1"/>
    <xf numFmtId="0" fontId="27" fillId="0" borderId="2" xfId="0" applyFont="1" applyBorder="1"/>
    <xf numFmtId="0" fontId="27" fillId="0" borderId="2" xfId="0" applyFont="1" applyBorder="1" applyAlignment="1">
      <alignment horizontal="center"/>
    </xf>
    <xf numFmtId="0" fontId="25" fillId="0" borderId="2" xfId="0" applyFont="1" applyBorder="1" applyAlignment="1">
      <alignment horizontal="center" vertical="top" wrapText="1"/>
    </xf>
    <xf numFmtId="0" fontId="25" fillId="0" borderId="2" xfId="0" applyFont="1" applyBorder="1" applyAlignment="1">
      <alignment horizontal="center" vertical="top"/>
    </xf>
    <xf numFmtId="0" fontId="25" fillId="0" borderId="2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left" vertical="top" wrapText="1"/>
    </xf>
    <xf numFmtId="0" fontId="23" fillId="2" borderId="0" xfId="0" applyFont="1" applyFill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12" xfId="0" applyFont="1" applyBorder="1" applyAlignment="1">
      <alignment horizontal="left" vertical="top"/>
    </xf>
    <xf numFmtId="0" fontId="27" fillId="0" borderId="9" xfId="0" applyFont="1" applyBorder="1" applyAlignment="1">
      <alignment horizontal="left" vertical="top"/>
    </xf>
    <xf numFmtId="0" fontId="25" fillId="0" borderId="9" xfId="0" applyFont="1" applyBorder="1" applyAlignment="1">
      <alignment horizontal="left" vertical="top"/>
    </xf>
    <xf numFmtId="0" fontId="28" fillId="0" borderId="0" xfId="0" applyFont="1" applyAlignment="1">
      <alignment horizontal="center" vertical="top"/>
    </xf>
    <xf numFmtId="0" fontId="27" fillId="0" borderId="2" xfId="0" applyFont="1" applyBorder="1" applyAlignment="1">
      <alignment horizontal="left" vertical="top"/>
    </xf>
    <xf numFmtId="164" fontId="25" fillId="2" borderId="12" xfId="0" applyNumberFormat="1" applyFont="1" applyFill="1" applyBorder="1" applyAlignment="1">
      <alignment horizontal="center" vertical="top"/>
    </xf>
    <xf numFmtId="0" fontId="25" fillId="0" borderId="12" xfId="0" applyFont="1" applyBorder="1" applyAlignment="1">
      <alignment horizontal="center" wrapText="1"/>
    </xf>
    <xf numFmtId="164" fontId="24" fillId="0" borderId="13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top"/>
    </xf>
    <xf numFmtId="0" fontId="28" fillId="0" borderId="14" xfId="0" applyFont="1" applyBorder="1" applyAlignment="1">
      <alignment horizontal="center" vertical="top"/>
    </xf>
    <xf numFmtId="0" fontId="2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vertical="center"/>
    </xf>
    <xf numFmtId="164" fontId="23" fillId="2" borderId="0" xfId="0" applyNumberFormat="1" applyFont="1" applyFill="1" applyBorder="1" applyAlignment="1"/>
    <xf numFmtId="0" fontId="23" fillId="2" borderId="0" xfId="0" applyFont="1" applyFill="1" applyBorder="1" applyAlignment="1"/>
    <xf numFmtId="0" fontId="23" fillId="2" borderId="3" xfId="0" applyFont="1" applyFill="1" applyBorder="1" applyAlignment="1">
      <alignment vertical="center"/>
    </xf>
    <xf numFmtId="0" fontId="23" fillId="2" borderId="0" xfId="0" applyFont="1" applyFill="1" applyBorder="1" applyAlignment="1">
      <alignment horizontal="right"/>
    </xf>
    <xf numFmtId="0" fontId="25" fillId="2" borderId="5" xfId="0" applyFont="1" applyFill="1" applyBorder="1"/>
    <xf numFmtId="0" fontId="23" fillId="2" borderId="5" xfId="0" applyFont="1" applyFill="1" applyBorder="1" applyAlignment="1">
      <alignment horizontal="right" vertical="center"/>
    </xf>
    <xf numFmtId="164" fontId="23" fillId="2" borderId="0" xfId="0" applyNumberFormat="1" applyFont="1" applyFill="1" applyBorder="1" applyAlignment="1">
      <alignment horizontal="left"/>
    </xf>
    <xf numFmtId="0" fontId="24" fillId="2" borderId="5" xfId="0" applyFont="1" applyFill="1" applyBorder="1"/>
    <xf numFmtId="0" fontId="24" fillId="2" borderId="5" xfId="0" applyFont="1" applyFill="1" applyBorder="1" applyAlignment="1">
      <alignment vertical="center"/>
    </xf>
    <xf numFmtId="0" fontId="27" fillId="0" borderId="5" xfId="0" applyFont="1" applyBorder="1" applyAlignment="1"/>
    <xf numFmtId="0" fontId="27" fillId="2" borderId="0" xfId="0" applyFont="1" applyFill="1" applyBorder="1" applyAlignment="1"/>
    <xf numFmtId="0" fontId="29" fillId="2" borderId="0" xfId="0" applyFont="1" applyFill="1" applyBorder="1" applyAlignment="1">
      <alignment horizontal="left" vertical="center"/>
    </xf>
    <xf numFmtId="0" fontId="27" fillId="2" borderId="0" xfId="0" applyFont="1" applyFill="1" applyBorder="1" applyAlignment="1">
      <alignment horizontal="left" vertical="center"/>
    </xf>
    <xf numFmtId="0" fontId="27" fillId="0" borderId="5" xfId="0" applyFont="1" applyBorder="1" applyAlignment="1">
      <alignment horizontal="left" vertical="center"/>
    </xf>
    <xf numFmtId="164" fontId="24" fillId="2" borderId="0" xfId="0" applyNumberFormat="1" applyFont="1" applyFill="1" applyBorder="1" applyAlignment="1"/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vertical="top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top"/>
    </xf>
    <xf numFmtId="0" fontId="25" fillId="0" borderId="11" xfId="0" applyFont="1" applyBorder="1" applyAlignment="1">
      <alignment vertical="center"/>
    </xf>
    <xf numFmtId="164" fontId="25" fillId="0" borderId="12" xfId="0" applyNumberFormat="1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/>
    </xf>
    <xf numFmtId="0" fontId="25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7" fillId="0" borderId="0" xfId="0" applyFont="1" applyFill="1" applyBorder="1"/>
    <xf numFmtId="0" fontId="25" fillId="0" borderId="10" xfId="0" applyFont="1" applyBorder="1" applyAlignment="1">
      <alignment horizontal="center" vertical="top" wrapText="1"/>
    </xf>
    <xf numFmtId="0" fontId="24" fillId="0" borderId="9" xfId="0" applyFont="1" applyBorder="1" applyAlignment="1">
      <alignment horizontal="center" vertical="center"/>
    </xf>
    <xf numFmtId="164" fontId="25" fillId="0" borderId="11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0" fontId="27" fillId="0" borderId="0" xfId="1" applyFont="1"/>
    <xf numFmtId="0" fontId="27" fillId="0" borderId="0" xfId="2" applyFont="1"/>
    <xf numFmtId="0" fontId="25" fillId="0" borderId="10" xfId="0" applyFont="1" applyBorder="1" applyAlignment="1">
      <alignment horizontal="right" vertical="top" wrapText="1"/>
    </xf>
    <xf numFmtId="0" fontId="27" fillId="0" borderId="0" xfId="3" applyFont="1"/>
    <xf numFmtId="0" fontId="27" fillId="0" borderId="0" xfId="4" applyFont="1"/>
    <xf numFmtId="0" fontId="27" fillId="0" borderId="4" xfId="0" applyFont="1" applyBorder="1" applyAlignment="1">
      <alignment vertical="center"/>
    </xf>
    <xf numFmtId="0" fontId="27" fillId="0" borderId="0" xfId="5" applyFont="1"/>
    <xf numFmtId="0" fontId="27" fillId="0" borderId="0" xfId="6" applyFont="1"/>
    <xf numFmtId="164" fontId="24" fillId="0" borderId="14" xfId="0" applyNumberFormat="1" applyFont="1" applyBorder="1" applyAlignment="1">
      <alignment horizontal="center" vertical="top" wrapText="1"/>
    </xf>
    <xf numFmtId="0" fontId="24" fillId="0" borderId="14" xfId="0" applyFont="1" applyFill="1" applyBorder="1" applyAlignment="1">
      <alignment horizontal="center" vertical="top" wrapText="1"/>
    </xf>
    <xf numFmtId="164" fontId="27" fillId="0" borderId="0" xfId="0" applyNumberFormat="1" applyFont="1" applyAlignment="1">
      <alignment horizontal="center"/>
    </xf>
    <xf numFmtId="164" fontId="27" fillId="0" borderId="9" xfId="0" applyNumberFormat="1" applyFont="1" applyBorder="1" applyAlignment="1">
      <alignment horizontal="center"/>
    </xf>
    <xf numFmtId="0" fontId="27" fillId="0" borderId="0" xfId="0" applyFont="1" applyBorder="1" applyAlignment="1">
      <alignment horizontal="left" vertical="center"/>
    </xf>
    <xf numFmtId="0" fontId="27" fillId="0" borderId="0" xfId="7" applyFont="1"/>
    <xf numFmtId="0" fontId="27" fillId="0" borderId="0" xfId="8" applyFont="1"/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164" fontId="24" fillId="2" borderId="17" xfId="0" applyNumberFormat="1" applyFont="1" applyFill="1" applyBorder="1" applyAlignment="1"/>
    <xf numFmtId="0" fontId="25" fillId="2" borderId="17" xfId="0" applyFont="1" applyFill="1" applyBorder="1"/>
    <xf numFmtId="0" fontId="24" fillId="2" borderId="17" xfId="0" applyFont="1" applyFill="1" applyBorder="1" applyAlignment="1"/>
    <xf numFmtId="0" fontId="23" fillId="2" borderId="17" xfId="0" applyFont="1" applyFill="1" applyBorder="1" applyAlignment="1"/>
    <xf numFmtId="0" fontId="27" fillId="0" borderId="17" xfId="0" applyFont="1" applyBorder="1"/>
    <xf numFmtId="0" fontId="25" fillId="0" borderId="27" xfId="0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top" wrapText="1"/>
    </xf>
    <xf numFmtId="164" fontId="25" fillId="0" borderId="21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 wrapText="1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164" fontId="25" fillId="0" borderId="26" xfId="0" applyNumberFormat="1" applyFont="1" applyBorder="1" applyAlignment="1">
      <alignment horizontal="center" vertical="top" wrapText="1"/>
    </xf>
    <xf numFmtId="164" fontId="25" fillId="0" borderId="19" xfId="0" applyNumberFormat="1" applyFont="1" applyBorder="1" applyAlignment="1">
      <alignment horizontal="center" vertical="top" wrapText="1"/>
    </xf>
    <xf numFmtId="0" fontId="25" fillId="0" borderId="27" xfId="0" applyFont="1" applyBorder="1" applyAlignment="1">
      <alignment vertical="top" wrapText="1"/>
    </xf>
    <xf numFmtId="0" fontId="25" fillId="0" borderId="27" xfId="0" applyFont="1" applyBorder="1" applyAlignment="1">
      <alignment horizontal="center" vertical="top" wrapText="1"/>
    </xf>
    <xf numFmtId="0" fontId="25" fillId="0" borderId="27" xfId="0" applyFont="1" applyBorder="1" applyAlignment="1">
      <alignment horizontal="center" vertical="top"/>
    </xf>
    <xf numFmtId="0" fontId="25" fillId="0" borderId="28" xfId="0" applyFont="1" applyBorder="1" applyAlignment="1">
      <alignment horizontal="center" vertical="top"/>
    </xf>
    <xf numFmtId="0" fontId="27" fillId="0" borderId="9" xfId="0" applyFont="1" applyBorder="1" applyAlignment="1">
      <alignment horizontal="left" vertical="top"/>
    </xf>
    <xf numFmtId="0" fontId="27" fillId="0" borderId="10" xfId="0" applyFont="1" applyBorder="1" applyAlignment="1">
      <alignment vertical="top"/>
    </xf>
    <xf numFmtId="0" fontId="27" fillId="0" borderId="9" xfId="0" applyFont="1" applyBorder="1" applyAlignment="1">
      <alignment vertical="top"/>
    </xf>
    <xf numFmtId="164" fontId="25" fillId="0" borderId="17" xfId="0" applyNumberFormat="1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/>
    </xf>
    <xf numFmtId="0" fontId="27" fillId="0" borderId="29" xfId="0" applyFont="1" applyBorder="1"/>
    <xf numFmtId="0" fontId="30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7" fillId="0" borderId="2" xfId="0" applyNumberFormat="1" applyFont="1" applyBorder="1" applyAlignment="1">
      <alignment horizontal="center"/>
    </xf>
    <xf numFmtId="0" fontId="23" fillId="2" borderId="1" xfId="0" applyFont="1" applyFill="1" applyBorder="1" applyAlignment="1">
      <alignment horizontal="left"/>
    </xf>
    <xf numFmtId="0" fontId="2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5" fillId="0" borderId="9" xfId="0" applyNumberFormat="1" applyFont="1" applyBorder="1" applyAlignment="1">
      <alignment horizontal="center" vertical="top" wrapText="1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right" vertical="top" wrapText="1"/>
    </xf>
    <xf numFmtId="0" fontId="25" fillId="0" borderId="4" xfId="0" applyFont="1" applyBorder="1" applyAlignment="1">
      <alignment horizontal="right" vertical="top" wrapText="1"/>
    </xf>
    <xf numFmtId="0" fontId="25" fillId="0" borderId="4" xfId="0" applyFont="1" applyBorder="1" applyAlignment="1">
      <alignment vertical="top" wrapText="1"/>
    </xf>
    <xf numFmtId="164" fontId="24" fillId="2" borderId="0" xfId="0" applyNumberFormat="1" applyFont="1" applyFill="1" applyBorder="1" applyAlignment="1">
      <alignment horizontal="center"/>
    </xf>
    <xf numFmtId="164" fontId="24" fillId="2" borderId="17" xfId="0" applyNumberFormat="1" applyFont="1" applyFill="1" applyBorder="1" applyAlignment="1">
      <alignment horizontal="center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7" fillId="0" borderId="3" xfId="0" applyNumberFormat="1" applyFont="1" applyBorder="1" applyAlignment="1">
      <alignment horizontal="center" vertical="center"/>
    </xf>
    <xf numFmtId="165" fontId="27" fillId="0" borderId="5" xfId="0" applyNumberFormat="1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9" xfId="0" applyNumberFormat="1" applyFont="1" applyBorder="1" applyAlignment="1">
      <alignment horizontal="center" vertical="top" wrapText="1"/>
    </xf>
    <xf numFmtId="0" fontId="27" fillId="0" borderId="9" xfId="0" applyFont="1" applyFill="1" applyBorder="1"/>
    <xf numFmtId="164" fontId="16" fillId="0" borderId="10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vertical="top" wrapText="1"/>
    </xf>
    <xf numFmtId="0" fontId="16" fillId="0" borderId="10" xfId="0" applyFont="1" applyBorder="1" applyAlignment="1">
      <alignment vertical="top" wrapText="1"/>
    </xf>
    <xf numFmtId="0" fontId="16" fillId="0" borderId="10" xfId="0" applyFont="1" applyBorder="1" applyAlignment="1">
      <alignment vertical="top"/>
    </xf>
    <xf numFmtId="0" fontId="16" fillId="0" borderId="10" xfId="0" applyFont="1" applyBorder="1" applyAlignment="1">
      <alignment horizontal="right" vertical="top" wrapText="1"/>
    </xf>
    <xf numFmtId="164" fontId="16" fillId="0" borderId="11" xfId="0" applyNumberFormat="1" applyFont="1" applyBorder="1" applyAlignment="1">
      <alignment horizontal="center" vertical="top" wrapText="1"/>
    </xf>
    <xf numFmtId="0" fontId="16" fillId="0" borderId="11" xfId="0" applyFont="1" applyBorder="1" applyAlignment="1">
      <alignment vertical="top" wrapText="1"/>
    </xf>
    <xf numFmtId="0" fontId="16" fillId="0" borderId="11" xfId="0" applyFont="1" applyBorder="1" applyAlignment="1">
      <alignment vertical="top"/>
    </xf>
    <xf numFmtId="164" fontId="16" fillId="0" borderId="12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wrapText="1"/>
    </xf>
    <xf numFmtId="0" fontId="16" fillId="0" borderId="12" xfId="0" applyFont="1" applyBorder="1" applyAlignment="1">
      <alignment vertical="top" wrapText="1"/>
    </xf>
    <xf numFmtId="0" fontId="1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0" fillId="0" borderId="10" xfId="0" applyFont="1" applyBorder="1" applyAlignment="1">
      <alignment horizontal="center" vertical="top" wrapText="1"/>
    </xf>
    <xf numFmtId="0" fontId="30" fillId="0" borderId="11" xfId="0" applyFont="1" applyBorder="1" applyAlignment="1">
      <alignment horizontal="center" vertical="top" wrapText="1"/>
    </xf>
    <xf numFmtId="0" fontId="30" fillId="0" borderId="12" xfId="0" applyFont="1" applyBorder="1" applyAlignment="1">
      <alignment horizontal="center" vertical="top" wrapText="1"/>
    </xf>
    <xf numFmtId="0" fontId="34" fillId="2" borderId="2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0" xfId="0" applyFont="1" applyBorder="1" applyAlignment="1">
      <alignment horizontal="center" vertical="top"/>
    </xf>
    <xf numFmtId="0" fontId="33" fillId="0" borderId="10" xfId="0" applyFont="1" applyBorder="1" applyAlignment="1">
      <alignment horizontal="center" vertical="top" wrapText="1"/>
    </xf>
    <xf numFmtId="0" fontId="3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3" fillId="0" borderId="12" xfId="0" applyFont="1" applyBorder="1" applyAlignment="1">
      <alignment horizontal="center" vertical="top" wrapText="1"/>
    </xf>
    <xf numFmtId="0" fontId="16" fillId="0" borderId="11" xfId="0" applyFont="1" applyBorder="1" applyAlignment="1">
      <alignment vertical="center" wrapText="1"/>
    </xf>
    <xf numFmtId="0" fontId="16" fillId="0" borderId="12" xfId="0" applyFont="1" applyBorder="1" applyAlignment="1">
      <alignment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165" fontId="25" fillId="0" borderId="11" xfId="0" applyNumberFormat="1" applyFont="1" applyBorder="1" applyAlignment="1">
      <alignment horizontal="center" vertical="center" wrapText="1"/>
    </xf>
    <xf numFmtId="165" fontId="25" fillId="0" borderId="12" xfId="0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7" fillId="0" borderId="10" xfId="0" applyFont="1" applyFill="1" applyBorder="1"/>
    <xf numFmtId="164" fontId="27" fillId="0" borderId="1" xfId="0" applyNumberFormat="1" applyFont="1" applyBorder="1" applyAlignment="1">
      <alignment horizontal="center"/>
    </xf>
    <xf numFmtId="164" fontId="27" fillId="0" borderId="6" xfId="0" applyNumberFormat="1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11" xfId="0" applyFont="1" applyBorder="1" applyAlignment="1">
      <alignment horizontal="center" vertical="center"/>
    </xf>
    <xf numFmtId="0" fontId="25" fillId="0" borderId="4" xfId="0" applyFont="1" applyBorder="1" applyAlignment="1">
      <alignment horizontal="left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wrapText="1"/>
    </xf>
    <xf numFmtId="0" fontId="25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/>
    <xf numFmtId="0" fontId="31" fillId="0" borderId="14" xfId="0" applyFont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 wrapText="1"/>
    </xf>
    <xf numFmtId="0" fontId="31" fillId="0" borderId="14" xfId="0" applyFont="1" applyFill="1" applyBorder="1" applyAlignment="1">
      <alignment horizontal="center" vertical="top"/>
    </xf>
    <xf numFmtId="0" fontId="31" fillId="0" borderId="30" xfId="0" applyFont="1" applyBorder="1" applyAlignment="1">
      <alignment horizontal="center" vertical="top"/>
    </xf>
    <xf numFmtId="0" fontId="34" fillId="2" borderId="2" xfId="0" applyFont="1" applyFill="1" applyBorder="1" applyAlignment="1"/>
    <xf numFmtId="0" fontId="34" fillId="2" borderId="0" xfId="0" applyFont="1" applyFill="1" applyAlignment="1"/>
    <xf numFmtId="0" fontId="34" fillId="2" borderId="0" xfId="0" applyFont="1" applyFill="1" applyBorder="1" applyAlignment="1"/>
    <xf numFmtId="0" fontId="30" fillId="0" borderId="0" xfId="0" applyFont="1"/>
    <xf numFmtId="0" fontId="31" fillId="2" borderId="0" xfId="0" applyFont="1" applyFill="1" applyBorder="1" applyAlignment="1"/>
    <xf numFmtId="0" fontId="31" fillId="2" borderId="17" xfId="0" applyFont="1" applyFill="1" applyBorder="1" applyAlignment="1"/>
    <xf numFmtId="0" fontId="30" fillId="0" borderId="17" xfId="0" applyFont="1" applyBorder="1"/>
    <xf numFmtId="0" fontId="31" fillId="0" borderId="15" xfId="0" applyFont="1" applyFill="1" applyBorder="1" applyAlignment="1">
      <alignment horizontal="center" vertical="top" wrapText="1"/>
    </xf>
    <xf numFmtId="0" fontId="30" fillId="0" borderId="11" xfId="0" applyFont="1" applyBorder="1" applyAlignment="1">
      <alignment vertical="center" wrapText="1"/>
    </xf>
    <xf numFmtId="0" fontId="30" fillId="0" borderId="11" xfId="0" applyFont="1" applyBorder="1" applyAlignment="1"/>
    <xf numFmtId="0" fontId="30" fillId="0" borderId="12" xfId="0" applyFont="1" applyBorder="1" applyAlignment="1">
      <alignment vertical="center" wrapText="1"/>
    </xf>
    <xf numFmtId="0" fontId="30" fillId="0" borderId="10" xfId="0" applyFont="1" applyBorder="1" applyAlignment="1">
      <alignment vertical="center" wrapText="1"/>
    </xf>
    <xf numFmtId="0" fontId="30" fillId="0" borderId="1" xfId="0" applyFont="1" applyBorder="1" applyAlignment="1">
      <alignment vertical="center" wrapText="1"/>
    </xf>
    <xf numFmtId="0" fontId="30" fillId="0" borderId="10" xfId="0" applyFont="1" applyBorder="1" applyAlignment="1"/>
    <xf numFmtId="0" fontId="30" fillId="0" borderId="4" xfId="0" applyFont="1" applyBorder="1" applyAlignment="1">
      <alignment vertical="center" wrapText="1"/>
    </xf>
    <xf numFmtId="0" fontId="30" fillId="0" borderId="6" xfId="0" applyFont="1" applyBorder="1" applyAlignment="1">
      <alignment vertical="center" wrapText="1"/>
    </xf>
    <xf numFmtId="0" fontId="30" fillId="0" borderId="12" xfId="0" applyFont="1" applyBorder="1" applyAlignment="1"/>
    <xf numFmtId="0" fontId="33" fillId="0" borderId="11" xfId="0" applyFont="1" applyBorder="1" applyAlignment="1">
      <alignment vertical="center" wrapText="1"/>
    </xf>
    <xf numFmtId="0" fontId="36" fillId="0" borderId="0" xfId="0" applyFont="1"/>
    <xf numFmtId="0" fontId="33" fillId="0" borderId="12" xfId="0" applyFont="1" applyBorder="1" applyAlignment="1">
      <alignment vertical="center" wrapText="1"/>
    </xf>
    <xf numFmtId="0" fontId="36" fillId="0" borderId="5" xfId="0" applyFont="1" applyBorder="1"/>
    <xf numFmtId="0" fontId="36" fillId="0" borderId="8" xfId="0" applyFont="1" applyBorder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7" fillId="0" borderId="10" xfId="0" applyFont="1" applyBorder="1" applyAlignment="1">
      <alignment horizont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4" fillId="2" borderId="7" xfId="11" applyNumberFormat="1" applyFont="1" applyFill="1" applyBorder="1" applyAlignment="1">
      <alignment horizontal="center"/>
    </xf>
    <xf numFmtId="0" fontId="27" fillId="0" borderId="7" xfId="11" applyFont="1" applyBorder="1"/>
    <xf numFmtId="164" fontId="24" fillId="2" borderId="2" xfId="11" applyNumberFormat="1" applyFont="1" applyFill="1" applyBorder="1" applyAlignment="1">
      <alignment horizontal="center"/>
    </xf>
    <xf numFmtId="0" fontId="27" fillId="0" borderId="2" xfId="11" applyFont="1" applyBorder="1"/>
    <xf numFmtId="164" fontId="24" fillId="2" borderId="0" xfId="11" applyNumberFormat="1" applyFont="1" applyFill="1" applyBorder="1" applyAlignment="1">
      <alignment horizontal="center"/>
    </xf>
    <xf numFmtId="0" fontId="27" fillId="0" borderId="0" xfId="11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44" fillId="0" borderId="0" xfId="11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4" fontId="37" fillId="2" borderId="1" xfId="56" applyNumberFormat="1" applyFont="1" applyFill="1" applyBorder="1" applyAlignment="1"/>
    <xf numFmtId="14" fontId="37" fillId="2" borderId="2" xfId="56" applyNumberFormat="1" applyFont="1" applyFill="1" applyBorder="1" applyAlignment="1"/>
    <xf numFmtId="0" fontId="37" fillId="2" borderId="2" xfId="56" applyFont="1" applyFill="1" applyBorder="1" applyAlignment="1"/>
    <xf numFmtId="0" fontId="6" fillId="0" borderId="0" xfId="56" applyFont="1" applyBorder="1" applyAlignment="1">
      <alignment horizontal="center" vertical="center"/>
    </xf>
    <xf numFmtId="2" fontId="37" fillId="2" borderId="2" xfId="56" applyNumberFormat="1" applyFont="1" applyFill="1" applyBorder="1" applyAlignment="1"/>
    <xf numFmtId="0" fontId="37" fillId="2" borderId="2" xfId="56" applyFont="1" applyFill="1" applyBorder="1" applyAlignment="1">
      <alignment horizontal="center"/>
    </xf>
    <xf numFmtId="0" fontId="37" fillId="2" borderId="3" xfId="56" applyFont="1" applyFill="1" applyBorder="1" applyAlignment="1"/>
    <xf numFmtId="0" fontId="36" fillId="0" borderId="0" xfId="56" applyFont="1" applyAlignment="1">
      <alignment vertical="center"/>
    </xf>
    <xf numFmtId="0" fontId="38" fillId="2" borderId="0" xfId="56" applyFont="1" applyFill="1" applyAlignment="1">
      <alignment vertical="center"/>
    </xf>
    <xf numFmtId="0" fontId="37" fillId="2" borderId="0" xfId="56" applyFont="1" applyFill="1" applyAlignment="1">
      <alignment horizontal="center" vertical="center"/>
    </xf>
    <xf numFmtId="0" fontId="37" fillId="2" borderId="0" xfId="56" applyFont="1" applyFill="1" applyAlignment="1"/>
    <xf numFmtId="14" fontId="37" fillId="2" borderId="4" xfId="56" applyNumberFormat="1" applyFont="1" applyFill="1" applyBorder="1" applyAlignment="1"/>
    <xf numFmtId="14" fontId="37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7" fillId="2" borderId="0" xfId="56" applyFont="1" applyFill="1" applyBorder="1" applyAlignment="1"/>
    <xf numFmtId="2" fontId="37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37" fillId="2" borderId="5" xfId="56" applyFont="1" applyFill="1" applyBorder="1" applyAlignment="1"/>
    <xf numFmtId="0" fontId="6" fillId="0" borderId="0" xfId="56" applyFont="1" applyAlignment="1">
      <alignment horizontal="center" vertical="center"/>
    </xf>
    <xf numFmtId="0" fontId="6" fillId="0" borderId="0" xfId="56" applyFont="1"/>
    <xf numFmtId="14" fontId="37" fillId="2" borderId="4" xfId="56" applyNumberFormat="1" applyFont="1" applyFill="1" applyBorder="1" applyAlignment="1">
      <alignment horizontal="left"/>
    </xf>
    <xf numFmtId="14" fontId="37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39" fillId="2" borderId="5" xfId="56" applyFont="1" applyFill="1" applyBorder="1" applyAlignment="1"/>
    <xf numFmtId="0" fontId="45" fillId="2" borderId="0" xfId="56" applyFont="1" applyFill="1" applyBorder="1" applyAlignment="1"/>
    <xf numFmtId="0" fontId="6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6" fillId="2" borderId="0" xfId="56" applyFont="1" applyFill="1" applyBorder="1" applyAlignment="1">
      <alignment horizontal="center" vertical="center"/>
    </xf>
    <xf numFmtId="0" fontId="6" fillId="0" borderId="5" xfId="56" applyFont="1" applyBorder="1" applyAlignment="1"/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6" fillId="0" borderId="0" xfId="56" applyFont="1" applyBorder="1"/>
    <xf numFmtId="2" fontId="6" fillId="0" borderId="0" xfId="56" applyNumberFormat="1" applyFont="1" applyBorder="1"/>
    <xf numFmtId="0" fontId="60" fillId="0" borderId="9" xfId="56" applyFont="1" applyBorder="1"/>
    <xf numFmtId="0" fontId="6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39" fillId="0" borderId="14" xfId="56" applyFont="1" applyBorder="1" applyAlignment="1"/>
    <xf numFmtId="0" fontId="43" fillId="0" borderId="31" xfId="56" applyFont="1" applyFill="1" applyBorder="1" applyAlignment="1">
      <alignment horizontal="center" vertical="top"/>
    </xf>
    <xf numFmtId="0" fontId="43" fillId="0" borderId="31" xfId="56" applyFont="1" applyBorder="1" applyAlignment="1">
      <alignment horizontal="center" vertical="top"/>
    </xf>
    <xf numFmtId="0" fontId="43" fillId="0" borderId="30" xfId="56" applyFont="1" applyBorder="1" applyAlignment="1">
      <alignment horizontal="center" vertical="top"/>
    </xf>
    <xf numFmtId="0" fontId="12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11" fontId="6" fillId="0" borderId="0" xfId="56" applyNumberFormat="1"/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6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6" fillId="0" borderId="12" xfId="56" applyFont="1" applyBorder="1" applyAlignment="1">
      <alignment horizontal="right"/>
    </xf>
    <xf numFmtId="0" fontId="6" fillId="0" borderId="0" xfId="56" applyFont="1" applyBorder="1" applyAlignment="1">
      <alignment horizontal="right"/>
    </xf>
    <xf numFmtId="0" fontId="6" fillId="0" borderId="0" xfId="56" applyAlignment="1"/>
    <xf numFmtId="0" fontId="36" fillId="0" borderId="0" xfId="56" applyNumberFormat="1" applyFont="1" applyAlignment="1">
      <alignment vertical="center"/>
    </xf>
    <xf numFmtId="0" fontId="36" fillId="0" borderId="0" xfId="56" applyFont="1" applyAlignment="1">
      <alignment horizontal="center" vertical="center"/>
    </xf>
    <xf numFmtId="0" fontId="6" fillId="0" borderId="11" xfId="56" applyFont="1" applyBorder="1"/>
    <xf numFmtId="0" fontId="6" fillId="0" borderId="5" xfId="56" applyFont="1" applyBorder="1"/>
    <xf numFmtId="0" fontId="40" fillId="0" borderId="33" xfId="56" applyFont="1" applyBorder="1" applyAlignment="1">
      <alignment vertical="top" wrapText="1"/>
    </xf>
    <xf numFmtId="0" fontId="6" fillId="0" borderId="34" xfId="56" applyFont="1" applyBorder="1"/>
    <xf numFmtId="0" fontId="6" fillId="0" borderId="9" xfId="56" applyFont="1" applyBorder="1"/>
    <xf numFmtId="2" fontId="6" fillId="0" borderId="9" xfId="56" applyNumberFormat="1" applyFont="1" applyBorder="1"/>
    <xf numFmtId="0" fontId="6" fillId="0" borderId="9" xfId="56" applyFont="1" applyBorder="1" applyAlignment="1">
      <alignment horizontal="right"/>
    </xf>
    <xf numFmtId="0" fontId="6" fillId="0" borderId="0" xfId="56" applyFont="1" applyAlignment="1">
      <alignment horizontal="left" vertical="top"/>
    </xf>
    <xf numFmtId="0" fontId="40" fillId="0" borderId="3" xfId="56" applyFont="1" applyBorder="1" applyAlignment="1">
      <alignment vertical="top" wrapText="1"/>
    </xf>
    <xf numFmtId="2" fontId="6" fillId="5" borderId="0" xfId="56" applyNumberFormat="1" applyFill="1"/>
    <xf numFmtId="0" fontId="6" fillId="0" borderId="35" xfId="56" applyFont="1" applyBorder="1"/>
    <xf numFmtId="0" fontId="6" fillId="0" borderId="10" xfId="56" applyFont="1" applyBorder="1"/>
    <xf numFmtId="2" fontId="6" fillId="0" borderId="10" xfId="56" applyNumberFormat="1" applyFont="1" applyBorder="1"/>
    <xf numFmtId="0" fontId="6" fillId="0" borderId="10" xfId="56" applyFont="1" applyBorder="1" applyAlignment="1">
      <alignment horizontal="right"/>
    </xf>
    <xf numFmtId="0" fontId="6" fillId="0" borderId="37" xfId="56" applyFont="1" applyBorder="1"/>
    <xf numFmtId="0" fontId="6" fillId="0" borderId="38" xfId="56" applyFont="1" applyBorder="1"/>
    <xf numFmtId="0" fontId="40" fillId="0" borderId="19" xfId="56" applyFont="1" applyBorder="1" applyAlignment="1">
      <alignment vertical="top" wrapText="1"/>
    </xf>
    <xf numFmtId="2" fontId="6" fillId="0" borderId="27" xfId="56" applyNumberFormat="1" applyFont="1" applyBorder="1"/>
    <xf numFmtId="0" fontId="6" fillId="0" borderId="26" xfId="56" applyFont="1" applyBorder="1"/>
    <xf numFmtId="0" fontId="6" fillId="0" borderId="27" xfId="56" applyFont="1" applyBorder="1"/>
    <xf numFmtId="0" fontId="6" fillId="0" borderId="29" xfId="56" applyFont="1" applyBorder="1" applyAlignment="1">
      <alignment horizontal="center" vertical="center"/>
    </xf>
    <xf numFmtId="0" fontId="6" fillId="0" borderId="27" xfId="56" applyFont="1" applyBorder="1" applyAlignment="1">
      <alignment horizontal="right"/>
    </xf>
    <xf numFmtId="0" fontId="6" fillId="0" borderId="0" xfId="56" applyAlignment="1">
      <alignment horizontal="left" vertical="top"/>
    </xf>
    <xf numFmtId="11" fontId="6" fillId="0" borderId="0" xfId="57" applyNumberFormat="1"/>
    <xf numFmtId="14" fontId="6" fillId="0" borderId="0" xfId="56" applyNumberFormat="1" applyFont="1"/>
    <xf numFmtId="0" fontId="6" fillId="0" borderId="2" xfId="56" applyFont="1" applyBorder="1" applyAlignment="1">
      <alignment horizontal="center" vertical="center"/>
    </xf>
    <xf numFmtId="2" fontId="6" fillId="0" borderId="0" xfId="56" applyNumberFormat="1" applyFont="1"/>
    <xf numFmtId="0" fontId="6" fillId="0" borderId="0" xfId="56" applyFont="1" applyAlignment="1">
      <alignment horizontal="center"/>
    </xf>
    <xf numFmtId="0" fontId="6" fillId="0" borderId="0" xfId="56" applyFont="1" applyAlignme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5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 applyAlignment="1">
      <alignment horizontal="left" vertical="top"/>
    </xf>
    <xf numFmtId="0" fontId="36" fillId="0" borderId="0" xfId="10" applyFont="1" applyAlignment="1">
      <alignment vertical="center"/>
    </xf>
    <xf numFmtId="0" fontId="36" fillId="0" borderId="0" xfId="10" applyNumberFormat="1" applyFont="1" applyAlignment="1">
      <alignment vertical="center"/>
    </xf>
    <xf numFmtId="0" fontId="36" fillId="0" borderId="0" xfId="10" applyFont="1" applyAlignment="1">
      <alignment horizontal="center" vertical="center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40" fillId="0" borderId="33" xfId="10" applyFont="1" applyBorder="1" applyAlignment="1">
      <alignment vertical="top" wrapText="1"/>
    </xf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0" xfId="10" applyFont="1" applyAlignment="1">
      <alignment horizontal="center" vertical="center"/>
    </xf>
    <xf numFmtId="0" fontId="40" fillId="0" borderId="3" xfId="10" applyFont="1" applyBorder="1" applyAlignment="1">
      <alignment vertical="top" wrapText="1"/>
    </xf>
    <xf numFmtId="2" fontId="5" fillId="5" borderId="0" xfId="10" applyNumberFormat="1" applyFont="1" applyFill="1"/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0" fontId="40" fillId="0" borderId="19" xfId="10" applyFont="1" applyBorder="1" applyAlignment="1">
      <alignment vertical="top" wrapText="1"/>
    </xf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/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3" fillId="2" borderId="2" xfId="0" applyFont="1" applyFill="1" applyBorder="1" applyAlignment="1">
      <alignment horizontal="left"/>
    </xf>
    <xf numFmtId="164" fontId="24" fillId="2" borderId="0" xfId="0" applyNumberFormat="1" applyFont="1" applyFill="1" applyBorder="1" applyAlignment="1">
      <alignment horizontal="left"/>
    </xf>
    <xf numFmtId="164" fontId="24" fillId="0" borderId="36" xfId="0" applyNumberFormat="1" applyFont="1" applyBorder="1" applyAlignment="1">
      <alignment horizontal="center" vertical="top" wrapText="1"/>
    </xf>
    <xf numFmtId="0" fontId="2" fillId="0" borderId="12" xfId="56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4" fillId="0" borderId="14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wrapText="1"/>
    </xf>
    <xf numFmtId="0" fontId="25" fillId="0" borderId="50" xfId="0" applyFont="1" applyBorder="1" applyAlignment="1">
      <alignment horizontal="center" wrapText="1"/>
    </xf>
    <xf numFmtId="0" fontId="25" fillId="0" borderId="50" xfId="0" applyFont="1" applyFill="1" applyBorder="1" applyAlignment="1">
      <alignment horizontal="center" wrapText="1"/>
    </xf>
    <xf numFmtId="0" fontId="25" fillId="0" borderId="1" xfId="0" applyFont="1" applyFill="1" applyBorder="1" applyAlignment="1">
      <alignment horizontal="center" wrapText="1"/>
    </xf>
    <xf numFmtId="0" fontId="24" fillId="0" borderId="36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wrapText="1"/>
    </xf>
    <xf numFmtId="0" fontId="25" fillId="0" borderId="33" xfId="0" applyFont="1" applyBorder="1" applyAlignment="1">
      <alignment horizontal="center" wrapText="1"/>
    </xf>
    <xf numFmtId="0" fontId="27" fillId="0" borderId="33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4" fillId="0" borderId="13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wrapText="1"/>
    </xf>
    <xf numFmtId="0" fontId="25" fillId="0" borderId="51" xfId="0" applyFont="1" applyBorder="1" applyAlignment="1">
      <alignment horizontal="center" wrapText="1"/>
    </xf>
    <xf numFmtId="0" fontId="25" fillId="0" borderId="34" xfId="0" applyFont="1" applyBorder="1" applyAlignment="1">
      <alignment horizontal="center" wrapText="1"/>
    </xf>
    <xf numFmtId="0" fontId="25" fillId="0" borderId="52" xfId="0" applyFont="1" applyBorder="1" applyAlignment="1">
      <alignment horizontal="center" wrapText="1"/>
    </xf>
    <xf numFmtId="0" fontId="27" fillId="0" borderId="34" xfId="0" applyFont="1" applyBorder="1" applyAlignment="1">
      <alignment horizontal="center"/>
    </xf>
    <xf numFmtId="0" fontId="27" fillId="0" borderId="52" xfId="0" applyFont="1" applyBorder="1" applyAlignment="1">
      <alignment horizontal="center"/>
    </xf>
    <xf numFmtId="0" fontId="27" fillId="0" borderId="53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7" fillId="0" borderId="57" xfId="0" applyFont="1" applyBorder="1" applyAlignment="1">
      <alignment horizontal="center"/>
    </xf>
    <xf numFmtId="0" fontId="27" fillId="0" borderId="58" xfId="0" applyFont="1" applyBorder="1" applyAlignment="1">
      <alignment horizontal="center"/>
    </xf>
    <xf numFmtId="0" fontId="27" fillId="0" borderId="5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4" fillId="0" borderId="36" xfId="0" applyFont="1" applyBorder="1" applyAlignment="1">
      <alignment horizontal="center" vertical="top"/>
    </xf>
    <xf numFmtId="0" fontId="26" fillId="0" borderId="8" xfId="0" applyFont="1" applyBorder="1" applyAlignment="1">
      <alignment wrapText="1"/>
    </xf>
    <xf numFmtId="0" fontId="26" fillId="0" borderId="33" xfId="0" applyFont="1" applyBorder="1" applyAlignment="1">
      <alignment wrapText="1"/>
    </xf>
    <xf numFmtId="0" fontId="26" fillId="0" borderId="33" xfId="0" applyFont="1" applyFill="1" applyBorder="1" applyAlignment="1">
      <alignment wrapText="1"/>
    </xf>
    <xf numFmtId="0" fontId="27" fillId="0" borderId="33" xfId="0" applyFont="1" applyFill="1" applyBorder="1"/>
    <xf numFmtId="0" fontId="27" fillId="0" borderId="3" xfId="0" applyFont="1" applyFill="1" applyBorder="1"/>
    <xf numFmtId="0" fontId="27" fillId="0" borderId="35" xfId="0" applyFont="1" applyBorder="1" applyAlignment="1">
      <alignment horizontal="center"/>
    </xf>
    <xf numFmtId="0" fontId="27" fillId="0" borderId="59" xfId="0" applyFont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49" xfId="0" applyFont="1" applyBorder="1" applyAlignment="1">
      <alignment horizontal="center" vertical="center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1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1" fillId="0" borderId="0" xfId="10" applyFont="1" applyBorder="1" applyAlignment="1">
      <alignment horizontal="right"/>
    </xf>
    <xf numFmtId="0" fontId="1" fillId="0" borderId="0" xfId="10" applyFont="1" applyAlignment="1">
      <alignment horizontal="left" vertical="top"/>
    </xf>
    <xf numFmtId="0" fontId="1" fillId="0" borderId="0" xfId="10" applyFont="1"/>
    <xf numFmtId="0" fontId="1" fillId="0" borderId="11" xfId="10" applyFont="1" applyBorder="1"/>
    <xf numFmtId="0" fontId="1" fillId="0" borderId="5" xfId="10" applyFont="1" applyBorder="1"/>
    <xf numFmtId="0" fontId="1" fillId="0" borderId="34" xfId="10" applyFont="1" applyBorder="1"/>
    <xf numFmtId="0" fontId="1" fillId="0" borderId="9" xfId="10" applyFont="1" applyBorder="1"/>
    <xf numFmtId="2" fontId="1" fillId="0" borderId="9" xfId="10" applyNumberFormat="1" applyFont="1" applyBorder="1"/>
    <xf numFmtId="0" fontId="1" fillId="0" borderId="9" xfId="10" applyFont="1" applyBorder="1" applyAlignment="1">
      <alignment horizontal="right"/>
    </xf>
    <xf numFmtId="0" fontId="1" fillId="0" borderId="0" xfId="10" applyFont="1" applyAlignment="1">
      <alignment horizontal="center" vertical="center"/>
    </xf>
    <xf numFmtId="2" fontId="1" fillId="5" borderId="0" xfId="10" applyNumberFormat="1" applyFont="1" applyFill="1"/>
    <xf numFmtId="0" fontId="1" fillId="0" borderId="35" xfId="10" applyFont="1" applyBorder="1"/>
    <xf numFmtId="0" fontId="1" fillId="0" borderId="10" xfId="10" applyFont="1" applyBorder="1"/>
    <xf numFmtId="2" fontId="1" fillId="0" borderId="10" xfId="10" applyNumberFormat="1" applyFont="1" applyBorder="1"/>
    <xf numFmtId="0" fontId="1" fillId="0" borderId="10" xfId="10" applyFont="1" applyBorder="1" applyAlignment="1">
      <alignment horizontal="right"/>
    </xf>
    <xf numFmtId="0" fontId="1" fillId="0" borderId="37" xfId="10" applyFont="1" applyBorder="1"/>
    <xf numFmtId="0" fontId="1" fillId="0" borderId="38" xfId="10" applyFont="1" applyBorder="1"/>
    <xf numFmtId="2" fontId="1" fillId="0" borderId="27" xfId="10" applyNumberFormat="1" applyFont="1" applyBorder="1"/>
    <xf numFmtId="0" fontId="1" fillId="0" borderId="26" xfId="10" applyFont="1" applyBorder="1"/>
    <xf numFmtId="0" fontId="1" fillId="0" borderId="27" xfId="10" applyFont="1" applyBorder="1"/>
    <xf numFmtId="0" fontId="1" fillId="0" borderId="29" xfId="10" applyFont="1" applyBorder="1" applyAlignment="1">
      <alignment horizontal="center" vertical="center"/>
    </xf>
    <xf numFmtId="0" fontId="1" fillId="0" borderId="27" xfId="10" applyFont="1" applyBorder="1" applyAlignment="1">
      <alignment horizontal="right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2" fillId="2" borderId="10" xfId="0" applyFont="1" applyFill="1" applyBorder="1" applyAlignment="1">
      <alignment horizontal="center" vertical="top"/>
    </xf>
    <xf numFmtId="0" fontId="22" fillId="2" borderId="11" xfId="0" applyFont="1" applyFill="1" applyBorder="1" applyAlignment="1">
      <alignment horizontal="center" vertical="top"/>
    </xf>
    <xf numFmtId="0" fontId="22" fillId="2" borderId="12" xfId="0" applyFont="1" applyFill="1" applyBorder="1" applyAlignment="1">
      <alignment horizontal="center" vertical="top"/>
    </xf>
    <xf numFmtId="0" fontId="17" fillId="0" borderId="9" xfId="0" applyFont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5" fillId="2" borderId="0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25" fillId="0" borderId="48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16" fillId="0" borderId="1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14" fontId="45" fillId="0" borderId="7" xfId="56" applyNumberFormat="1" applyFont="1" applyBorder="1" applyAlignment="1">
      <alignment horizontal="center" vertical="center" wrapText="1"/>
    </xf>
    <xf numFmtId="164" fontId="24" fillId="2" borderId="3" xfId="11" applyNumberFormat="1" applyFont="1" applyFill="1" applyBorder="1" applyAlignment="1">
      <alignment horizontal="center" vertical="center" wrapText="1"/>
    </xf>
    <xf numFmtId="164" fontId="24" fillId="2" borderId="38" xfId="11" applyNumberFormat="1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  <xf numFmtId="0" fontId="25" fillId="0" borderId="12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center"/>
    </xf>
    <xf numFmtId="164" fontId="25" fillId="0" borderId="9" xfId="0" applyNumberFormat="1" applyFont="1" applyBorder="1" applyAlignment="1">
      <alignment horizontal="center" vertical="top" wrapText="1"/>
    </xf>
    <xf numFmtId="164" fontId="25" fillId="0" borderId="10" xfId="0" applyNumberFormat="1" applyFont="1" applyBorder="1" applyAlignment="1">
      <alignment horizontal="center" vertical="top" wrapText="1"/>
    </xf>
    <xf numFmtId="164" fontId="25" fillId="0" borderId="11" xfId="0" applyNumberFormat="1" applyFont="1" applyBorder="1" applyAlignment="1">
      <alignment horizontal="center" vertical="top" wrapText="1"/>
    </xf>
    <xf numFmtId="164" fontId="25" fillId="0" borderId="12" xfId="0" applyNumberFormat="1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/>
    </xf>
    <xf numFmtId="0" fontId="25" fillId="0" borderId="12" xfId="0" applyFont="1" applyBorder="1" applyAlignment="1">
      <alignment horizontal="center" vertical="top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164" fontId="25" fillId="0" borderId="16" xfId="0" applyNumberFormat="1" applyFont="1" applyBorder="1" applyAlignment="1">
      <alignment horizontal="center" vertical="top" wrapText="1"/>
    </xf>
    <xf numFmtId="0" fontId="25" fillId="0" borderId="22" xfId="0" applyFont="1" applyBorder="1" applyAlignment="1">
      <alignment horizontal="center"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3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7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035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250262656"/>
        <c:axId val="250264192"/>
      </c:lineChart>
      <c:catAx>
        <c:axId val="25026265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64192"/>
        <c:crosses val="autoZero"/>
        <c:auto val="1"/>
        <c:lblAlgn val="ctr"/>
        <c:lblOffset val="100"/>
      </c:catAx>
      <c:valAx>
        <c:axId val="250264192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656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250288000"/>
        <c:axId val="250290560"/>
      </c:lineChart>
      <c:catAx>
        <c:axId val="250288000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0560"/>
        <c:crosses val="autoZero"/>
        <c:auto val="1"/>
        <c:lblAlgn val="ctr"/>
        <c:lblOffset val="100"/>
      </c:catAx>
      <c:valAx>
        <c:axId val="25029056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8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250365824"/>
        <c:axId val="250367360"/>
      </c:scatterChart>
      <c:valAx>
        <c:axId val="25036582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367360"/>
        <c:crosses val="autoZero"/>
        <c:crossBetween val="midCat"/>
      </c:valAx>
      <c:valAx>
        <c:axId val="250367360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36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48" t="s">
        <v>11</v>
      </c>
      <c r="B1" s="849"/>
      <c r="C1" s="849"/>
      <c r="D1" s="849"/>
      <c r="E1" s="849"/>
      <c r="F1" s="849"/>
      <c r="G1" s="850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51" t="s">
        <v>15</v>
      </c>
      <c r="G3" s="85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53" t="s">
        <v>17</v>
      </c>
      <c r="E4" s="853"/>
      <c r="F4" s="853"/>
      <c r="G4" s="854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44"/>
      <c r="B13" s="25" t="s">
        <v>32</v>
      </c>
      <c r="C13" s="26"/>
      <c r="D13" s="25" t="s">
        <v>33</v>
      </c>
      <c r="E13" s="27"/>
      <c r="F13" s="847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45"/>
      <c r="B14" s="25" t="s">
        <v>34</v>
      </c>
      <c r="C14" s="26"/>
      <c r="D14" s="25" t="s">
        <v>33</v>
      </c>
      <c r="E14" s="27"/>
      <c r="F14" s="847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45"/>
      <c r="B15" s="25" t="s">
        <v>35</v>
      </c>
      <c r="C15" s="26"/>
      <c r="D15" s="25" t="s">
        <v>33</v>
      </c>
      <c r="E15" s="27"/>
      <c r="F15" s="847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45"/>
      <c r="B16" s="25" t="s">
        <v>36</v>
      </c>
      <c r="C16" s="26"/>
      <c r="D16" s="25" t="s">
        <v>33</v>
      </c>
      <c r="E16" s="27"/>
      <c r="F16" s="847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46"/>
      <c r="B17" s="25" t="s">
        <v>37</v>
      </c>
      <c r="C17" s="26"/>
      <c r="D17" s="25" t="s">
        <v>33</v>
      </c>
      <c r="E17" s="27"/>
      <c r="F17" s="847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44"/>
      <c r="B18" s="25" t="s">
        <v>32</v>
      </c>
      <c r="C18" s="26"/>
      <c r="D18" s="25" t="s">
        <v>33</v>
      </c>
      <c r="E18" s="27"/>
      <c r="F18" s="847"/>
      <c r="G18" s="28"/>
    </row>
    <row r="19" spans="1:20" ht="12.75" customHeight="1">
      <c r="A19" s="845"/>
      <c r="B19" s="25" t="s">
        <v>34</v>
      </c>
      <c r="C19" s="26"/>
      <c r="D19" s="25" t="s">
        <v>33</v>
      </c>
      <c r="E19" s="27"/>
      <c r="F19" s="847"/>
      <c r="G19" s="28"/>
    </row>
    <row r="20" spans="1:20" ht="12.75" customHeight="1">
      <c r="A20" s="845"/>
      <c r="B20" s="25" t="s">
        <v>35</v>
      </c>
      <c r="C20" s="26"/>
      <c r="D20" s="25" t="s">
        <v>33</v>
      </c>
      <c r="E20" s="27"/>
      <c r="F20" s="847"/>
      <c r="G20" s="28"/>
    </row>
    <row r="21" spans="1:20" ht="12.75" customHeight="1">
      <c r="A21" s="845"/>
      <c r="B21" s="25" t="s">
        <v>36</v>
      </c>
      <c r="C21" s="26"/>
      <c r="D21" s="25" t="s">
        <v>33</v>
      </c>
      <c r="E21" s="27"/>
      <c r="F21" s="847"/>
      <c r="G21" s="28"/>
    </row>
    <row r="22" spans="1:20" ht="12.75" customHeight="1">
      <c r="A22" s="846"/>
      <c r="B22" s="25" t="s">
        <v>37</v>
      </c>
      <c r="C22" s="26"/>
      <c r="D22" s="25" t="s">
        <v>33</v>
      </c>
      <c r="E22" s="27"/>
      <c r="F22" s="847"/>
      <c r="G22" s="28"/>
    </row>
    <row r="23" spans="1:20" ht="12.75" customHeight="1">
      <c r="A23" s="844"/>
      <c r="B23" s="25" t="s">
        <v>32</v>
      </c>
      <c r="C23" s="26"/>
      <c r="D23" s="25" t="s">
        <v>33</v>
      </c>
      <c r="E23" s="27"/>
      <c r="F23" s="847"/>
      <c r="G23" s="28"/>
    </row>
    <row r="24" spans="1:20" ht="12.75" customHeight="1">
      <c r="A24" s="845"/>
      <c r="B24" s="25" t="s">
        <v>34</v>
      </c>
      <c r="C24" s="26"/>
      <c r="D24" s="25" t="s">
        <v>33</v>
      </c>
      <c r="E24" s="27"/>
      <c r="F24" s="847"/>
      <c r="G24" s="28"/>
    </row>
    <row r="25" spans="1:20" ht="12.75" customHeight="1">
      <c r="A25" s="845"/>
      <c r="B25" s="25" t="s">
        <v>35</v>
      </c>
      <c r="C25" s="26"/>
      <c r="D25" s="25" t="s">
        <v>33</v>
      </c>
      <c r="E25" s="27"/>
      <c r="F25" s="847"/>
      <c r="G25" s="28"/>
    </row>
    <row r="26" spans="1:20" ht="12.75" customHeight="1">
      <c r="A26" s="845"/>
      <c r="B26" s="25" t="s">
        <v>36</v>
      </c>
      <c r="C26" s="26"/>
      <c r="D26" s="25" t="s">
        <v>33</v>
      </c>
      <c r="E26" s="27"/>
      <c r="F26" s="847"/>
      <c r="G26" s="28"/>
    </row>
    <row r="27" spans="1:20" ht="12.75" customHeight="1">
      <c r="A27" s="846"/>
      <c r="B27" s="25" t="s">
        <v>37</v>
      </c>
      <c r="C27" s="26"/>
      <c r="D27" s="25" t="s">
        <v>33</v>
      </c>
      <c r="E27" s="27"/>
      <c r="F27" s="847"/>
      <c r="G27" s="28"/>
    </row>
    <row r="28" spans="1:20" ht="12.75" customHeight="1">
      <c r="A28" s="844"/>
      <c r="B28" s="25" t="s">
        <v>32</v>
      </c>
      <c r="C28" s="26"/>
      <c r="D28" s="25" t="s">
        <v>33</v>
      </c>
      <c r="E28" s="27"/>
      <c r="F28" s="847"/>
      <c r="G28" s="28"/>
    </row>
    <row r="29" spans="1:20" ht="12.75" customHeight="1">
      <c r="A29" s="845"/>
      <c r="B29" s="25" t="s">
        <v>34</v>
      </c>
      <c r="C29" s="26"/>
      <c r="D29" s="25" t="s">
        <v>33</v>
      </c>
      <c r="E29" s="27"/>
      <c r="F29" s="847"/>
      <c r="G29" s="28"/>
    </row>
    <row r="30" spans="1:20" ht="12.75" customHeight="1">
      <c r="A30" s="845"/>
      <c r="B30" s="25" t="s">
        <v>35</v>
      </c>
      <c r="C30" s="26"/>
      <c r="D30" s="25" t="s">
        <v>33</v>
      </c>
      <c r="E30" s="27"/>
      <c r="F30" s="847"/>
      <c r="G30" s="28"/>
    </row>
    <row r="31" spans="1:20" ht="12.75" customHeight="1">
      <c r="A31" s="845"/>
      <c r="B31" s="25" t="s">
        <v>36</v>
      </c>
      <c r="C31" s="26"/>
      <c r="D31" s="25" t="s">
        <v>33</v>
      </c>
      <c r="E31" s="27"/>
      <c r="F31" s="847"/>
      <c r="G31" s="28"/>
    </row>
    <row r="32" spans="1:20" ht="12.75" customHeight="1">
      <c r="A32" s="846"/>
      <c r="B32" s="25" t="s">
        <v>37</v>
      </c>
      <c r="C32" s="26"/>
      <c r="D32" s="25" t="s">
        <v>33</v>
      </c>
      <c r="E32" s="27"/>
      <c r="F32" s="847"/>
      <c r="G32" s="28"/>
    </row>
    <row r="33" spans="1:7" ht="12.75" customHeight="1">
      <c r="A33" s="844"/>
      <c r="B33" s="25" t="s">
        <v>32</v>
      </c>
      <c r="C33" s="26"/>
      <c r="D33" s="25" t="s">
        <v>33</v>
      </c>
      <c r="E33" s="27"/>
      <c r="F33" s="847"/>
      <c r="G33" s="28"/>
    </row>
    <row r="34" spans="1:7" ht="12.75" customHeight="1">
      <c r="A34" s="845"/>
      <c r="B34" s="25" t="s">
        <v>34</v>
      </c>
      <c r="C34" s="26"/>
      <c r="D34" s="25" t="s">
        <v>33</v>
      </c>
      <c r="E34" s="27"/>
      <c r="F34" s="847"/>
      <c r="G34" s="28"/>
    </row>
    <row r="35" spans="1:7" ht="12.75" customHeight="1">
      <c r="A35" s="845"/>
      <c r="B35" s="25" t="s">
        <v>35</v>
      </c>
      <c r="C35" s="26"/>
      <c r="D35" s="25" t="s">
        <v>33</v>
      </c>
      <c r="E35" s="27"/>
      <c r="F35" s="847"/>
      <c r="G35" s="28"/>
    </row>
    <row r="36" spans="1:7" ht="12.75" customHeight="1">
      <c r="A36" s="845"/>
      <c r="B36" s="25" t="s">
        <v>36</v>
      </c>
      <c r="C36" s="26"/>
      <c r="D36" s="25" t="s">
        <v>33</v>
      </c>
      <c r="E36" s="27"/>
      <c r="F36" s="847"/>
      <c r="G36" s="28"/>
    </row>
    <row r="37" spans="1:7" ht="12.75" customHeight="1">
      <c r="A37" s="846"/>
      <c r="B37" s="25" t="s">
        <v>37</v>
      </c>
      <c r="C37" s="26"/>
      <c r="D37" s="25" t="s">
        <v>33</v>
      </c>
      <c r="E37" s="27"/>
      <c r="F37" s="847"/>
      <c r="G37" s="28"/>
    </row>
    <row r="38" spans="1:7" ht="12.75" customHeight="1">
      <c r="A38" s="844"/>
      <c r="B38" s="25" t="s">
        <v>32</v>
      </c>
      <c r="C38" s="26"/>
      <c r="D38" s="25" t="s">
        <v>33</v>
      </c>
      <c r="E38" s="27"/>
      <c r="F38" s="847"/>
      <c r="G38" s="28"/>
    </row>
    <row r="39" spans="1:7" ht="12.75" customHeight="1">
      <c r="A39" s="845"/>
      <c r="B39" s="25" t="s">
        <v>34</v>
      </c>
      <c r="C39" s="26"/>
      <c r="D39" s="25" t="s">
        <v>33</v>
      </c>
      <c r="E39" s="27"/>
      <c r="F39" s="847"/>
      <c r="G39" s="28"/>
    </row>
    <row r="40" spans="1:7" ht="12.75" customHeight="1">
      <c r="A40" s="845"/>
      <c r="B40" s="25" t="s">
        <v>35</v>
      </c>
      <c r="C40" s="26"/>
      <c r="D40" s="25" t="s">
        <v>33</v>
      </c>
      <c r="E40" s="27"/>
      <c r="F40" s="847"/>
      <c r="G40" s="28"/>
    </row>
    <row r="41" spans="1:7" ht="12.75" customHeight="1">
      <c r="A41" s="845"/>
      <c r="B41" s="25" t="s">
        <v>36</v>
      </c>
      <c r="C41" s="26"/>
      <c r="D41" s="25" t="s">
        <v>33</v>
      </c>
      <c r="E41" s="27"/>
      <c r="F41" s="847"/>
      <c r="G41" s="28"/>
    </row>
    <row r="42" spans="1:7" ht="12.75" customHeight="1">
      <c r="A42" s="846"/>
      <c r="B42" s="25" t="s">
        <v>37</v>
      </c>
      <c r="C42" s="26"/>
      <c r="D42" s="25" t="s">
        <v>33</v>
      </c>
      <c r="E42" s="27"/>
      <c r="F42" s="847"/>
      <c r="G42" s="28"/>
    </row>
    <row r="43" spans="1:7" ht="12.75" customHeight="1">
      <c r="A43" s="844"/>
      <c r="B43" s="25" t="s">
        <v>32</v>
      </c>
      <c r="C43" s="26"/>
      <c r="D43" s="25" t="s">
        <v>33</v>
      </c>
      <c r="E43" s="27"/>
      <c r="F43" s="847"/>
      <c r="G43" s="28"/>
    </row>
    <row r="44" spans="1:7" ht="12.75" customHeight="1">
      <c r="A44" s="845"/>
      <c r="B44" s="25" t="s">
        <v>34</v>
      </c>
      <c r="C44" s="26"/>
      <c r="D44" s="25" t="s">
        <v>33</v>
      </c>
      <c r="E44" s="27"/>
      <c r="F44" s="847"/>
      <c r="G44" s="28"/>
    </row>
    <row r="45" spans="1:7" ht="12.75" customHeight="1">
      <c r="A45" s="845"/>
      <c r="B45" s="25" t="s">
        <v>35</v>
      </c>
      <c r="C45" s="26"/>
      <c r="D45" s="25" t="s">
        <v>33</v>
      </c>
      <c r="E45" s="27"/>
      <c r="F45" s="847"/>
      <c r="G45" s="28"/>
    </row>
    <row r="46" spans="1:7" ht="12.75" customHeight="1">
      <c r="A46" s="845"/>
      <c r="B46" s="25" t="s">
        <v>36</v>
      </c>
      <c r="C46" s="26"/>
      <c r="D46" s="25" t="s">
        <v>33</v>
      </c>
      <c r="E46" s="27"/>
      <c r="F46" s="847"/>
      <c r="G46" s="28"/>
    </row>
    <row r="47" spans="1:7" ht="12.75" customHeight="1">
      <c r="A47" s="846"/>
      <c r="B47" s="25" t="s">
        <v>37</v>
      </c>
      <c r="C47" s="26"/>
      <c r="D47" s="25" t="s">
        <v>33</v>
      </c>
      <c r="E47" s="27"/>
      <c r="F47" s="847"/>
      <c r="G47" s="28"/>
    </row>
    <row r="48" spans="1:7" ht="12.75" customHeight="1">
      <c r="A48" s="844"/>
      <c r="B48" s="25" t="s">
        <v>32</v>
      </c>
      <c r="C48" s="26"/>
      <c r="D48" s="25" t="s">
        <v>33</v>
      </c>
      <c r="E48" s="27"/>
      <c r="F48" s="847"/>
      <c r="G48" s="28"/>
    </row>
    <row r="49" spans="1:7" ht="12.75" customHeight="1">
      <c r="A49" s="845"/>
      <c r="B49" s="25" t="s">
        <v>34</v>
      </c>
      <c r="C49" s="26"/>
      <c r="D49" s="25" t="s">
        <v>33</v>
      </c>
      <c r="E49" s="27"/>
      <c r="F49" s="847"/>
      <c r="G49" s="28"/>
    </row>
    <row r="50" spans="1:7" ht="12.75" customHeight="1">
      <c r="A50" s="845"/>
      <c r="B50" s="25" t="s">
        <v>35</v>
      </c>
      <c r="C50" s="26"/>
      <c r="D50" s="25" t="s">
        <v>33</v>
      </c>
      <c r="E50" s="27"/>
      <c r="F50" s="847"/>
      <c r="G50" s="28"/>
    </row>
    <row r="51" spans="1:7" ht="12.75" customHeight="1">
      <c r="A51" s="845"/>
      <c r="B51" s="25" t="s">
        <v>36</v>
      </c>
      <c r="C51" s="26"/>
      <c r="D51" s="25" t="s">
        <v>33</v>
      </c>
      <c r="E51" s="27"/>
      <c r="F51" s="847"/>
      <c r="G51" s="28"/>
    </row>
    <row r="52" spans="1:7" ht="12.75" customHeight="1">
      <c r="A52" s="846"/>
      <c r="B52" s="25" t="s">
        <v>37</v>
      </c>
      <c r="C52" s="26"/>
      <c r="D52" s="25" t="s">
        <v>33</v>
      </c>
      <c r="E52" s="27"/>
      <c r="F52" s="847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02"/>
  <sheetViews>
    <sheetView workbookViewId="0">
      <pane ySplit="9" topLeftCell="A889" activePane="bottomLeft" state="frozen"/>
      <selection pane="bottomLeft" activeCell="M902" sqref="M902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77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78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477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78"/>
      <c r="C7" s="59"/>
      <c r="D7" s="855" t="s">
        <v>41</v>
      </c>
      <c r="E7" s="856"/>
      <c r="F7" s="856"/>
      <c r="G7" s="856"/>
      <c r="H7" s="856"/>
      <c r="I7" s="856"/>
      <c r="J7" s="856"/>
      <c r="K7" s="856"/>
      <c r="L7" s="857"/>
      <c r="M7" s="47"/>
      <c r="N7" s="54"/>
      <c r="O7" s="55"/>
    </row>
    <row r="8" spans="1:18" ht="17.45" customHeight="1" thickBot="1">
      <c r="A8" s="185"/>
      <c r="B8" s="185"/>
      <c r="C8" s="74"/>
      <c r="D8" s="858" t="s">
        <v>495</v>
      </c>
      <c r="E8" s="859"/>
      <c r="F8" s="860"/>
      <c r="G8" s="858" t="s">
        <v>496</v>
      </c>
      <c r="H8" s="859"/>
      <c r="I8" s="860"/>
      <c r="J8" s="858" t="s">
        <v>497</v>
      </c>
      <c r="K8" s="859"/>
      <c r="L8" s="860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79" t="s">
        <v>479</v>
      </c>
      <c r="C9" s="712" t="s">
        <v>40</v>
      </c>
      <c r="D9" s="722" t="s">
        <v>500</v>
      </c>
      <c r="E9" s="711" t="s">
        <v>499</v>
      </c>
      <c r="F9" s="746" t="s">
        <v>501</v>
      </c>
      <c r="G9" s="717" t="s">
        <v>500</v>
      </c>
      <c r="H9" s="711" t="s">
        <v>499</v>
      </c>
      <c r="I9" s="747" t="s">
        <v>502</v>
      </c>
      <c r="J9" s="722" t="s">
        <v>45</v>
      </c>
      <c r="K9" s="711" t="s">
        <v>499</v>
      </c>
      <c r="L9" s="746" t="s">
        <v>503</v>
      </c>
      <c r="M9" s="738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713" t="s">
        <v>46</v>
      </c>
      <c r="D10" s="723">
        <v>13</v>
      </c>
      <c r="E10" s="88">
        <v>26</v>
      </c>
      <c r="F10" s="724">
        <f t="shared" ref="F10:F35" si="0">IF(((D10="")*AND(E10="")),"",E10-D10)</f>
        <v>13</v>
      </c>
      <c r="G10" s="718"/>
      <c r="H10" s="88"/>
      <c r="I10" s="713"/>
      <c r="J10" s="723"/>
      <c r="K10" s="88"/>
      <c r="L10" s="724"/>
      <c r="M10" s="739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714" t="s">
        <v>48</v>
      </c>
      <c r="D11" s="725">
        <v>16</v>
      </c>
      <c r="E11" s="38">
        <v>22</v>
      </c>
      <c r="F11" s="726">
        <f t="shared" si="0"/>
        <v>6</v>
      </c>
      <c r="G11" s="719"/>
      <c r="H11" s="38"/>
      <c r="I11" s="714"/>
      <c r="J11" s="725"/>
      <c r="K11" s="38"/>
      <c r="L11" s="726"/>
      <c r="M11" s="740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714" t="s">
        <v>46</v>
      </c>
      <c r="D12" s="725">
        <v>17</v>
      </c>
      <c r="E12" s="38">
        <v>33</v>
      </c>
      <c r="F12" s="726">
        <f>IF(((D12="")*AND(E12="")),"",E12-D12)</f>
        <v>16</v>
      </c>
      <c r="G12" s="719"/>
      <c r="H12" s="38"/>
      <c r="I12" s="714"/>
      <c r="J12" s="725"/>
      <c r="K12" s="38"/>
      <c r="L12" s="726"/>
      <c r="M12" s="740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714" t="s">
        <v>48</v>
      </c>
      <c r="D13" s="725">
        <v>17</v>
      </c>
      <c r="E13" s="38">
        <v>39</v>
      </c>
      <c r="F13" s="726">
        <f>IF(((D13="")*AND(E13="")),"",E13-D13)</f>
        <v>22</v>
      </c>
      <c r="G13" s="719"/>
      <c r="H13" s="38"/>
      <c r="I13" s="714"/>
      <c r="J13" s="725"/>
      <c r="K13" s="38"/>
      <c r="L13" s="726"/>
      <c r="M13" s="740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714" t="s">
        <v>46</v>
      </c>
      <c r="D14" s="725">
        <v>49</v>
      </c>
      <c r="E14" s="38">
        <v>65</v>
      </c>
      <c r="F14" s="726">
        <f>IF(((D14="")*AND(E14="")),"",E14-D14)</f>
        <v>16</v>
      </c>
      <c r="G14" s="719"/>
      <c r="H14" s="38"/>
      <c r="I14" s="714"/>
      <c r="J14" s="725"/>
      <c r="K14" s="38"/>
      <c r="L14" s="726"/>
      <c r="M14" s="740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714" t="s">
        <v>48</v>
      </c>
      <c r="D15" s="725">
        <v>46</v>
      </c>
      <c r="E15" s="38">
        <v>67</v>
      </c>
      <c r="F15" s="726">
        <f>IF(((D15="")*AND(E15="")),"",E15-D15)</f>
        <v>21</v>
      </c>
      <c r="G15" s="719"/>
      <c r="H15" s="38"/>
      <c r="I15" s="714"/>
      <c r="J15" s="725"/>
      <c r="K15" s="38"/>
      <c r="L15" s="726"/>
      <c r="M15" s="740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714" t="s">
        <v>46</v>
      </c>
      <c r="D16" s="725">
        <v>5</v>
      </c>
      <c r="E16" s="38">
        <v>9</v>
      </c>
      <c r="F16" s="726">
        <f t="shared" si="0"/>
        <v>4</v>
      </c>
      <c r="G16" s="719"/>
      <c r="H16" s="38"/>
      <c r="I16" s="714"/>
      <c r="J16" s="725"/>
      <c r="K16" s="38"/>
      <c r="L16" s="726"/>
      <c r="M16" s="740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714" t="s">
        <v>48</v>
      </c>
      <c r="D17" s="725">
        <v>23</v>
      </c>
      <c r="E17" s="38">
        <v>33</v>
      </c>
      <c r="F17" s="726">
        <f t="shared" si="0"/>
        <v>10</v>
      </c>
      <c r="G17" s="719"/>
      <c r="H17" s="38"/>
      <c r="I17" s="714"/>
      <c r="J17" s="725"/>
      <c r="K17" s="38"/>
      <c r="L17" s="726"/>
      <c r="M17" s="740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714" t="s">
        <v>46</v>
      </c>
      <c r="D18" s="725">
        <v>5</v>
      </c>
      <c r="E18" s="38">
        <v>20</v>
      </c>
      <c r="F18" s="726">
        <f t="shared" si="0"/>
        <v>15</v>
      </c>
      <c r="G18" s="719"/>
      <c r="H18" s="38"/>
      <c r="I18" s="714"/>
      <c r="J18" s="725"/>
      <c r="K18" s="38"/>
      <c r="L18" s="726"/>
      <c r="M18" s="740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714" t="s">
        <v>48</v>
      </c>
      <c r="D19" s="725">
        <v>9</v>
      </c>
      <c r="E19" s="38">
        <v>19</v>
      </c>
      <c r="F19" s="726">
        <f t="shared" si="0"/>
        <v>10</v>
      </c>
      <c r="G19" s="719"/>
      <c r="H19" s="38"/>
      <c r="I19" s="714"/>
      <c r="J19" s="725"/>
      <c r="K19" s="38"/>
      <c r="L19" s="726"/>
      <c r="M19" s="740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714" t="s">
        <v>46</v>
      </c>
      <c r="D20" s="725">
        <v>23</v>
      </c>
      <c r="E20" s="38">
        <v>35</v>
      </c>
      <c r="F20" s="726">
        <f t="shared" si="0"/>
        <v>12</v>
      </c>
      <c r="G20" s="719"/>
      <c r="H20" s="38"/>
      <c r="I20" s="714"/>
      <c r="J20" s="725"/>
      <c r="K20" s="38"/>
      <c r="L20" s="726"/>
      <c r="M20" s="740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714" t="s">
        <v>48</v>
      </c>
      <c r="D21" s="725">
        <v>31</v>
      </c>
      <c r="E21" s="38">
        <v>46</v>
      </c>
      <c r="F21" s="726">
        <f t="shared" si="0"/>
        <v>15</v>
      </c>
      <c r="G21" s="719"/>
      <c r="H21" s="38"/>
      <c r="I21" s="714"/>
      <c r="J21" s="725"/>
      <c r="K21" s="38"/>
      <c r="L21" s="726"/>
      <c r="M21" s="740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714" t="s">
        <v>46</v>
      </c>
      <c r="D22" s="725">
        <v>43</v>
      </c>
      <c r="E22" s="38">
        <v>56</v>
      </c>
      <c r="F22" s="726">
        <f t="shared" si="0"/>
        <v>13</v>
      </c>
      <c r="G22" s="719"/>
      <c r="H22" s="38"/>
      <c r="I22" s="714"/>
      <c r="J22" s="725"/>
      <c r="K22" s="38"/>
      <c r="L22" s="726"/>
      <c r="M22" s="740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714" t="s">
        <v>48</v>
      </c>
      <c r="D23" s="725">
        <v>27</v>
      </c>
      <c r="E23" s="38">
        <v>48</v>
      </c>
      <c r="F23" s="726">
        <f t="shared" si="0"/>
        <v>21</v>
      </c>
      <c r="G23" s="719"/>
      <c r="H23" s="38"/>
      <c r="I23" s="714"/>
      <c r="J23" s="725"/>
      <c r="K23" s="38"/>
      <c r="L23" s="726"/>
      <c r="M23" s="740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714" t="s">
        <v>46</v>
      </c>
      <c r="D24" s="725">
        <v>9</v>
      </c>
      <c r="E24" s="38">
        <v>14</v>
      </c>
      <c r="F24" s="726">
        <f t="shared" si="0"/>
        <v>5</v>
      </c>
      <c r="G24" s="719"/>
      <c r="H24" s="38"/>
      <c r="I24" s="714"/>
      <c r="J24" s="725"/>
      <c r="K24" s="38"/>
      <c r="L24" s="726"/>
      <c r="M24" s="740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714" t="s">
        <v>48</v>
      </c>
      <c r="D25" s="725">
        <v>4</v>
      </c>
      <c r="E25" s="38">
        <v>8</v>
      </c>
      <c r="F25" s="726">
        <f t="shared" si="0"/>
        <v>4</v>
      </c>
      <c r="G25" s="719"/>
      <c r="H25" s="38"/>
      <c r="I25" s="714"/>
      <c r="J25" s="725"/>
      <c r="K25" s="38"/>
      <c r="L25" s="726"/>
      <c r="M25" s="740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714" t="s">
        <v>46</v>
      </c>
      <c r="D26" s="725">
        <v>14</v>
      </c>
      <c r="E26" s="38">
        <v>16</v>
      </c>
      <c r="F26" s="726">
        <f t="shared" si="0"/>
        <v>2</v>
      </c>
      <c r="G26" s="719"/>
      <c r="H26" s="38"/>
      <c r="I26" s="714"/>
      <c r="J26" s="725"/>
      <c r="K26" s="38"/>
      <c r="L26" s="726"/>
      <c r="M26" s="740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714" t="s">
        <v>48</v>
      </c>
      <c r="D27" s="725">
        <v>9</v>
      </c>
      <c r="E27" s="38">
        <v>10</v>
      </c>
      <c r="F27" s="726">
        <f t="shared" si="0"/>
        <v>1</v>
      </c>
      <c r="G27" s="719"/>
      <c r="H27" s="38"/>
      <c r="I27" s="714"/>
      <c r="J27" s="725"/>
      <c r="K27" s="38"/>
      <c r="L27" s="726"/>
      <c r="M27" s="740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714" t="s">
        <v>46</v>
      </c>
      <c r="D28" s="725">
        <v>21</v>
      </c>
      <c r="E28" s="38">
        <v>40</v>
      </c>
      <c r="F28" s="726">
        <f t="shared" si="0"/>
        <v>19</v>
      </c>
      <c r="G28" s="719"/>
      <c r="H28" s="38"/>
      <c r="I28" s="714"/>
      <c r="J28" s="725"/>
      <c r="K28" s="38"/>
      <c r="L28" s="726"/>
      <c r="M28" s="740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714" t="s">
        <v>48</v>
      </c>
      <c r="D29" s="725">
        <v>16</v>
      </c>
      <c r="E29" s="38">
        <v>35</v>
      </c>
      <c r="F29" s="726">
        <f t="shared" si="0"/>
        <v>19</v>
      </c>
      <c r="G29" s="719"/>
      <c r="H29" s="38"/>
      <c r="I29" s="714"/>
      <c r="J29" s="725"/>
      <c r="K29" s="38"/>
      <c r="L29" s="726"/>
      <c r="M29" s="740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714" t="s">
        <v>46</v>
      </c>
      <c r="D30" s="725">
        <v>13</v>
      </c>
      <c r="E30" s="38">
        <v>25</v>
      </c>
      <c r="F30" s="726">
        <f t="shared" si="0"/>
        <v>12</v>
      </c>
      <c r="G30" s="719"/>
      <c r="H30" s="38"/>
      <c r="I30" s="714"/>
      <c r="J30" s="725"/>
      <c r="K30" s="38"/>
      <c r="L30" s="726"/>
      <c r="M30" s="740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714" t="s">
        <v>48</v>
      </c>
      <c r="D31" s="725">
        <v>12</v>
      </c>
      <c r="E31" s="38">
        <v>28</v>
      </c>
      <c r="F31" s="726">
        <f t="shared" si="0"/>
        <v>16</v>
      </c>
      <c r="G31" s="719"/>
      <c r="H31" s="38"/>
      <c r="I31" s="714"/>
      <c r="J31" s="725"/>
      <c r="K31" s="38"/>
      <c r="L31" s="726"/>
      <c r="M31" s="740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714" t="s">
        <v>46</v>
      </c>
      <c r="D32" s="725">
        <v>13</v>
      </c>
      <c r="E32" s="38">
        <v>20</v>
      </c>
      <c r="F32" s="726">
        <f t="shared" si="0"/>
        <v>7</v>
      </c>
      <c r="G32" s="719"/>
      <c r="H32" s="38"/>
      <c r="I32" s="714"/>
      <c r="J32" s="725"/>
      <c r="K32" s="38"/>
      <c r="L32" s="726"/>
      <c r="M32" s="740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714" t="s">
        <v>48</v>
      </c>
      <c r="D33" s="725">
        <v>13</v>
      </c>
      <c r="E33" s="38">
        <v>17</v>
      </c>
      <c r="F33" s="726">
        <f t="shared" si="0"/>
        <v>4</v>
      </c>
      <c r="G33" s="719"/>
      <c r="H33" s="38"/>
      <c r="I33" s="714"/>
      <c r="J33" s="725"/>
      <c r="K33" s="38"/>
      <c r="L33" s="726"/>
      <c r="M33" s="740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714" t="s">
        <v>46</v>
      </c>
      <c r="D34" s="725">
        <v>3</v>
      </c>
      <c r="E34" s="38">
        <v>7</v>
      </c>
      <c r="F34" s="726">
        <f t="shared" si="0"/>
        <v>4</v>
      </c>
      <c r="G34" s="719"/>
      <c r="H34" s="38"/>
      <c r="I34" s="714"/>
      <c r="J34" s="725"/>
      <c r="K34" s="38"/>
      <c r="L34" s="726"/>
      <c r="M34" s="740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714" t="s">
        <v>48</v>
      </c>
      <c r="D35" s="725">
        <v>10</v>
      </c>
      <c r="E35" s="38">
        <v>23</v>
      </c>
      <c r="F35" s="726">
        <f t="shared" si="0"/>
        <v>13</v>
      </c>
      <c r="G35" s="719"/>
      <c r="H35" s="38"/>
      <c r="I35" s="714"/>
      <c r="J35" s="725"/>
      <c r="K35" s="38"/>
      <c r="L35" s="726"/>
      <c r="M35" s="740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714" t="s">
        <v>46</v>
      </c>
      <c r="D36" s="725">
        <v>13</v>
      </c>
      <c r="E36" s="38">
        <v>20</v>
      </c>
      <c r="F36" s="726">
        <v>7</v>
      </c>
      <c r="G36" s="719"/>
      <c r="H36" s="38"/>
      <c r="I36" s="714"/>
      <c r="J36" s="725"/>
      <c r="K36" s="38"/>
      <c r="L36" s="726"/>
      <c r="M36" s="740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714" t="s">
        <v>46</v>
      </c>
      <c r="D37" s="725">
        <v>3</v>
      </c>
      <c r="E37" s="38">
        <v>7</v>
      </c>
      <c r="F37" s="726">
        <v>4</v>
      </c>
      <c r="G37" s="719"/>
      <c r="H37" s="38"/>
      <c r="I37" s="714"/>
      <c r="J37" s="725"/>
      <c r="K37" s="38"/>
      <c r="L37" s="726"/>
      <c r="M37" s="740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714" t="s">
        <v>46</v>
      </c>
      <c r="D38" s="725">
        <v>21</v>
      </c>
      <c r="E38" s="38">
        <v>29</v>
      </c>
      <c r="F38" s="726">
        <f t="shared" ref="F38:F108" si="1">IF(((D38="")*AND(E38="")),"",E38-D38)</f>
        <v>8</v>
      </c>
      <c r="G38" s="719"/>
      <c r="H38" s="38"/>
      <c r="I38" s="714"/>
      <c r="J38" s="725"/>
      <c r="K38" s="38"/>
      <c r="L38" s="726"/>
      <c r="M38" s="740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714" t="s">
        <v>48</v>
      </c>
      <c r="D39" s="725">
        <v>33</v>
      </c>
      <c r="E39" s="38">
        <v>52</v>
      </c>
      <c r="F39" s="726">
        <f t="shared" si="1"/>
        <v>19</v>
      </c>
      <c r="G39" s="719"/>
      <c r="H39" s="38"/>
      <c r="I39" s="714"/>
      <c r="J39" s="725"/>
      <c r="K39" s="38"/>
      <c r="L39" s="726"/>
      <c r="M39" s="740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714" t="s">
        <v>46</v>
      </c>
      <c r="D40" s="725">
        <v>40</v>
      </c>
      <c r="E40" s="38">
        <v>47</v>
      </c>
      <c r="F40" s="726">
        <f t="shared" si="1"/>
        <v>7</v>
      </c>
      <c r="G40" s="719"/>
      <c r="H40" s="38"/>
      <c r="I40" s="714"/>
      <c r="J40" s="725"/>
      <c r="K40" s="38"/>
      <c r="L40" s="726"/>
      <c r="M40" s="740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714" t="s">
        <v>48</v>
      </c>
      <c r="D41" s="725">
        <v>18</v>
      </c>
      <c r="E41" s="38">
        <v>35</v>
      </c>
      <c r="F41" s="726">
        <f t="shared" si="1"/>
        <v>17</v>
      </c>
      <c r="G41" s="719"/>
      <c r="H41" s="38"/>
      <c r="I41" s="714"/>
      <c r="J41" s="725"/>
      <c r="K41" s="38"/>
      <c r="L41" s="726"/>
      <c r="M41" s="740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714" t="s">
        <v>46</v>
      </c>
      <c r="D42" s="725">
        <v>28</v>
      </c>
      <c r="E42" s="38">
        <v>47</v>
      </c>
      <c r="F42" s="726">
        <f>IF(((D42="")*AND(E42="")),"",E42-D42)</f>
        <v>19</v>
      </c>
      <c r="G42" s="719"/>
      <c r="H42" s="38"/>
      <c r="I42" s="714"/>
      <c r="J42" s="725"/>
      <c r="K42" s="38"/>
      <c r="L42" s="726"/>
      <c r="M42" s="740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714" t="s">
        <v>48</v>
      </c>
      <c r="D43" s="725">
        <v>34</v>
      </c>
      <c r="E43" s="38">
        <v>62</v>
      </c>
      <c r="F43" s="726">
        <f>IF(((D43="")*AND(E43="")),"",E43-D43)</f>
        <v>28</v>
      </c>
      <c r="G43" s="719"/>
      <c r="H43" s="38"/>
      <c r="I43" s="714"/>
      <c r="J43" s="725"/>
      <c r="K43" s="38"/>
      <c r="L43" s="726"/>
      <c r="M43" s="740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714" t="s">
        <v>46</v>
      </c>
      <c r="D44" s="725">
        <v>8</v>
      </c>
      <c r="E44" s="38">
        <v>27</v>
      </c>
      <c r="F44" s="726">
        <f t="shared" si="1"/>
        <v>19</v>
      </c>
      <c r="G44" s="719"/>
      <c r="H44" s="38"/>
      <c r="I44" s="714"/>
      <c r="J44" s="725"/>
      <c r="K44" s="38"/>
      <c r="L44" s="726"/>
      <c r="M44" s="740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714" t="s">
        <v>48</v>
      </c>
      <c r="D45" s="725">
        <v>2</v>
      </c>
      <c r="E45" s="38">
        <v>13</v>
      </c>
      <c r="F45" s="726">
        <f t="shared" si="1"/>
        <v>11</v>
      </c>
      <c r="G45" s="719"/>
      <c r="H45" s="38"/>
      <c r="I45" s="714"/>
      <c r="J45" s="725"/>
      <c r="K45" s="38"/>
      <c r="L45" s="726"/>
      <c r="M45" s="740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714" t="s">
        <v>46</v>
      </c>
      <c r="D46" s="725">
        <v>35</v>
      </c>
      <c r="E46" s="38">
        <v>41</v>
      </c>
      <c r="F46" s="726">
        <f t="shared" si="1"/>
        <v>6</v>
      </c>
      <c r="G46" s="719"/>
      <c r="H46" s="38"/>
      <c r="I46" s="714"/>
      <c r="J46" s="725"/>
      <c r="K46" s="38"/>
      <c r="L46" s="726"/>
      <c r="M46" s="740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714" t="s">
        <v>48</v>
      </c>
      <c r="D47" s="725">
        <v>15</v>
      </c>
      <c r="E47" s="38">
        <v>28</v>
      </c>
      <c r="F47" s="726">
        <f t="shared" si="1"/>
        <v>13</v>
      </c>
      <c r="G47" s="719"/>
      <c r="H47" s="38"/>
      <c r="I47" s="714"/>
      <c r="J47" s="725"/>
      <c r="K47" s="38"/>
      <c r="L47" s="726"/>
      <c r="M47" s="740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714" t="s">
        <v>46</v>
      </c>
      <c r="D48" s="725">
        <v>44</v>
      </c>
      <c r="E48" s="38">
        <v>51</v>
      </c>
      <c r="F48" s="726">
        <f>IF(((D48="")*AND(E48="")),"",E48-D48)</f>
        <v>7</v>
      </c>
      <c r="G48" s="719"/>
      <c r="H48" s="38"/>
      <c r="I48" s="714"/>
      <c r="J48" s="725"/>
      <c r="K48" s="38"/>
      <c r="L48" s="726"/>
      <c r="M48" s="740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714" t="s">
        <v>48</v>
      </c>
      <c r="D49" s="725">
        <v>17</v>
      </c>
      <c r="E49" s="38">
        <v>22</v>
      </c>
      <c r="F49" s="726">
        <f>IF(((D49="")*AND(E49="")),"",E49-D49)</f>
        <v>5</v>
      </c>
      <c r="G49" s="719"/>
      <c r="H49" s="38"/>
      <c r="I49" s="714"/>
      <c r="J49" s="725"/>
      <c r="K49" s="38"/>
      <c r="L49" s="726"/>
      <c r="M49" s="740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714" t="s">
        <v>46</v>
      </c>
      <c r="D50" s="725">
        <v>42</v>
      </c>
      <c r="E50" s="38">
        <v>57</v>
      </c>
      <c r="F50" s="726">
        <f t="shared" si="1"/>
        <v>15</v>
      </c>
      <c r="G50" s="719"/>
      <c r="H50" s="38"/>
      <c r="I50" s="714"/>
      <c r="J50" s="725"/>
      <c r="K50" s="38"/>
      <c r="L50" s="726"/>
      <c r="M50" s="740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714" t="s">
        <v>48</v>
      </c>
      <c r="D51" s="725">
        <v>62</v>
      </c>
      <c r="E51" s="38">
        <v>79</v>
      </c>
      <c r="F51" s="726">
        <f t="shared" si="1"/>
        <v>17</v>
      </c>
      <c r="G51" s="719"/>
      <c r="H51" s="38"/>
      <c r="I51" s="714"/>
      <c r="J51" s="725"/>
      <c r="K51" s="38"/>
      <c r="L51" s="726"/>
      <c r="M51" s="740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714" t="s">
        <v>46</v>
      </c>
      <c r="D52" s="725">
        <v>17</v>
      </c>
      <c r="E52" s="38">
        <v>20</v>
      </c>
      <c r="F52" s="726">
        <f t="shared" si="1"/>
        <v>3</v>
      </c>
      <c r="G52" s="719"/>
      <c r="H52" s="38"/>
      <c r="I52" s="714"/>
      <c r="J52" s="725"/>
      <c r="K52" s="38"/>
      <c r="L52" s="726"/>
      <c r="M52" s="740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714" t="s">
        <v>48</v>
      </c>
      <c r="D53" s="725">
        <v>22</v>
      </c>
      <c r="E53" s="38">
        <v>37</v>
      </c>
      <c r="F53" s="726">
        <f t="shared" si="1"/>
        <v>15</v>
      </c>
      <c r="G53" s="719"/>
      <c r="H53" s="38"/>
      <c r="I53" s="714"/>
      <c r="J53" s="725"/>
      <c r="K53" s="38"/>
      <c r="L53" s="726"/>
      <c r="M53" s="740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714" t="s">
        <v>46</v>
      </c>
      <c r="D54" s="725">
        <v>11</v>
      </c>
      <c r="E54" s="38">
        <v>12</v>
      </c>
      <c r="F54" s="726">
        <f t="shared" si="1"/>
        <v>1</v>
      </c>
      <c r="G54" s="719"/>
      <c r="H54" s="38"/>
      <c r="I54" s="714"/>
      <c r="J54" s="725"/>
      <c r="K54" s="38"/>
      <c r="L54" s="726"/>
      <c r="M54" s="740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714" t="s">
        <v>48</v>
      </c>
      <c r="D55" s="725">
        <v>16</v>
      </c>
      <c r="E55" s="38">
        <v>24</v>
      </c>
      <c r="F55" s="726">
        <f t="shared" si="1"/>
        <v>8</v>
      </c>
      <c r="G55" s="719"/>
      <c r="H55" s="38"/>
      <c r="I55" s="714"/>
      <c r="J55" s="725"/>
      <c r="K55" s="38"/>
      <c r="L55" s="726"/>
      <c r="M55" s="740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714" t="s">
        <v>46</v>
      </c>
      <c r="D56" s="725">
        <v>13</v>
      </c>
      <c r="E56" s="38">
        <v>25</v>
      </c>
      <c r="F56" s="726">
        <f t="shared" si="1"/>
        <v>12</v>
      </c>
      <c r="G56" s="719"/>
      <c r="H56" s="38"/>
      <c r="I56" s="714"/>
      <c r="J56" s="725"/>
      <c r="K56" s="38"/>
      <c r="L56" s="726"/>
      <c r="M56" s="740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714" t="s">
        <v>48</v>
      </c>
      <c r="D57" s="725">
        <v>3</v>
      </c>
      <c r="E57" s="38">
        <v>54</v>
      </c>
      <c r="F57" s="726">
        <f t="shared" si="1"/>
        <v>51</v>
      </c>
      <c r="G57" s="719"/>
      <c r="H57" s="38"/>
      <c r="I57" s="714"/>
      <c r="J57" s="725"/>
      <c r="K57" s="38"/>
      <c r="L57" s="726"/>
      <c r="M57" s="740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714" t="s">
        <v>48</v>
      </c>
      <c r="D58" s="725">
        <v>25</v>
      </c>
      <c r="E58" s="38">
        <v>34</v>
      </c>
      <c r="F58" s="726">
        <f t="shared" si="1"/>
        <v>9</v>
      </c>
      <c r="G58" s="719"/>
      <c r="H58" s="38"/>
      <c r="I58" s="714"/>
      <c r="J58" s="725"/>
      <c r="K58" s="38"/>
      <c r="L58" s="726"/>
      <c r="M58" s="740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714" t="s">
        <v>48</v>
      </c>
      <c r="D59" s="725">
        <v>4</v>
      </c>
      <c r="E59" s="38">
        <v>33</v>
      </c>
      <c r="F59" s="726">
        <f t="shared" si="1"/>
        <v>29</v>
      </c>
      <c r="G59" s="719"/>
      <c r="H59" s="38"/>
      <c r="I59" s="714"/>
      <c r="J59" s="725"/>
      <c r="K59" s="38"/>
      <c r="L59" s="726"/>
      <c r="M59" s="740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714" t="s">
        <v>46</v>
      </c>
      <c r="D60" s="725">
        <v>7</v>
      </c>
      <c r="E60" s="38">
        <v>26</v>
      </c>
      <c r="F60" s="726">
        <f t="shared" si="1"/>
        <v>19</v>
      </c>
      <c r="G60" s="719"/>
      <c r="H60" s="38"/>
      <c r="I60" s="714"/>
      <c r="J60" s="725"/>
      <c r="K60" s="38"/>
      <c r="L60" s="726"/>
      <c r="M60" s="740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714" t="s">
        <v>46</v>
      </c>
      <c r="D61" s="725">
        <v>22</v>
      </c>
      <c r="E61" s="38">
        <v>31</v>
      </c>
      <c r="F61" s="726">
        <f t="shared" si="1"/>
        <v>9</v>
      </c>
      <c r="G61" s="719"/>
      <c r="H61" s="38"/>
      <c r="I61" s="714"/>
      <c r="J61" s="725"/>
      <c r="K61" s="38"/>
      <c r="L61" s="726"/>
      <c r="M61" s="740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714" t="s">
        <v>48</v>
      </c>
      <c r="D62" s="725">
        <v>26</v>
      </c>
      <c r="E62" s="38">
        <v>43</v>
      </c>
      <c r="F62" s="726">
        <f t="shared" si="1"/>
        <v>17</v>
      </c>
      <c r="G62" s="719"/>
      <c r="H62" s="38"/>
      <c r="I62" s="714"/>
      <c r="J62" s="725"/>
      <c r="K62" s="38"/>
      <c r="L62" s="726"/>
      <c r="M62" s="740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714" t="s">
        <v>46</v>
      </c>
      <c r="D63" s="725">
        <v>23</v>
      </c>
      <c r="E63" s="38">
        <v>35</v>
      </c>
      <c r="F63" s="726">
        <f>IF(((D63="")*AND(E63="")),"",E63-D63)</f>
        <v>12</v>
      </c>
      <c r="G63" s="719"/>
      <c r="H63" s="38"/>
      <c r="I63" s="714"/>
      <c r="J63" s="725"/>
      <c r="K63" s="38"/>
      <c r="L63" s="726"/>
      <c r="M63" s="740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714" t="s">
        <v>48</v>
      </c>
      <c r="D64" s="725">
        <v>29</v>
      </c>
      <c r="E64" s="38">
        <v>46</v>
      </c>
      <c r="F64" s="726">
        <f>IF(((D64="")*AND(E64="")),"",E64-D64)</f>
        <v>17</v>
      </c>
      <c r="G64" s="719"/>
      <c r="H64" s="38"/>
      <c r="I64" s="714"/>
      <c r="J64" s="725"/>
      <c r="K64" s="38"/>
      <c r="L64" s="726"/>
      <c r="M64" s="740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714" t="s">
        <v>46</v>
      </c>
      <c r="D65" s="725">
        <v>36</v>
      </c>
      <c r="E65" s="38">
        <v>35</v>
      </c>
      <c r="F65" s="726">
        <f t="shared" si="1"/>
        <v>-1</v>
      </c>
      <c r="G65" s="719"/>
      <c r="H65" s="38"/>
      <c r="I65" s="714"/>
      <c r="J65" s="725"/>
      <c r="K65" s="38"/>
      <c r="L65" s="726"/>
      <c r="M65" s="740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714" t="s">
        <v>48</v>
      </c>
      <c r="D66" s="725">
        <v>11</v>
      </c>
      <c r="E66" s="38">
        <v>84</v>
      </c>
      <c r="F66" s="726">
        <f t="shared" si="1"/>
        <v>73</v>
      </c>
      <c r="G66" s="719"/>
      <c r="H66" s="38"/>
      <c r="I66" s="714"/>
      <c r="J66" s="725"/>
      <c r="K66" s="38"/>
      <c r="L66" s="726"/>
      <c r="M66" s="740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714" t="s">
        <v>48</v>
      </c>
      <c r="D67" s="725">
        <v>15</v>
      </c>
      <c r="E67" s="38">
        <v>37</v>
      </c>
      <c r="F67" s="726">
        <f t="shared" si="1"/>
        <v>22</v>
      </c>
      <c r="G67" s="719"/>
      <c r="H67" s="38"/>
      <c r="I67" s="714"/>
      <c r="J67" s="725"/>
      <c r="K67" s="38"/>
      <c r="L67" s="726"/>
      <c r="M67" s="740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714" t="s">
        <v>46</v>
      </c>
      <c r="D68" s="725">
        <v>23</v>
      </c>
      <c r="E68" s="38">
        <v>25</v>
      </c>
      <c r="F68" s="726">
        <f t="shared" si="1"/>
        <v>2</v>
      </c>
      <c r="G68" s="719"/>
      <c r="H68" s="38"/>
      <c r="I68" s="714"/>
      <c r="J68" s="725"/>
      <c r="K68" s="38"/>
      <c r="L68" s="726"/>
      <c r="M68" s="740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714" t="s">
        <v>48</v>
      </c>
      <c r="D69" s="725">
        <v>16</v>
      </c>
      <c r="E69" s="38">
        <v>17</v>
      </c>
      <c r="F69" s="726">
        <f t="shared" si="1"/>
        <v>1</v>
      </c>
      <c r="G69" s="719"/>
      <c r="H69" s="38"/>
      <c r="I69" s="714"/>
      <c r="J69" s="725"/>
      <c r="K69" s="38"/>
      <c r="L69" s="726"/>
      <c r="M69" s="740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714" t="s">
        <v>46</v>
      </c>
      <c r="D70" s="725">
        <v>20</v>
      </c>
      <c r="E70" s="38">
        <v>40</v>
      </c>
      <c r="F70" s="726">
        <f>IF(((D70="")*AND(E70="")),"",E70-D70)</f>
        <v>20</v>
      </c>
      <c r="G70" s="719"/>
      <c r="H70" s="38"/>
      <c r="I70" s="714"/>
      <c r="J70" s="725"/>
      <c r="K70" s="38"/>
      <c r="L70" s="726"/>
      <c r="M70" s="740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714" t="s">
        <v>48</v>
      </c>
      <c r="D71" s="725">
        <v>25</v>
      </c>
      <c r="E71" s="38">
        <v>49</v>
      </c>
      <c r="F71" s="726">
        <f>IF(((D71="")*AND(E71="")),"",E71-D71)</f>
        <v>24</v>
      </c>
      <c r="G71" s="719"/>
      <c r="H71" s="38"/>
      <c r="I71" s="714"/>
      <c r="J71" s="725"/>
      <c r="K71" s="38"/>
      <c r="L71" s="726"/>
      <c r="M71" s="740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714" t="s">
        <v>46</v>
      </c>
      <c r="D72" s="725">
        <v>18</v>
      </c>
      <c r="E72" s="38">
        <v>37</v>
      </c>
      <c r="F72" s="726">
        <f t="shared" si="1"/>
        <v>19</v>
      </c>
      <c r="G72" s="719"/>
      <c r="H72" s="38"/>
      <c r="I72" s="714"/>
      <c r="J72" s="725"/>
      <c r="K72" s="38"/>
      <c r="L72" s="726"/>
      <c r="M72" s="740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714" t="s">
        <v>48</v>
      </c>
      <c r="D73" s="725">
        <v>21</v>
      </c>
      <c r="E73" s="38">
        <v>47</v>
      </c>
      <c r="F73" s="726">
        <f t="shared" si="1"/>
        <v>26</v>
      </c>
      <c r="G73" s="719"/>
      <c r="H73" s="38"/>
      <c r="I73" s="714"/>
      <c r="J73" s="725"/>
      <c r="K73" s="38"/>
      <c r="L73" s="726"/>
      <c r="M73" s="740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714" t="s">
        <v>46</v>
      </c>
      <c r="D74" s="725">
        <v>28</v>
      </c>
      <c r="E74" s="38">
        <v>45</v>
      </c>
      <c r="F74" s="726">
        <f t="shared" si="1"/>
        <v>17</v>
      </c>
      <c r="G74" s="719"/>
      <c r="H74" s="38"/>
      <c r="I74" s="714"/>
      <c r="J74" s="725"/>
      <c r="K74" s="38"/>
      <c r="L74" s="726"/>
      <c r="M74" s="740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714" t="s">
        <v>48</v>
      </c>
      <c r="D75" s="725">
        <v>29</v>
      </c>
      <c r="E75" s="38">
        <v>42</v>
      </c>
      <c r="F75" s="726">
        <f t="shared" si="1"/>
        <v>13</v>
      </c>
      <c r="G75" s="719"/>
      <c r="H75" s="38"/>
      <c r="I75" s="714"/>
      <c r="J75" s="725"/>
      <c r="K75" s="38"/>
      <c r="L75" s="726"/>
      <c r="M75" s="740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714" t="s">
        <v>46</v>
      </c>
      <c r="D76" s="725">
        <v>14</v>
      </c>
      <c r="E76" s="38">
        <v>25</v>
      </c>
      <c r="F76" s="726">
        <f t="shared" si="1"/>
        <v>11</v>
      </c>
      <c r="G76" s="719"/>
      <c r="H76" s="38"/>
      <c r="I76" s="714"/>
      <c r="J76" s="725"/>
      <c r="K76" s="38"/>
      <c r="L76" s="726"/>
      <c r="M76" s="740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714" t="s">
        <v>48</v>
      </c>
      <c r="D77" s="725">
        <v>9</v>
      </c>
      <c r="E77" s="38">
        <v>18</v>
      </c>
      <c r="F77" s="726">
        <f t="shared" si="1"/>
        <v>9</v>
      </c>
      <c r="G77" s="719"/>
      <c r="H77" s="38"/>
      <c r="I77" s="714"/>
      <c r="J77" s="725"/>
      <c r="K77" s="38"/>
      <c r="L77" s="726"/>
      <c r="M77" s="740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714" t="s">
        <v>46</v>
      </c>
      <c r="D78" s="725">
        <v>16</v>
      </c>
      <c r="E78" s="38">
        <v>21</v>
      </c>
      <c r="F78" s="726">
        <f t="shared" si="1"/>
        <v>5</v>
      </c>
      <c r="G78" s="719"/>
      <c r="H78" s="38"/>
      <c r="I78" s="714"/>
      <c r="J78" s="725"/>
      <c r="K78" s="38"/>
      <c r="L78" s="726"/>
      <c r="M78" s="740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714" t="s">
        <v>48</v>
      </c>
      <c r="D79" s="725">
        <v>21</v>
      </c>
      <c r="E79" s="38">
        <v>35</v>
      </c>
      <c r="F79" s="726">
        <f t="shared" si="1"/>
        <v>14</v>
      </c>
      <c r="G79" s="719"/>
      <c r="H79" s="38"/>
      <c r="I79" s="714"/>
      <c r="J79" s="725"/>
      <c r="K79" s="38"/>
      <c r="L79" s="726"/>
      <c r="M79" s="740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714" t="s">
        <v>46</v>
      </c>
      <c r="D80" s="725">
        <v>84</v>
      </c>
      <c r="E80" s="38">
        <v>83</v>
      </c>
      <c r="F80" s="726">
        <f t="shared" si="1"/>
        <v>-1</v>
      </c>
      <c r="G80" s="719"/>
      <c r="H80" s="38"/>
      <c r="I80" s="714"/>
      <c r="J80" s="725"/>
      <c r="K80" s="38"/>
      <c r="L80" s="726"/>
      <c r="M80" s="740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714" t="s">
        <v>48</v>
      </c>
      <c r="D81" s="725">
        <v>87</v>
      </c>
      <c r="E81" s="38">
        <v>97</v>
      </c>
      <c r="F81" s="726">
        <f t="shared" si="1"/>
        <v>10</v>
      </c>
      <c r="G81" s="719"/>
      <c r="H81" s="38"/>
      <c r="I81" s="714"/>
      <c r="J81" s="725"/>
      <c r="K81" s="38"/>
      <c r="L81" s="726"/>
      <c r="M81" s="740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714" t="s">
        <v>46</v>
      </c>
      <c r="D82" s="725">
        <v>12</v>
      </c>
      <c r="E82" s="38">
        <v>12</v>
      </c>
      <c r="F82" s="726">
        <f>IF(((D82="")*AND(E82="")),"",E82-D82)</f>
        <v>0</v>
      </c>
      <c r="G82" s="719"/>
      <c r="H82" s="38"/>
      <c r="I82" s="714"/>
      <c r="J82" s="725"/>
      <c r="K82" s="38"/>
      <c r="L82" s="726"/>
      <c r="M82" s="740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714" t="s">
        <v>48</v>
      </c>
      <c r="D83" s="725">
        <v>12</v>
      </c>
      <c r="E83" s="38">
        <v>19</v>
      </c>
      <c r="F83" s="726">
        <f>IF(((D83="")*AND(E83="")),"",E83-D83)</f>
        <v>7</v>
      </c>
      <c r="G83" s="719"/>
      <c r="H83" s="38"/>
      <c r="I83" s="714"/>
      <c r="J83" s="725"/>
      <c r="K83" s="38"/>
      <c r="L83" s="726"/>
      <c r="M83" s="740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714" t="s">
        <v>46</v>
      </c>
      <c r="D84" s="725">
        <v>18</v>
      </c>
      <c r="E84" s="38">
        <v>17</v>
      </c>
      <c r="F84" s="726">
        <f t="shared" si="1"/>
        <v>-1</v>
      </c>
      <c r="G84" s="719"/>
      <c r="H84" s="38"/>
      <c r="I84" s="714"/>
      <c r="J84" s="725"/>
      <c r="K84" s="38"/>
      <c r="L84" s="726"/>
      <c r="M84" s="740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714" t="s">
        <v>48</v>
      </c>
      <c r="D85" s="725">
        <v>25</v>
      </c>
      <c r="E85" s="38">
        <v>43</v>
      </c>
      <c r="F85" s="726">
        <f t="shared" si="1"/>
        <v>18</v>
      </c>
      <c r="G85" s="719"/>
      <c r="H85" s="38"/>
      <c r="I85" s="714"/>
      <c r="J85" s="725"/>
      <c r="K85" s="38"/>
      <c r="L85" s="726"/>
      <c r="M85" s="740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714" t="s">
        <v>46</v>
      </c>
      <c r="D86" s="725">
        <v>17</v>
      </c>
      <c r="E86" s="38">
        <v>21</v>
      </c>
      <c r="F86" s="726">
        <f t="shared" si="1"/>
        <v>4</v>
      </c>
      <c r="G86" s="719"/>
      <c r="H86" s="38"/>
      <c r="I86" s="714"/>
      <c r="J86" s="725"/>
      <c r="K86" s="38"/>
      <c r="L86" s="726"/>
      <c r="M86" s="740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714" t="s">
        <v>48</v>
      </c>
      <c r="D87" s="725">
        <v>42</v>
      </c>
      <c r="E87" s="38">
        <v>72</v>
      </c>
      <c r="F87" s="726">
        <f t="shared" si="1"/>
        <v>30</v>
      </c>
      <c r="G87" s="719"/>
      <c r="H87" s="38"/>
      <c r="I87" s="714"/>
      <c r="J87" s="725"/>
      <c r="K87" s="38"/>
      <c r="L87" s="726"/>
      <c r="M87" s="740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714" t="s">
        <v>46</v>
      </c>
      <c r="D88" s="725">
        <v>5</v>
      </c>
      <c r="E88" s="38">
        <v>10</v>
      </c>
      <c r="F88" s="726">
        <f t="shared" si="1"/>
        <v>5</v>
      </c>
      <c r="G88" s="719"/>
      <c r="H88" s="38"/>
      <c r="I88" s="714"/>
      <c r="J88" s="725"/>
      <c r="K88" s="38"/>
      <c r="L88" s="726"/>
      <c r="M88" s="740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714" t="s">
        <v>48</v>
      </c>
      <c r="D89" s="725">
        <v>31</v>
      </c>
      <c r="E89" s="38">
        <v>36</v>
      </c>
      <c r="F89" s="726">
        <f t="shared" si="1"/>
        <v>5</v>
      </c>
      <c r="G89" s="719"/>
      <c r="H89" s="38"/>
      <c r="I89" s="714"/>
      <c r="J89" s="725"/>
      <c r="K89" s="38"/>
      <c r="L89" s="726"/>
      <c r="M89" s="740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714" t="s">
        <v>46</v>
      </c>
      <c r="D90" s="725">
        <v>20</v>
      </c>
      <c r="E90" s="38">
        <v>31</v>
      </c>
      <c r="F90" s="726">
        <f t="shared" si="1"/>
        <v>11</v>
      </c>
      <c r="G90" s="719"/>
      <c r="H90" s="38"/>
      <c r="I90" s="714"/>
      <c r="J90" s="725"/>
      <c r="K90" s="38"/>
      <c r="L90" s="726"/>
      <c r="M90" s="740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714" t="s">
        <v>48</v>
      </c>
      <c r="D91" s="725">
        <v>26</v>
      </c>
      <c r="E91" s="38">
        <v>44</v>
      </c>
      <c r="F91" s="726">
        <f t="shared" si="1"/>
        <v>18</v>
      </c>
      <c r="G91" s="719"/>
      <c r="H91" s="38"/>
      <c r="I91" s="714"/>
      <c r="J91" s="725"/>
      <c r="K91" s="38"/>
      <c r="L91" s="726"/>
      <c r="M91" s="740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714" t="s">
        <v>46</v>
      </c>
      <c r="D92" s="725">
        <v>14</v>
      </c>
      <c r="E92" s="38">
        <v>14</v>
      </c>
      <c r="F92" s="726">
        <f t="shared" si="1"/>
        <v>0</v>
      </c>
      <c r="G92" s="719"/>
      <c r="H92" s="38"/>
      <c r="I92" s="714"/>
      <c r="J92" s="725"/>
      <c r="K92" s="38"/>
      <c r="L92" s="726"/>
      <c r="M92" s="740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714" t="s">
        <v>48</v>
      </c>
      <c r="D93" s="725">
        <v>31</v>
      </c>
      <c r="E93" s="38">
        <v>81</v>
      </c>
      <c r="F93" s="726">
        <f t="shared" si="1"/>
        <v>50</v>
      </c>
      <c r="G93" s="719"/>
      <c r="H93" s="38"/>
      <c r="I93" s="714"/>
      <c r="J93" s="725"/>
      <c r="K93" s="38"/>
      <c r="L93" s="726"/>
      <c r="M93" s="740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714" t="s">
        <v>48</v>
      </c>
      <c r="D94" s="725">
        <v>14</v>
      </c>
      <c r="E94" s="38">
        <v>21</v>
      </c>
      <c r="F94" s="726">
        <f>IF(((D94="")*AND(E94="")),"",E94-D94)</f>
        <v>7</v>
      </c>
      <c r="G94" s="719"/>
      <c r="H94" s="38"/>
      <c r="I94" s="714"/>
      <c r="J94" s="725"/>
      <c r="K94" s="38"/>
      <c r="L94" s="726"/>
      <c r="M94" s="740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714" t="s">
        <v>46</v>
      </c>
      <c r="D95" s="725">
        <v>29</v>
      </c>
      <c r="E95" s="38">
        <v>43</v>
      </c>
      <c r="F95" s="726">
        <f t="shared" si="1"/>
        <v>14</v>
      </c>
      <c r="G95" s="719"/>
      <c r="H95" s="38"/>
      <c r="I95" s="714"/>
      <c r="J95" s="725"/>
      <c r="K95" s="38"/>
      <c r="L95" s="726"/>
      <c r="M95" s="740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714" t="s">
        <v>48</v>
      </c>
      <c r="D96" s="725">
        <v>49</v>
      </c>
      <c r="E96" s="38">
        <v>77</v>
      </c>
      <c r="F96" s="726">
        <f t="shared" si="1"/>
        <v>28</v>
      </c>
      <c r="G96" s="719"/>
      <c r="H96" s="38"/>
      <c r="I96" s="714"/>
      <c r="J96" s="725"/>
      <c r="K96" s="38"/>
      <c r="L96" s="726"/>
      <c r="M96" s="740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714" t="s">
        <v>46</v>
      </c>
      <c r="D97" s="725">
        <v>44</v>
      </c>
      <c r="E97" s="38">
        <v>57</v>
      </c>
      <c r="F97" s="726">
        <f t="shared" si="1"/>
        <v>13</v>
      </c>
      <c r="G97" s="719"/>
      <c r="H97" s="38"/>
      <c r="I97" s="714"/>
      <c r="J97" s="725"/>
      <c r="K97" s="38"/>
      <c r="L97" s="726"/>
      <c r="M97" s="740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714" t="s">
        <v>48</v>
      </c>
      <c r="D98" s="725">
        <v>57</v>
      </c>
      <c r="E98" s="38">
        <v>79</v>
      </c>
      <c r="F98" s="726">
        <f t="shared" si="1"/>
        <v>22</v>
      </c>
      <c r="G98" s="719"/>
      <c r="H98" s="38"/>
      <c r="I98" s="714"/>
      <c r="J98" s="725"/>
      <c r="K98" s="38"/>
      <c r="L98" s="726"/>
      <c r="M98" s="740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714" t="s">
        <v>46</v>
      </c>
      <c r="D99" s="725">
        <v>23</v>
      </c>
      <c r="E99" s="38">
        <v>42</v>
      </c>
      <c r="F99" s="726">
        <f t="shared" si="1"/>
        <v>19</v>
      </c>
      <c r="G99" s="719"/>
      <c r="H99" s="38"/>
      <c r="I99" s="714"/>
      <c r="J99" s="725"/>
      <c r="K99" s="38"/>
      <c r="L99" s="726"/>
      <c r="M99" s="740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714" t="s">
        <v>48</v>
      </c>
      <c r="D100" s="725">
        <v>45</v>
      </c>
      <c r="E100" s="38">
        <v>51</v>
      </c>
      <c r="F100" s="726">
        <f t="shared" si="1"/>
        <v>6</v>
      </c>
      <c r="G100" s="719"/>
      <c r="H100" s="38"/>
      <c r="I100" s="714"/>
      <c r="J100" s="725"/>
      <c r="K100" s="38"/>
      <c r="L100" s="726"/>
      <c r="M100" s="740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714" t="s">
        <v>46</v>
      </c>
      <c r="D101" s="725">
        <v>21</v>
      </c>
      <c r="E101" s="38">
        <v>49</v>
      </c>
      <c r="F101" s="726">
        <f t="shared" si="1"/>
        <v>28</v>
      </c>
      <c r="G101" s="719"/>
      <c r="H101" s="38"/>
      <c r="I101" s="714"/>
      <c r="J101" s="725"/>
      <c r="K101" s="38"/>
      <c r="L101" s="726"/>
      <c r="M101" s="740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714" t="s">
        <v>48</v>
      </c>
      <c r="D102" s="725">
        <v>36</v>
      </c>
      <c r="E102" s="38">
        <v>63</v>
      </c>
      <c r="F102" s="726">
        <f t="shared" si="1"/>
        <v>27</v>
      </c>
      <c r="G102" s="719"/>
      <c r="H102" s="38"/>
      <c r="I102" s="714"/>
      <c r="J102" s="725"/>
      <c r="K102" s="38"/>
      <c r="L102" s="726"/>
      <c r="M102" s="740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714" t="s">
        <v>46</v>
      </c>
      <c r="D103" s="725">
        <v>5</v>
      </c>
      <c r="E103" s="38">
        <v>8</v>
      </c>
      <c r="F103" s="726">
        <f t="shared" si="1"/>
        <v>3</v>
      </c>
      <c r="G103" s="719"/>
      <c r="H103" s="38"/>
      <c r="I103" s="714"/>
      <c r="J103" s="725"/>
      <c r="K103" s="38"/>
      <c r="L103" s="726"/>
      <c r="M103" s="740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714" t="s">
        <v>46</v>
      </c>
      <c r="D104" s="725">
        <v>13</v>
      </c>
      <c r="E104" s="38">
        <v>12</v>
      </c>
      <c r="F104" s="726">
        <f t="shared" si="1"/>
        <v>-1</v>
      </c>
      <c r="G104" s="719"/>
      <c r="H104" s="38"/>
      <c r="I104" s="714"/>
      <c r="J104" s="725"/>
      <c r="K104" s="38"/>
      <c r="L104" s="726"/>
      <c r="M104" s="740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714" t="s">
        <v>48</v>
      </c>
      <c r="D105" s="725">
        <v>11</v>
      </c>
      <c r="E105" s="38">
        <v>25</v>
      </c>
      <c r="F105" s="726">
        <f t="shared" si="1"/>
        <v>14</v>
      </c>
      <c r="G105" s="719"/>
      <c r="H105" s="38"/>
      <c r="I105" s="714"/>
      <c r="J105" s="725"/>
      <c r="K105" s="38"/>
      <c r="L105" s="726"/>
      <c r="M105" s="740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714" t="s">
        <v>46</v>
      </c>
      <c r="D106" s="725">
        <v>25</v>
      </c>
      <c r="E106" s="38">
        <v>29</v>
      </c>
      <c r="F106" s="726">
        <f t="shared" si="1"/>
        <v>4</v>
      </c>
      <c r="G106" s="719"/>
      <c r="H106" s="38"/>
      <c r="I106" s="714"/>
      <c r="J106" s="725"/>
      <c r="K106" s="38"/>
      <c r="L106" s="726"/>
      <c r="M106" s="740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714" t="s">
        <v>48</v>
      </c>
      <c r="D107" s="725">
        <v>10</v>
      </c>
      <c r="E107" s="38">
        <v>30</v>
      </c>
      <c r="F107" s="726">
        <f t="shared" si="1"/>
        <v>20</v>
      </c>
      <c r="G107" s="719"/>
      <c r="H107" s="38"/>
      <c r="I107" s="714"/>
      <c r="J107" s="725"/>
      <c r="K107" s="38"/>
      <c r="L107" s="726"/>
      <c r="M107" s="740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714" t="s">
        <v>46</v>
      </c>
      <c r="D108" s="725">
        <v>36</v>
      </c>
      <c r="E108" s="38">
        <v>33</v>
      </c>
      <c r="F108" s="726">
        <f t="shared" si="1"/>
        <v>-3</v>
      </c>
      <c r="G108" s="719"/>
      <c r="H108" s="38"/>
      <c r="I108" s="714"/>
      <c r="J108" s="725"/>
      <c r="K108" s="38"/>
      <c r="L108" s="726"/>
      <c r="M108" s="740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714" t="s">
        <v>48</v>
      </c>
      <c r="D109" s="725">
        <v>34</v>
      </c>
      <c r="E109" s="38">
        <v>51</v>
      </c>
      <c r="F109" s="726">
        <f t="shared" ref="F109:F171" si="2">IF(((D109="")*AND(E109="")),"",E109-D109)</f>
        <v>17</v>
      </c>
      <c r="G109" s="719"/>
      <c r="H109" s="38"/>
      <c r="I109" s="714"/>
      <c r="J109" s="725"/>
      <c r="K109" s="38"/>
      <c r="L109" s="726"/>
      <c r="M109" s="740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714" t="s">
        <v>46</v>
      </c>
      <c r="D110" s="725">
        <v>13</v>
      </c>
      <c r="E110" s="38">
        <v>15</v>
      </c>
      <c r="F110" s="726">
        <f t="shared" si="2"/>
        <v>2</v>
      </c>
      <c r="G110" s="719"/>
      <c r="H110" s="38"/>
      <c r="I110" s="714"/>
      <c r="J110" s="725"/>
      <c r="K110" s="38"/>
      <c r="L110" s="726"/>
      <c r="M110" s="740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714" t="s">
        <v>48</v>
      </c>
      <c r="D111" s="725">
        <v>9</v>
      </c>
      <c r="E111" s="38">
        <v>25</v>
      </c>
      <c r="F111" s="726">
        <f t="shared" si="2"/>
        <v>16</v>
      </c>
      <c r="G111" s="719"/>
      <c r="H111" s="38"/>
      <c r="I111" s="714"/>
      <c r="J111" s="725"/>
      <c r="K111" s="38"/>
      <c r="L111" s="726"/>
      <c r="M111" s="740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714" t="s">
        <v>46</v>
      </c>
      <c r="D112" s="725">
        <v>21</v>
      </c>
      <c r="E112" s="38">
        <v>21</v>
      </c>
      <c r="F112" s="726">
        <f t="shared" si="2"/>
        <v>0</v>
      </c>
      <c r="G112" s="719"/>
      <c r="H112" s="38"/>
      <c r="I112" s="714"/>
      <c r="J112" s="725"/>
      <c r="K112" s="38"/>
      <c r="L112" s="726"/>
      <c r="M112" s="740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714" t="s">
        <v>48</v>
      </c>
      <c r="D113" s="725">
        <v>19</v>
      </c>
      <c r="E113" s="38">
        <v>40</v>
      </c>
      <c r="F113" s="726">
        <f t="shared" si="2"/>
        <v>21</v>
      </c>
      <c r="G113" s="719"/>
      <c r="H113" s="38"/>
      <c r="I113" s="714"/>
      <c r="J113" s="725"/>
      <c r="K113" s="38"/>
      <c r="L113" s="726"/>
      <c r="M113" s="740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714" t="s">
        <v>46</v>
      </c>
      <c r="D114" s="725">
        <v>43</v>
      </c>
      <c r="E114" s="38">
        <v>45</v>
      </c>
      <c r="F114" s="726">
        <f t="shared" si="2"/>
        <v>2</v>
      </c>
      <c r="G114" s="719"/>
      <c r="H114" s="38"/>
      <c r="I114" s="714"/>
      <c r="J114" s="725"/>
      <c r="K114" s="38"/>
      <c r="L114" s="726"/>
      <c r="M114" s="740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714" t="s">
        <v>48</v>
      </c>
      <c r="D115" s="725">
        <v>66</v>
      </c>
      <c r="E115" s="38">
        <v>82</v>
      </c>
      <c r="F115" s="726">
        <f t="shared" si="2"/>
        <v>16</v>
      </c>
      <c r="G115" s="719"/>
      <c r="H115" s="38"/>
      <c r="I115" s="714"/>
      <c r="J115" s="725"/>
      <c r="K115" s="38"/>
      <c r="L115" s="726"/>
      <c r="M115" s="740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714" t="s">
        <v>46</v>
      </c>
      <c r="D116" s="725">
        <v>34</v>
      </c>
      <c r="E116" s="38">
        <v>54</v>
      </c>
      <c r="F116" s="726">
        <f t="shared" si="2"/>
        <v>20</v>
      </c>
      <c r="G116" s="719"/>
      <c r="H116" s="38"/>
      <c r="I116" s="714"/>
      <c r="J116" s="725"/>
      <c r="K116" s="38"/>
      <c r="L116" s="726"/>
      <c r="M116" s="740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714" t="s">
        <v>48</v>
      </c>
      <c r="D117" s="725">
        <v>50</v>
      </c>
      <c r="E117" s="38">
        <v>72</v>
      </c>
      <c r="F117" s="726">
        <f t="shared" si="2"/>
        <v>22</v>
      </c>
      <c r="G117" s="719"/>
      <c r="H117" s="38"/>
      <c r="I117" s="714"/>
      <c r="J117" s="725"/>
      <c r="K117" s="38"/>
      <c r="L117" s="726"/>
      <c r="M117" s="740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714" t="s">
        <v>46</v>
      </c>
      <c r="D118" s="725">
        <v>22</v>
      </c>
      <c r="E118" s="38">
        <v>37</v>
      </c>
      <c r="F118" s="726">
        <f t="shared" si="2"/>
        <v>15</v>
      </c>
      <c r="G118" s="719"/>
      <c r="H118" s="38"/>
      <c r="I118" s="714"/>
      <c r="J118" s="725"/>
      <c r="K118" s="38"/>
      <c r="L118" s="726"/>
      <c r="M118" s="740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714" t="s">
        <v>48</v>
      </c>
      <c r="D119" s="725">
        <v>7</v>
      </c>
      <c r="E119" s="38">
        <v>30</v>
      </c>
      <c r="F119" s="726">
        <f t="shared" si="2"/>
        <v>23</v>
      </c>
      <c r="G119" s="719"/>
      <c r="H119" s="38"/>
      <c r="I119" s="714"/>
      <c r="J119" s="725"/>
      <c r="K119" s="38"/>
      <c r="L119" s="726"/>
      <c r="M119" s="740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714" t="s">
        <v>46</v>
      </c>
      <c r="D120" s="725">
        <v>12</v>
      </c>
      <c r="E120" s="38">
        <v>29</v>
      </c>
      <c r="F120" s="726">
        <f t="shared" si="2"/>
        <v>17</v>
      </c>
      <c r="G120" s="719"/>
      <c r="H120" s="38"/>
      <c r="I120" s="714"/>
      <c r="J120" s="725"/>
      <c r="K120" s="38"/>
      <c r="L120" s="726"/>
      <c r="M120" s="740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714" t="s">
        <v>48</v>
      </c>
      <c r="D121" s="725">
        <v>12</v>
      </c>
      <c r="E121" s="38">
        <v>30</v>
      </c>
      <c r="F121" s="726">
        <f t="shared" si="2"/>
        <v>18</v>
      </c>
      <c r="G121" s="719"/>
      <c r="H121" s="38"/>
      <c r="I121" s="714"/>
      <c r="J121" s="725"/>
      <c r="K121" s="38"/>
      <c r="L121" s="726"/>
      <c r="M121" s="740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714" t="s">
        <v>48</v>
      </c>
      <c r="D122" s="725">
        <v>10</v>
      </c>
      <c r="E122" s="38">
        <v>20</v>
      </c>
      <c r="F122" s="726">
        <f t="shared" si="2"/>
        <v>10</v>
      </c>
      <c r="G122" s="719"/>
      <c r="H122" s="38"/>
      <c r="I122" s="714"/>
      <c r="J122" s="725"/>
      <c r="K122" s="38"/>
      <c r="L122" s="726"/>
      <c r="M122" s="740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714" t="s">
        <v>46</v>
      </c>
      <c r="D123" s="725">
        <v>7</v>
      </c>
      <c r="E123" s="38">
        <v>26</v>
      </c>
      <c r="F123" s="726">
        <f t="shared" si="2"/>
        <v>19</v>
      </c>
      <c r="G123" s="719"/>
      <c r="H123" s="38"/>
      <c r="I123" s="714"/>
      <c r="J123" s="725"/>
      <c r="K123" s="38"/>
      <c r="L123" s="726"/>
      <c r="M123" s="740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714" t="s">
        <v>48</v>
      </c>
      <c r="D124" s="725">
        <v>62</v>
      </c>
      <c r="E124" s="38">
        <v>87</v>
      </c>
      <c r="F124" s="726">
        <f t="shared" si="2"/>
        <v>25</v>
      </c>
      <c r="G124" s="719"/>
      <c r="H124" s="38"/>
      <c r="I124" s="714"/>
      <c r="J124" s="725"/>
      <c r="K124" s="38"/>
      <c r="L124" s="726"/>
      <c r="M124" s="740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714" t="s">
        <v>46</v>
      </c>
      <c r="D125" s="725">
        <v>46</v>
      </c>
      <c r="E125" s="38">
        <v>59</v>
      </c>
      <c r="F125" s="726">
        <f t="shared" si="2"/>
        <v>13</v>
      </c>
      <c r="G125" s="719"/>
      <c r="H125" s="38"/>
      <c r="I125" s="714"/>
      <c r="J125" s="725"/>
      <c r="K125" s="38"/>
      <c r="L125" s="726"/>
      <c r="M125" s="740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714" t="s">
        <v>48</v>
      </c>
      <c r="D126" s="725">
        <v>15</v>
      </c>
      <c r="E126" s="38">
        <v>19</v>
      </c>
      <c r="F126" s="726">
        <f t="shared" si="2"/>
        <v>4</v>
      </c>
      <c r="G126" s="719"/>
      <c r="H126" s="38"/>
      <c r="I126" s="714"/>
      <c r="J126" s="725"/>
      <c r="K126" s="38"/>
      <c r="L126" s="726"/>
      <c r="M126" s="740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714" t="s">
        <v>46</v>
      </c>
      <c r="D127" s="725">
        <v>14</v>
      </c>
      <c r="E127" s="38">
        <v>24</v>
      </c>
      <c r="F127" s="726">
        <f t="shared" si="2"/>
        <v>10</v>
      </c>
      <c r="G127" s="719"/>
      <c r="H127" s="38"/>
      <c r="I127" s="714"/>
      <c r="J127" s="725"/>
      <c r="K127" s="38"/>
      <c r="L127" s="726"/>
      <c r="M127" s="740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714" t="s">
        <v>46</v>
      </c>
      <c r="D128" s="725">
        <v>17</v>
      </c>
      <c r="E128" s="38">
        <v>24</v>
      </c>
      <c r="F128" s="726">
        <f>IF(((D128="")*AND(E128="")),"",E128-D128)</f>
        <v>7</v>
      </c>
      <c r="G128" s="719"/>
      <c r="H128" s="38"/>
      <c r="I128" s="714"/>
      <c r="J128" s="725"/>
      <c r="K128" s="38"/>
      <c r="L128" s="726"/>
      <c r="M128" s="740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714" t="s">
        <v>48</v>
      </c>
      <c r="D129" s="725">
        <v>22</v>
      </c>
      <c r="E129" s="38">
        <v>56</v>
      </c>
      <c r="F129" s="726">
        <f>IF(((D129="")*AND(E129="")),"",E129-D129)</f>
        <v>34</v>
      </c>
      <c r="G129" s="719"/>
      <c r="H129" s="38"/>
      <c r="I129" s="714"/>
      <c r="J129" s="725"/>
      <c r="K129" s="38"/>
      <c r="L129" s="726"/>
      <c r="M129" s="740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714" t="s">
        <v>48</v>
      </c>
      <c r="D130" s="725">
        <v>24</v>
      </c>
      <c r="E130" s="38">
        <v>33</v>
      </c>
      <c r="F130" s="726">
        <f t="shared" si="2"/>
        <v>9</v>
      </c>
      <c r="G130" s="719"/>
      <c r="H130" s="38"/>
      <c r="I130" s="714"/>
      <c r="J130" s="725"/>
      <c r="K130" s="38"/>
      <c r="L130" s="726"/>
      <c r="M130" s="740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714" t="s">
        <v>46</v>
      </c>
      <c r="D131" s="725">
        <v>18</v>
      </c>
      <c r="E131" s="38">
        <v>50</v>
      </c>
      <c r="F131" s="726">
        <f t="shared" si="2"/>
        <v>32</v>
      </c>
      <c r="G131" s="719"/>
      <c r="H131" s="38"/>
      <c r="I131" s="714"/>
      <c r="J131" s="725"/>
      <c r="K131" s="38"/>
      <c r="L131" s="726"/>
      <c r="M131" s="740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714" t="s">
        <v>48</v>
      </c>
      <c r="D132" s="725">
        <v>25</v>
      </c>
      <c r="E132" s="38">
        <v>36</v>
      </c>
      <c r="F132" s="726">
        <f t="shared" si="2"/>
        <v>11</v>
      </c>
      <c r="G132" s="719"/>
      <c r="H132" s="38"/>
      <c r="I132" s="714"/>
      <c r="J132" s="725"/>
      <c r="K132" s="38"/>
      <c r="L132" s="726"/>
      <c r="M132" s="740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714" t="s">
        <v>46</v>
      </c>
      <c r="D133" s="725">
        <v>49</v>
      </c>
      <c r="E133" s="38">
        <v>54</v>
      </c>
      <c r="F133" s="726">
        <f t="shared" si="2"/>
        <v>5</v>
      </c>
      <c r="G133" s="719"/>
      <c r="H133" s="38"/>
      <c r="I133" s="714"/>
      <c r="J133" s="725"/>
      <c r="K133" s="38"/>
      <c r="L133" s="726"/>
      <c r="M133" s="740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714" t="s">
        <v>48</v>
      </c>
      <c r="D134" s="725">
        <v>23</v>
      </c>
      <c r="E134" s="38">
        <v>24</v>
      </c>
      <c r="F134" s="726">
        <f t="shared" si="2"/>
        <v>1</v>
      </c>
      <c r="G134" s="719"/>
      <c r="H134" s="38"/>
      <c r="I134" s="714"/>
      <c r="J134" s="725"/>
      <c r="K134" s="38"/>
      <c r="L134" s="726"/>
      <c r="M134" s="740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714" t="s">
        <v>46</v>
      </c>
      <c r="D135" s="725">
        <v>27</v>
      </c>
      <c r="E135" s="38">
        <v>47</v>
      </c>
      <c r="F135" s="726">
        <f t="shared" si="2"/>
        <v>20</v>
      </c>
      <c r="G135" s="719"/>
      <c r="H135" s="38"/>
      <c r="I135" s="714"/>
      <c r="J135" s="725"/>
      <c r="K135" s="38"/>
      <c r="L135" s="726"/>
      <c r="M135" s="740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714" t="s">
        <v>48</v>
      </c>
      <c r="D136" s="725">
        <v>52</v>
      </c>
      <c r="E136" s="38">
        <v>135</v>
      </c>
      <c r="F136" s="726">
        <f t="shared" si="2"/>
        <v>83</v>
      </c>
      <c r="G136" s="719"/>
      <c r="H136" s="38"/>
      <c r="I136" s="714"/>
      <c r="J136" s="725"/>
      <c r="K136" s="38"/>
      <c r="L136" s="726"/>
      <c r="M136" s="740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714" t="s">
        <v>46</v>
      </c>
      <c r="D137" s="725">
        <v>38</v>
      </c>
      <c r="E137" s="38">
        <v>59</v>
      </c>
      <c r="F137" s="726">
        <f t="shared" si="2"/>
        <v>21</v>
      </c>
      <c r="G137" s="719"/>
      <c r="H137" s="38"/>
      <c r="I137" s="714"/>
      <c r="J137" s="725"/>
      <c r="K137" s="38"/>
      <c r="L137" s="726"/>
      <c r="M137" s="740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714" t="s">
        <v>48</v>
      </c>
      <c r="D138" s="725">
        <v>16</v>
      </c>
      <c r="E138" s="38">
        <v>24</v>
      </c>
      <c r="F138" s="726">
        <f t="shared" si="2"/>
        <v>8</v>
      </c>
      <c r="G138" s="719"/>
      <c r="H138" s="38"/>
      <c r="I138" s="714"/>
      <c r="J138" s="725"/>
      <c r="K138" s="38"/>
      <c r="L138" s="726"/>
      <c r="M138" s="740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714" t="s">
        <v>46</v>
      </c>
      <c r="D139" s="725">
        <v>9</v>
      </c>
      <c r="E139" s="38">
        <v>11</v>
      </c>
      <c r="F139" s="726">
        <f t="shared" si="2"/>
        <v>2</v>
      </c>
      <c r="G139" s="719"/>
      <c r="H139" s="38"/>
      <c r="I139" s="714"/>
      <c r="J139" s="725"/>
      <c r="K139" s="38"/>
      <c r="L139" s="726"/>
      <c r="M139" s="740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714" t="s">
        <v>48</v>
      </c>
      <c r="D140" s="725">
        <v>13</v>
      </c>
      <c r="E140" s="38">
        <v>54</v>
      </c>
      <c r="F140" s="726">
        <f t="shared" si="2"/>
        <v>41</v>
      </c>
      <c r="G140" s="719"/>
      <c r="H140" s="38"/>
      <c r="I140" s="714"/>
      <c r="J140" s="725"/>
      <c r="K140" s="38"/>
      <c r="L140" s="726"/>
      <c r="M140" s="740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714" t="s">
        <v>46</v>
      </c>
      <c r="D141" s="725">
        <v>26</v>
      </c>
      <c r="E141" s="38">
        <v>31</v>
      </c>
      <c r="F141" s="726">
        <f t="shared" si="2"/>
        <v>5</v>
      </c>
      <c r="G141" s="719"/>
      <c r="H141" s="38"/>
      <c r="I141" s="714"/>
      <c r="J141" s="725"/>
      <c r="K141" s="38"/>
      <c r="L141" s="726"/>
      <c r="M141" s="740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714" t="s">
        <v>48</v>
      </c>
      <c r="D142" s="725">
        <v>13</v>
      </c>
      <c r="E142" s="38">
        <v>27</v>
      </c>
      <c r="F142" s="726">
        <f t="shared" si="2"/>
        <v>14</v>
      </c>
      <c r="G142" s="719"/>
      <c r="H142" s="38"/>
      <c r="I142" s="714"/>
      <c r="J142" s="725"/>
      <c r="K142" s="38"/>
      <c r="L142" s="726"/>
      <c r="M142" s="740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714" t="s">
        <v>46</v>
      </c>
      <c r="D143" s="725">
        <v>47</v>
      </c>
      <c r="E143" s="38">
        <v>54</v>
      </c>
      <c r="F143" s="726">
        <f t="shared" si="2"/>
        <v>7</v>
      </c>
      <c r="G143" s="719"/>
      <c r="H143" s="38"/>
      <c r="I143" s="714"/>
      <c r="J143" s="725"/>
      <c r="K143" s="38"/>
      <c r="L143" s="726"/>
      <c r="M143" s="740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714" t="s">
        <v>48</v>
      </c>
      <c r="D144" s="725">
        <v>80</v>
      </c>
      <c r="E144" s="38">
        <v>105</v>
      </c>
      <c r="F144" s="726">
        <f t="shared" si="2"/>
        <v>25</v>
      </c>
      <c r="G144" s="719"/>
      <c r="H144" s="38"/>
      <c r="I144" s="714"/>
      <c r="J144" s="725"/>
      <c r="K144" s="38"/>
      <c r="L144" s="726"/>
      <c r="M144" s="740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714" t="s">
        <v>46</v>
      </c>
      <c r="D145" s="725">
        <v>28</v>
      </c>
      <c r="E145" s="38">
        <v>48</v>
      </c>
      <c r="F145" s="726">
        <f t="shared" si="2"/>
        <v>20</v>
      </c>
      <c r="G145" s="719"/>
      <c r="H145" s="38"/>
      <c r="I145" s="714"/>
      <c r="J145" s="725"/>
      <c r="K145" s="38"/>
      <c r="L145" s="726"/>
      <c r="M145" s="740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714" t="s">
        <v>48</v>
      </c>
      <c r="D146" s="725">
        <v>15</v>
      </c>
      <c r="E146" s="38">
        <v>24</v>
      </c>
      <c r="F146" s="726">
        <f t="shared" si="2"/>
        <v>9</v>
      </c>
      <c r="G146" s="719"/>
      <c r="H146" s="38"/>
      <c r="I146" s="714"/>
      <c r="J146" s="725"/>
      <c r="K146" s="38"/>
      <c r="L146" s="726"/>
      <c r="M146" s="740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714" t="s">
        <v>46</v>
      </c>
      <c r="D147" s="725">
        <v>47</v>
      </c>
      <c r="E147" s="38">
        <v>65</v>
      </c>
      <c r="F147" s="726">
        <f t="shared" si="2"/>
        <v>18</v>
      </c>
      <c r="G147" s="719"/>
      <c r="H147" s="38"/>
      <c r="I147" s="714"/>
      <c r="J147" s="725"/>
      <c r="K147" s="38"/>
      <c r="L147" s="726"/>
      <c r="M147" s="740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714" t="s">
        <v>48</v>
      </c>
      <c r="D148" s="725">
        <v>47</v>
      </c>
      <c r="E148" s="38">
        <v>62</v>
      </c>
      <c r="F148" s="726">
        <f t="shared" si="2"/>
        <v>15</v>
      </c>
      <c r="G148" s="719"/>
      <c r="H148" s="38"/>
      <c r="I148" s="714"/>
      <c r="J148" s="725"/>
      <c r="K148" s="38"/>
      <c r="L148" s="726"/>
      <c r="M148" s="740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714" t="s">
        <v>46</v>
      </c>
      <c r="D149" s="725">
        <v>9</v>
      </c>
      <c r="E149" s="38">
        <v>20</v>
      </c>
      <c r="F149" s="726">
        <f t="shared" si="2"/>
        <v>11</v>
      </c>
      <c r="G149" s="719"/>
      <c r="H149" s="38"/>
      <c r="I149" s="714"/>
      <c r="J149" s="725"/>
      <c r="K149" s="38"/>
      <c r="L149" s="726"/>
      <c r="M149" s="740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714" t="s">
        <v>48</v>
      </c>
      <c r="D150" s="725">
        <v>14</v>
      </c>
      <c r="E150" s="38">
        <v>17</v>
      </c>
      <c r="F150" s="726">
        <f t="shared" si="2"/>
        <v>3</v>
      </c>
      <c r="G150" s="719"/>
      <c r="H150" s="38"/>
      <c r="I150" s="714"/>
      <c r="J150" s="725"/>
      <c r="K150" s="38"/>
      <c r="L150" s="726"/>
      <c r="M150" s="740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714" t="s">
        <v>46</v>
      </c>
      <c r="D151" s="725">
        <v>32</v>
      </c>
      <c r="E151" s="38">
        <v>46</v>
      </c>
      <c r="F151" s="726">
        <f t="shared" si="2"/>
        <v>14</v>
      </c>
      <c r="G151" s="719"/>
      <c r="H151" s="38"/>
      <c r="I151" s="714"/>
      <c r="J151" s="725"/>
      <c r="K151" s="38"/>
      <c r="L151" s="726"/>
      <c r="M151" s="740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714" t="s">
        <v>48</v>
      </c>
      <c r="D152" s="725">
        <v>32</v>
      </c>
      <c r="E152" s="38">
        <v>43</v>
      </c>
      <c r="F152" s="726">
        <f t="shared" si="2"/>
        <v>11</v>
      </c>
      <c r="G152" s="719"/>
      <c r="H152" s="38"/>
      <c r="I152" s="714"/>
      <c r="J152" s="725"/>
      <c r="K152" s="38"/>
      <c r="L152" s="726"/>
      <c r="M152" s="740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714" t="s">
        <v>46</v>
      </c>
      <c r="D153" s="725">
        <v>32</v>
      </c>
      <c r="E153" s="38">
        <v>51</v>
      </c>
      <c r="F153" s="726">
        <f t="shared" si="2"/>
        <v>19</v>
      </c>
      <c r="G153" s="719"/>
      <c r="H153" s="38"/>
      <c r="I153" s="714"/>
      <c r="J153" s="725"/>
      <c r="K153" s="38"/>
      <c r="L153" s="726"/>
      <c r="M153" s="740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714" t="s">
        <v>48</v>
      </c>
      <c r="D154" s="725">
        <v>31</v>
      </c>
      <c r="E154" s="38">
        <v>43</v>
      </c>
      <c r="F154" s="726">
        <f t="shared" si="2"/>
        <v>12</v>
      </c>
      <c r="G154" s="719"/>
      <c r="H154" s="38"/>
      <c r="I154" s="714"/>
      <c r="J154" s="725"/>
      <c r="K154" s="38"/>
      <c r="L154" s="726"/>
      <c r="M154" s="740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714" t="s">
        <v>46</v>
      </c>
      <c r="D155" s="725">
        <v>39</v>
      </c>
      <c r="E155" s="38">
        <v>43</v>
      </c>
      <c r="F155" s="726">
        <f t="shared" si="2"/>
        <v>4</v>
      </c>
      <c r="G155" s="719"/>
      <c r="H155" s="38"/>
      <c r="I155" s="714"/>
      <c r="J155" s="725"/>
      <c r="K155" s="38"/>
      <c r="L155" s="726"/>
      <c r="M155" s="740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714" t="s">
        <v>48</v>
      </c>
      <c r="D156" s="725">
        <v>24</v>
      </c>
      <c r="E156" s="38">
        <v>28</v>
      </c>
      <c r="F156" s="726">
        <f t="shared" si="2"/>
        <v>4</v>
      </c>
      <c r="G156" s="719"/>
      <c r="H156" s="38"/>
      <c r="I156" s="714"/>
      <c r="J156" s="725"/>
      <c r="K156" s="38"/>
      <c r="L156" s="726"/>
      <c r="M156" s="740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714" t="s">
        <v>46</v>
      </c>
      <c r="D157" s="725">
        <v>10</v>
      </c>
      <c r="E157" s="38">
        <v>28</v>
      </c>
      <c r="F157" s="726">
        <f t="shared" si="2"/>
        <v>18</v>
      </c>
      <c r="G157" s="719"/>
      <c r="H157" s="38"/>
      <c r="I157" s="714"/>
      <c r="J157" s="725"/>
      <c r="K157" s="38"/>
      <c r="L157" s="726"/>
      <c r="M157" s="740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714" t="s">
        <v>48</v>
      </c>
      <c r="D158" s="725">
        <v>13</v>
      </c>
      <c r="E158" s="38">
        <v>90</v>
      </c>
      <c r="F158" s="726">
        <f t="shared" si="2"/>
        <v>77</v>
      </c>
      <c r="G158" s="719"/>
      <c r="H158" s="38"/>
      <c r="I158" s="714"/>
      <c r="J158" s="725"/>
      <c r="K158" s="38"/>
      <c r="L158" s="726"/>
      <c r="M158" s="740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714" t="s">
        <v>48</v>
      </c>
      <c r="D159" s="725">
        <v>28</v>
      </c>
      <c r="E159" s="38">
        <v>33</v>
      </c>
      <c r="F159" s="726">
        <f t="shared" si="2"/>
        <v>5</v>
      </c>
      <c r="G159" s="719"/>
      <c r="H159" s="38"/>
      <c r="I159" s="714"/>
      <c r="J159" s="725"/>
      <c r="K159" s="38"/>
      <c r="L159" s="726"/>
      <c r="M159" s="740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714" t="s">
        <v>46</v>
      </c>
      <c r="D160" s="725">
        <v>11</v>
      </c>
      <c r="E160" s="38">
        <v>64</v>
      </c>
      <c r="F160" s="726">
        <f t="shared" si="2"/>
        <v>53</v>
      </c>
      <c r="G160" s="719"/>
      <c r="H160" s="38"/>
      <c r="I160" s="714"/>
      <c r="J160" s="725"/>
      <c r="K160" s="38"/>
      <c r="L160" s="726"/>
      <c r="M160" s="740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714" t="s">
        <v>48</v>
      </c>
      <c r="D161" s="725">
        <v>17</v>
      </c>
      <c r="E161" s="38">
        <v>25</v>
      </c>
      <c r="F161" s="726">
        <f t="shared" si="2"/>
        <v>8</v>
      </c>
      <c r="G161" s="719"/>
      <c r="H161" s="38"/>
      <c r="I161" s="714"/>
      <c r="J161" s="725"/>
      <c r="K161" s="38"/>
      <c r="L161" s="726"/>
      <c r="M161" s="740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714" t="s">
        <v>46</v>
      </c>
      <c r="D162" s="725">
        <v>17</v>
      </c>
      <c r="E162" s="38">
        <v>14</v>
      </c>
      <c r="F162" s="726">
        <f t="shared" si="2"/>
        <v>-3</v>
      </c>
      <c r="G162" s="719"/>
      <c r="H162" s="38"/>
      <c r="I162" s="714"/>
      <c r="J162" s="725"/>
      <c r="K162" s="38"/>
      <c r="L162" s="726"/>
      <c r="M162" s="740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714" t="s">
        <v>48</v>
      </c>
      <c r="D163" s="727">
        <v>36</v>
      </c>
      <c r="E163" s="67">
        <v>52</v>
      </c>
      <c r="F163" s="728">
        <f t="shared" si="2"/>
        <v>16</v>
      </c>
      <c r="G163" s="720"/>
      <c r="H163" s="67"/>
      <c r="I163" s="736"/>
      <c r="J163" s="727"/>
      <c r="K163" s="67"/>
      <c r="L163" s="728"/>
      <c r="M163" s="740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714" t="s">
        <v>46</v>
      </c>
      <c r="D164" s="727">
        <v>27</v>
      </c>
      <c r="E164" s="67">
        <v>33</v>
      </c>
      <c r="F164" s="728">
        <f t="shared" si="2"/>
        <v>6</v>
      </c>
      <c r="G164" s="720"/>
      <c r="H164" s="67"/>
      <c r="I164" s="736"/>
      <c r="J164" s="727"/>
      <c r="K164" s="67"/>
      <c r="L164" s="728"/>
      <c r="M164" s="740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715" t="s">
        <v>48</v>
      </c>
      <c r="D165" s="727">
        <v>57</v>
      </c>
      <c r="E165" s="67">
        <v>78</v>
      </c>
      <c r="F165" s="728">
        <f t="shared" si="2"/>
        <v>21</v>
      </c>
      <c r="G165" s="720"/>
      <c r="H165" s="67"/>
      <c r="I165" s="736"/>
      <c r="J165" s="727"/>
      <c r="K165" s="67"/>
      <c r="L165" s="728"/>
      <c r="M165" s="740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715" t="s">
        <v>46</v>
      </c>
      <c r="D166" s="727">
        <v>34</v>
      </c>
      <c r="E166" s="67">
        <v>47</v>
      </c>
      <c r="F166" s="728">
        <f t="shared" si="2"/>
        <v>13</v>
      </c>
      <c r="G166" s="720"/>
      <c r="H166" s="67"/>
      <c r="I166" s="736"/>
      <c r="J166" s="727"/>
      <c r="K166" s="67"/>
      <c r="L166" s="728"/>
      <c r="M166" s="740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715" t="s">
        <v>48</v>
      </c>
      <c r="D167" s="727">
        <v>7</v>
      </c>
      <c r="E167" s="67">
        <v>88</v>
      </c>
      <c r="F167" s="728">
        <f t="shared" si="2"/>
        <v>81</v>
      </c>
      <c r="G167" s="720"/>
      <c r="H167" s="67"/>
      <c r="I167" s="736"/>
      <c r="J167" s="727"/>
      <c r="K167" s="67"/>
      <c r="L167" s="728"/>
      <c r="M167" s="740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715" t="s">
        <v>46</v>
      </c>
      <c r="D168" s="727">
        <v>8</v>
      </c>
      <c r="E168" s="67">
        <v>12</v>
      </c>
      <c r="F168" s="728">
        <f t="shared" si="2"/>
        <v>4</v>
      </c>
      <c r="G168" s="720"/>
      <c r="H168" s="67"/>
      <c r="I168" s="736"/>
      <c r="J168" s="727"/>
      <c r="K168" s="67"/>
      <c r="L168" s="728"/>
      <c r="M168" s="740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715" t="s">
        <v>48</v>
      </c>
      <c r="D169" s="727">
        <v>8</v>
      </c>
      <c r="E169" s="67">
        <v>28</v>
      </c>
      <c r="F169" s="728">
        <f t="shared" si="2"/>
        <v>20</v>
      </c>
      <c r="G169" s="720"/>
      <c r="H169" s="67"/>
      <c r="I169" s="736"/>
      <c r="J169" s="727"/>
      <c r="K169" s="67"/>
      <c r="L169" s="728"/>
      <c r="M169" s="740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715" t="s">
        <v>46</v>
      </c>
      <c r="D170" s="727">
        <v>8</v>
      </c>
      <c r="E170" s="67">
        <v>12</v>
      </c>
      <c r="F170" s="728">
        <f t="shared" si="2"/>
        <v>4</v>
      </c>
      <c r="G170" s="720"/>
      <c r="H170" s="67"/>
      <c r="I170" s="736"/>
      <c r="J170" s="727"/>
      <c r="K170" s="67"/>
      <c r="L170" s="728"/>
      <c r="M170" s="741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715" t="s">
        <v>48</v>
      </c>
      <c r="D171" s="727">
        <v>7</v>
      </c>
      <c r="E171" s="67">
        <v>23</v>
      </c>
      <c r="F171" s="728">
        <f t="shared" si="2"/>
        <v>16</v>
      </c>
      <c r="G171" s="720"/>
      <c r="H171" s="67"/>
      <c r="I171" s="736"/>
      <c r="J171" s="727"/>
      <c r="K171" s="67"/>
      <c r="L171" s="728"/>
      <c r="M171" s="740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714" t="s">
        <v>46</v>
      </c>
      <c r="D172" s="725">
        <v>12</v>
      </c>
      <c r="E172" s="38">
        <v>130</v>
      </c>
      <c r="F172" s="728">
        <f t="shared" ref="F172:F178" si="4">IF(((D172="")*AND(E172="")),"",E172-D172)</f>
        <v>118</v>
      </c>
      <c r="G172" s="720"/>
      <c r="H172" s="67"/>
      <c r="I172" s="736"/>
      <c r="J172" s="727"/>
      <c r="K172" s="67"/>
      <c r="L172" s="728"/>
      <c r="M172" s="741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714" t="s">
        <v>46</v>
      </c>
      <c r="D173" s="725">
        <v>4</v>
      </c>
      <c r="E173" s="38">
        <v>23</v>
      </c>
      <c r="F173" s="728">
        <f t="shared" si="4"/>
        <v>19</v>
      </c>
      <c r="G173" s="720"/>
      <c r="H173" s="67"/>
      <c r="I173" s="736"/>
      <c r="J173" s="727"/>
      <c r="K173" s="67"/>
      <c r="L173" s="728"/>
      <c r="M173" s="741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714" t="s">
        <v>48</v>
      </c>
      <c r="D174" s="725">
        <v>23</v>
      </c>
      <c r="E174" s="38">
        <v>33</v>
      </c>
      <c r="F174" s="728">
        <f t="shared" si="4"/>
        <v>10</v>
      </c>
      <c r="G174" s="720"/>
      <c r="H174" s="67"/>
      <c r="I174" s="736"/>
      <c r="J174" s="727"/>
      <c r="K174" s="67"/>
      <c r="L174" s="728"/>
      <c r="M174" s="740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714" t="s">
        <v>46</v>
      </c>
      <c r="D175" s="725">
        <v>8</v>
      </c>
      <c r="E175" s="38">
        <v>94</v>
      </c>
      <c r="F175" s="728">
        <f t="shared" si="4"/>
        <v>86</v>
      </c>
      <c r="G175" s="720"/>
      <c r="H175" s="67"/>
      <c r="I175" s="736"/>
      <c r="J175" s="727"/>
      <c r="K175" s="67"/>
      <c r="L175" s="728"/>
      <c r="M175" s="741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714" t="s">
        <v>48</v>
      </c>
      <c r="D176" s="725">
        <v>13</v>
      </c>
      <c r="E176" s="38">
        <v>82</v>
      </c>
      <c r="F176" s="728">
        <f t="shared" si="4"/>
        <v>69</v>
      </c>
      <c r="G176" s="720"/>
      <c r="H176" s="67"/>
      <c r="I176" s="736"/>
      <c r="J176" s="727"/>
      <c r="K176" s="67"/>
      <c r="L176" s="728"/>
      <c r="M176" s="740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714" t="s">
        <v>46</v>
      </c>
      <c r="D177" s="725">
        <v>21</v>
      </c>
      <c r="E177" s="38">
        <v>60</v>
      </c>
      <c r="F177" s="728">
        <f t="shared" si="4"/>
        <v>39</v>
      </c>
      <c r="G177" s="720"/>
      <c r="H177" s="67"/>
      <c r="I177" s="736"/>
      <c r="J177" s="727"/>
      <c r="K177" s="67"/>
      <c r="L177" s="728"/>
      <c r="M177" s="741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714" t="s">
        <v>48</v>
      </c>
      <c r="D178" s="725">
        <v>17</v>
      </c>
      <c r="E178" s="38">
        <v>28</v>
      </c>
      <c r="F178" s="728">
        <f t="shared" si="4"/>
        <v>11</v>
      </c>
      <c r="G178" s="720"/>
      <c r="H178" s="67"/>
      <c r="I178" s="736"/>
      <c r="J178" s="727"/>
      <c r="K178" s="67"/>
      <c r="L178" s="728"/>
      <c r="M178" s="740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714" t="s">
        <v>46</v>
      </c>
      <c r="D179" s="725">
        <v>14</v>
      </c>
      <c r="E179" s="38">
        <v>22</v>
      </c>
      <c r="F179" s="728">
        <f t="shared" ref="F179:F206" si="5">IF(((D179="")*AND(E179="")),"",E179-D179)</f>
        <v>8</v>
      </c>
      <c r="G179" s="720"/>
      <c r="H179" s="67"/>
      <c r="I179" s="736"/>
      <c r="J179" s="727"/>
      <c r="K179" s="67"/>
      <c r="L179" s="728"/>
      <c r="M179" s="741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714" t="s">
        <v>46</v>
      </c>
      <c r="D180" s="725">
        <v>10</v>
      </c>
      <c r="E180" s="38">
        <v>14</v>
      </c>
      <c r="F180" s="728">
        <f t="shared" si="5"/>
        <v>4</v>
      </c>
      <c r="G180" s="720"/>
      <c r="H180" s="67"/>
      <c r="I180" s="736"/>
      <c r="J180" s="727"/>
      <c r="K180" s="67"/>
      <c r="L180" s="728"/>
      <c r="M180" s="741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714" t="s">
        <v>48</v>
      </c>
      <c r="D181" s="725">
        <v>14</v>
      </c>
      <c r="E181" s="38">
        <v>16</v>
      </c>
      <c r="F181" s="728">
        <f t="shared" si="5"/>
        <v>2</v>
      </c>
      <c r="G181" s="720"/>
      <c r="H181" s="67"/>
      <c r="I181" s="736"/>
      <c r="J181" s="727"/>
      <c r="K181" s="67"/>
      <c r="L181" s="728"/>
      <c r="M181" s="740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714" t="s">
        <v>46</v>
      </c>
      <c r="D182" s="725">
        <v>12</v>
      </c>
      <c r="E182" s="38">
        <v>17</v>
      </c>
      <c r="F182" s="728">
        <f t="shared" si="5"/>
        <v>5</v>
      </c>
      <c r="G182" s="720"/>
      <c r="H182" s="67"/>
      <c r="I182" s="736"/>
      <c r="J182" s="727"/>
      <c r="K182" s="67"/>
      <c r="L182" s="728"/>
      <c r="M182" s="741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714" t="s">
        <v>48</v>
      </c>
      <c r="D183" s="725">
        <v>5</v>
      </c>
      <c r="E183" s="38">
        <v>24</v>
      </c>
      <c r="F183" s="728">
        <f t="shared" si="5"/>
        <v>19</v>
      </c>
      <c r="G183" s="720"/>
      <c r="H183" s="67"/>
      <c r="I183" s="736"/>
      <c r="J183" s="727"/>
      <c r="K183" s="67"/>
      <c r="L183" s="728"/>
      <c r="M183" s="740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714" t="s">
        <v>46</v>
      </c>
      <c r="D184" s="725">
        <v>13</v>
      </c>
      <c r="E184" s="38">
        <v>12</v>
      </c>
      <c r="F184" s="728">
        <f t="shared" si="5"/>
        <v>-1</v>
      </c>
      <c r="G184" s="720"/>
      <c r="H184" s="67"/>
      <c r="I184" s="736"/>
      <c r="J184" s="727"/>
      <c r="K184" s="67"/>
      <c r="L184" s="728"/>
      <c r="M184" s="741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714" t="s">
        <v>48</v>
      </c>
      <c r="D185" s="725">
        <v>24</v>
      </c>
      <c r="E185" s="38">
        <v>39</v>
      </c>
      <c r="F185" s="728">
        <f t="shared" si="5"/>
        <v>15</v>
      </c>
      <c r="G185" s="720"/>
      <c r="H185" s="67"/>
      <c r="I185" s="736"/>
      <c r="J185" s="727"/>
      <c r="K185" s="67"/>
      <c r="L185" s="728"/>
      <c r="M185" s="741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714" t="s">
        <v>46</v>
      </c>
      <c r="D186" s="725">
        <v>11</v>
      </c>
      <c r="E186" s="38">
        <v>16</v>
      </c>
      <c r="F186" s="728">
        <f t="shared" si="5"/>
        <v>5</v>
      </c>
      <c r="G186" s="720"/>
      <c r="H186" s="67"/>
      <c r="I186" s="736"/>
      <c r="J186" s="727"/>
      <c r="K186" s="67"/>
      <c r="L186" s="728"/>
      <c r="M186" s="741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714" t="s">
        <v>48</v>
      </c>
      <c r="D187" s="725">
        <v>12</v>
      </c>
      <c r="E187" s="38">
        <v>19</v>
      </c>
      <c r="F187" s="728">
        <f t="shared" si="5"/>
        <v>7</v>
      </c>
      <c r="G187" s="720"/>
      <c r="H187" s="67"/>
      <c r="I187" s="736"/>
      <c r="J187" s="727"/>
      <c r="K187" s="67"/>
      <c r="L187" s="728"/>
      <c r="M187" s="741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714" t="s">
        <v>46</v>
      </c>
      <c r="D188" s="725">
        <v>16</v>
      </c>
      <c r="E188" s="38">
        <v>29</v>
      </c>
      <c r="F188" s="728">
        <f t="shared" si="5"/>
        <v>13</v>
      </c>
      <c r="G188" s="720"/>
      <c r="H188" s="67"/>
      <c r="I188" s="736"/>
      <c r="J188" s="727"/>
      <c r="K188" s="67"/>
      <c r="L188" s="728"/>
      <c r="M188" s="741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714" t="s">
        <v>48</v>
      </c>
      <c r="D189" s="725">
        <v>23</v>
      </c>
      <c r="E189" s="38">
        <v>29</v>
      </c>
      <c r="F189" s="728">
        <f t="shared" si="5"/>
        <v>6</v>
      </c>
      <c r="G189" s="720"/>
      <c r="H189" s="67"/>
      <c r="I189" s="736"/>
      <c r="J189" s="727"/>
      <c r="K189" s="67"/>
      <c r="L189" s="728"/>
      <c r="M189" s="741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714" t="s">
        <v>46</v>
      </c>
      <c r="D190" s="725">
        <v>29</v>
      </c>
      <c r="E190" s="38">
        <v>44</v>
      </c>
      <c r="F190" s="728">
        <f t="shared" si="5"/>
        <v>15</v>
      </c>
      <c r="G190" s="720"/>
      <c r="H190" s="67"/>
      <c r="I190" s="736"/>
      <c r="J190" s="727"/>
      <c r="K190" s="67"/>
      <c r="L190" s="728"/>
      <c r="M190" s="741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714" t="s">
        <v>48</v>
      </c>
      <c r="D191" s="725">
        <v>32</v>
      </c>
      <c r="E191" s="38">
        <v>81</v>
      </c>
      <c r="F191" s="728">
        <f t="shared" si="5"/>
        <v>49</v>
      </c>
      <c r="G191" s="720"/>
      <c r="H191" s="67"/>
      <c r="I191" s="736"/>
      <c r="J191" s="727"/>
      <c r="K191" s="67"/>
      <c r="L191" s="728"/>
      <c r="M191" s="740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714" t="s">
        <v>48</v>
      </c>
      <c r="D192" s="725">
        <v>19</v>
      </c>
      <c r="E192" s="38">
        <v>22</v>
      </c>
      <c r="F192" s="728">
        <f t="shared" si="5"/>
        <v>3</v>
      </c>
      <c r="G192" s="720"/>
      <c r="H192" s="67"/>
      <c r="I192" s="736"/>
      <c r="J192" s="727"/>
      <c r="K192" s="67"/>
      <c r="L192" s="728"/>
      <c r="M192" s="740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714" t="s">
        <v>46</v>
      </c>
      <c r="D193" s="725">
        <v>11</v>
      </c>
      <c r="E193" s="38">
        <v>23</v>
      </c>
      <c r="F193" s="728">
        <f t="shared" si="5"/>
        <v>12</v>
      </c>
      <c r="G193" s="720"/>
      <c r="H193" s="67"/>
      <c r="I193" s="736"/>
      <c r="J193" s="727"/>
      <c r="K193" s="67"/>
      <c r="L193" s="728"/>
      <c r="M193" s="740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714" t="s">
        <v>48</v>
      </c>
      <c r="D194" s="725">
        <v>49</v>
      </c>
      <c r="E194" s="38">
        <v>70</v>
      </c>
      <c r="F194" s="728">
        <f t="shared" si="5"/>
        <v>21</v>
      </c>
      <c r="G194" s="720"/>
      <c r="H194" s="67"/>
      <c r="I194" s="736"/>
      <c r="J194" s="727"/>
      <c r="K194" s="67"/>
      <c r="L194" s="728"/>
      <c r="M194" s="740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714" t="s">
        <v>46</v>
      </c>
      <c r="D195" s="725">
        <v>23</v>
      </c>
      <c r="E195" s="38">
        <v>41</v>
      </c>
      <c r="F195" s="728">
        <f t="shared" si="5"/>
        <v>18</v>
      </c>
      <c r="G195" s="720"/>
      <c r="H195" s="67"/>
      <c r="I195" s="736"/>
      <c r="J195" s="727"/>
      <c r="K195" s="67"/>
      <c r="L195" s="728"/>
      <c r="M195" s="740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714" t="s">
        <v>48</v>
      </c>
      <c r="D196" s="725">
        <v>5</v>
      </c>
      <c r="E196" s="38">
        <v>65</v>
      </c>
      <c r="F196" s="728">
        <f>IF(((D196="")*AND(E196="")),"",E196-D196)</f>
        <v>60</v>
      </c>
      <c r="G196" s="720"/>
      <c r="H196" s="67"/>
      <c r="I196" s="736"/>
      <c r="J196" s="727"/>
      <c r="K196" s="67"/>
      <c r="L196" s="728"/>
      <c r="M196" s="740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714" t="s">
        <v>48</v>
      </c>
      <c r="D197" s="725">
        <v>12</v>
      </c>
      <c r="E197" s="38">
        <v>42</v>
      </c>
      <c r="F197" s="728">
        <f>IF(((D197="")*AND(E197="")),"",E197-D197)</f>
        <v>30</v>
      </c>
      <c r="G197" s="720"/>
      <c r="H197" s="67"/>
      <c r="I197" s="736"/>
      <c r="J197" s="727"/>
      <c r="K197" s="67"/>
      <c r="L197" s="728"/>
      <c r="M197" s="740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714" t="s">
        <v>46</v>
      </c>
      <c r="D198" s="725">
        <v>27</v>
      </c>
      <c r="E198" s="38">
        <v>42</v>
      </c>
      <c r="F198" s="728">
        <f t="shared" si="5"/>
        <v>15</v>
      </c>
      <c r="G198" s="720"/>
      <c r="H198" s="67"/>
      <c r="I198" s="736"/>
      <c r="J198" s="727"/>
      <c r="K198" s="67"/>
      <c r="L198" s="728"/>
      <c r="M198" s="740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714" t="s">
        <v>48</v>
      </c>
      <c r="D199" s="725">
        <v>31</v>
      </c>
      <c r="E199" s="38">
        <v>67</v>
      </c>
      <c r="F199" s="728">
        <f t="shared" si="5"/>
        <v>36</v>
      </c>
      <c r="G199" s="720"/>
      <c r="H199" s="67"/>
      <c r="I199" s="736"/>
      <c r="J199" s="727"/>
      <c r="K199" s="67"/>
      <c r="L199" s="728"/>
      <c r="M199" s="740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714" t="s">
        <v>48</v>
      </c>
      <c r="D200" s="725">
        <v>26</v>
      </c>
      <c r="E200" s="38">
        <v>28</v>
      </c>
      <c r="F200" s="728">
        <f t="shared" si="5"/>
        <v>2</v>
      </c>
      <c r="G200" s="720"/>
      <c r="H200" s="67"/>
      <c r="I200" s="736"/>
      <c r="J200" s="727"/>
      <c r="K200" s="67"/>
      <c r="L200" s="728"/>
      <c r="M200" s="740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714" t="s">
        <v>46</v>
      </c>
      <c r="D201" s="725">
        <v>8</v>
      </c>
      <c r="E201" s="38">
        <v>20</v>
      </c>
      <c r="F201" s="728">
        <f t="shared" si="5"/>
        <v>12</v>
      </c>
      <c r="G201" s="720"/>
      <c r="H201" s="67"/>
      <c r="I201" s="736"/>
      <c r="J201" s="727"/>
      <c r="K201" s="67"/>
      <c r="L201" s="728"/>
      <c r="M201" s="740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714" t="s">
        <v>48</v>
      </c>
      <c r="D202" s="725">
        <v>7</v>
      </c>
      <c r="E202" s="38">
        <v>27</v>
      </c>
      <c r="F202" s="728">
        <f t="shared" si="5"/>
        <v>20</v>
      </c>
      <c r="G202" s="720"/>
      <c r="H202" s="67"/>
      <c r="I202" s="736"/>
      <c r="J202" s="727"/>
      <c r="K202" s="67"/>
      <c r="L202" s="728"/>
      <c r="M202" s="740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714" t="s">
        <v>46</v>
      </c>
      <c r="D203" s="725">
        <v>42</v>
      </c>
      <c r="E203" s="38">
        <v>56</v>
      </c>
      <c r="F203" s="728">
        <f t="shared" si="5"/>
        <v>14</v>
      </c>
      <c r="G203" s="720"/>
      <c r="H203" s="67"/>
      <c r="I203" s="736"/>
      <c r="J203" s="727"/>
      <c r="K203" s="67"/>
      <c r="L203" s="728"/>
      <c r="M203" s="740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714" t="s">
        <v>48</v>
      </c>
      <c r="D204" s="725">
        <v>39</v>
      </c>
      <c r="E204" s="38">
        <v>58</v>
      </c>
      <c r="F204" s="728">
        <f t="shared" si="5"/>
        <v>19</v>
      </c>
      <c r="G204" s="720"/>
      <c r="H204" s="67"/>
      <c r="I204" s="736"/>
      <c r="J204" s="727"/>
      <c r="K204" s="67"/>
      <c r="L204" s="728"/>
      <c r="M204" s="740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714" t="s">
        <v>46</v>
      </c>
      <c r="D205" s="725">
        <v>17</v>
      </c>
      <c r="E205" s="38">
        <v>18</v>
      </c>
      <c r="F205" s="728">
        <f t="shared" si="5"/>
        <v>1</v>
      </c>
      <c r="G205" s="720"/>
      <c r="H205" s="67"/>
      <c r="I205" s="736"/>
      <c r="J205" s="727"/>
      <c r="K205" s="67"/>
      <c r="L205" s="728"/>
      <c r="M205" s="740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714" t="s">
        <v>48</v>
      </c>
      <c r="D206" s="725">
        <v>25</v>
      </c>
      <c r="E206" s="38">
        <v>34</v>
      </c>
      <c r="F206" s="728">
        <f t="shared" si="5"/>
        <v>9</v>
      </c>
      <c r="G206" s="720"/>
      <c r="H206" s="67"/>
      <c r="I206" s="736"/>
      <c r="J206" s="727"/>
      <c r="K206" s="67"/>
      <c r="L206" s="728"/>
      <c r="M206" s="740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714" t="s">
        <v>46</v>
      </c>
      <c r="D207" s="725">
        <v>22</v>
      </c>
      <c r="E207" s="38">
        <v>25</v>
      </c>
      <c r="F207" s="728">
        <f>IF(((D207="")*AND(E207="")),"",E207-D207)</f>
        <v>3</v>
      </c>
      <c r="G207" s="720"/>
      <c r="H207" s="67"/>
      <c r="I207" s="736"/>
      <c r="J207" s="727"/>
      <c r="K207" s="67"/>
      <c r="L207" s="728"/>
      <c r="M207" s="740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714" t="s">
        <v>48</v>
      </c>
      <c r="D208" s="725">
        <v>20</v>
      </c>
      <c r="E208" s="38">
        <v>200</v>
      </c>
      <c r="F208" s="728">
        <f>IF(((D208="")*AND(E208="")),"",E208-D208)</f>
        <v>180</v>
      </c>
      <c r="G208" s="720"/>
      <c r="H208" s="67"/>
      <c r="I208" s="736"/>
      <c r="J208" s="727"/>
      <c r="K208" s="67"/>
      <c r="L208" s="728"/>
      <c r="M208" s="740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714" t="s">
        <v>48</v>
      </c>
      <c r="D209" s="725">
        <v>35</v>
      </c>
      <c r="E209" s="38">
        <v>41</v>
      </c>
      <c r="F209" s="728">
        <f t="shared" ref="F209:F223" si="8">IF(((D209="")*AND(E209="")),"",E209-D209)</f>
        <v>6</v>
      </c>
      <c r="G209" s="720"/>
      <c r="H209" s="67"/>
      <c r="I209" s="736"/>
      <c r="J209" s="727"/>
      <c r="K209" s="67"/>
      <c r="L209" s="728"/>
      <c r="M209" s="740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714" t="s">
        <v>46</v>
      </c>
      <c r="D210" s="725">
        <v>6</v>
      </c>
      <c r="E210" s="38">
        <v>25</v>
      </c>
      <c r="F210" s="728">
        <f t="shared" si="8"/>
        <v>19</v>
      </c>
      <c r="G210" s="720"/>
      <c r="H210" s="67"/>
      <c r="I210" s="736"/>
      <c r="J210" s="727"/>
      <c r="K210" s="67"/>
      <c r="L210" s="728"/>
      <c r="M210" s="740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714" t="s">
        <v>48</v>
      </c>
      <c r="D211" s="725">
        <v>26</v>
      </c>
      <c r="E211" s="38">
        <v>37</v>
      </c>
      <c r="F211" s="728">
        <f t="shared" si="8"/>
        <v>11</v>
      </c>
      <c r="G211" s="720"/>
      <c r="H211" s="67"/>
      <c r="I211" s="736"/>
      <c r="J211" s="727"/>
      <c r="K211" s="67"/>
      <c r="L211" s="728"/>
      <c r="M211" s="740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714" t="s">
        <v>46</v>
      </c>
      <c r="D212" s="725">
        <v>2</v>
      </c>
      <c r="E212" s="38">
        <v>8</v>
      </c>
      <c r="F212" s="728">
        <f t="shared" si="8"/>
        <v>6</v>
      </c>
      <c r="G212" s="720"/>
      <c r="H212" s="67"/>
      <c r="I212" s="736"/>
      <c r="J212" s="727"/>
      <c r="K212" s="67"/>
      <c r="L212" s="728"/>
      <c r="M212" s="740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714" t="s">
        <v>48</v>
      </c>
      <c r="D213" s="725">
        <v>14</v>
      </c>
      <c r="E213" s="38">
        <v>31</v>
      </c>
      <c r="F213" s="728">
        <f t="shared" si="8"/>
        <v>17</v>
      </c>
      <c r="G213" s="720"/>
      <c r="H213" s="67"/>
      <c r="I213" s="736"/>
      <c r="J213" s="727"/>
      <c r="K213" s="67"/>
      <c r="L213" s="728"/>
      <c r="M213" s="740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714" t="s">
        <v>46</v>
      </c>
      <c r="D214" s="725">
        <v>23</v>
      </c>
      <c r="E214" s="38">
        <v>34</v>
      </c>
      <c r="F214" s="728">
        <f t="shared" si="8"/>
        <v>11</v>
      </c>
      <c r="G214" s="720"/>
      <c r="H214" s="67"/>
      <c r="I214" s="736"/>
      <c r="J214" s="727"/>
      <c r="K214" s="67"/>
      <c r="L214" s="728"/>
      <c r="M214" s="740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714" t="s">
        <v>48</v>
      </c>
      <c r="D215" s="725">
        <v>16</v>
      </c>
      <c r="E215" s="38">
        <v>37</v>
      </c>
      <c r="F215" s="728">
        <f t="shared" si="8"/>
        <v>21</v>
      </c>
      <c r="G215" s="720"/>
      <c r="H215" s="67"/>
      <c r="I215" s="736"/>
      <c r="J215" s="727"/>
      <c r="K215" s="67"/>
      <c r="L215" s="728"/>
      <c r="M215" s="740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714" t="s">
        <v>46</v>
      </c>
      <c r="D216" s="725">
        <v>11</v>
      </c>
      <c r="E216" s="38">
        <v>31</v>
      </c>
      <c r="F216" s="728">
        <f t="shared" si="8"/>
        <v>20</v>
      </c>
      <c r="G216" s="720"/>
      <c r="H216" s="67"/>
      <c r="I216" s="736"/>
      <c r="J216" s="727"/>
      <c r="K216" s="67"/>
      <c r="L216" s="728"/>
      <c r="M216" s="740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714" t="s">
        <v>48</v>
      </c>
      <c r="D217" s="725">
        <v>6</v>
      </c>
      <c r="E217" s="38">
        <v>11</v>
      </c>
      <c r="F217" s="728">
        <f t="shared" si="8"/>
        <v>5</v>
      </c>
      <c r="G217" s="720"/>
      <c r="H217" s="67"/>
      <c r="I217" s="736"/>
      <c r="J217" s="727"/>
      <c r="K217" s="67"/>
      <c r="L217" s="728"/>
      <c r="M217" s="740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714" t="s">
        <v>46</v>
      </c>
      <c r="D218" s="725">
        <v>4</v>
      </c>
      <c r="E218" s="38">
        <v>23</v>
      </c>
      <c r="F218" s="728">
        <f t="shared" si="8"/>
        <v>19</v>
      </c>
      <c r="G218" s="720"/>
      <c r="H218" s="67"/>
      <c r="I218" s="736"/>
      <c r="J218" s="727"/>
      <c r="K218" s="67"/>
      <c r="L218" s="728"/>
      <c r="M218" s="740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714" t="s">
        <v>48</v>
      </c>
      <c r="D219" s="725">
        <v>1</v>
      </c>
      <c r="E219" s="38">
        <v>29</v>
      </c>
      <c r="F219" s="728">
        <f t="shared" si="8"/>
        <v>28</v>
      </c>
      <c r="G219" s="720"/>
      <c r="H219" s="67"/>
      <c r="I219" s="736"/>
      <c r="J219" s="727"/>
      <c r="K219" s="67"/>
      <c r="L219" s="728"/>
      <c r="M219" s="740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714" t="s">
        <v>46</v>
      </c>
      <c r="D220" s="725">
        <v>34</v>
      </c>
      <c r="E220" s="38">
        <v>34</v>
      </c>
      <c r="F220" s="728">
        <f t="shared" si="8"/>
        <v>0</v>
      </c>
      <c r="G220" s="720"/>
      <c r="H220" s="67"/>
      <c r="I220" s="736"/>
      <c r="J220" s="727"/>
      <c r="K220" s="67"/>
      <c r="L220" s="728"/>
      <c r="M220" s="740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714" t="s">
        <v>48</v>
      </c>
      <c r="D221" s="725">
        <v>29</v>
      </c>
      <c r="E221" s="38">
        <v>56</v>
      </c>
      <c r="F221" s="728">
        <f t="shared" si="8"/>
        <v>27</v>
      </c>
      <c r="G221" s="720"/>
      <c r="H221" s="67"/>
      <c r="I221" s="736"/>
      <c r="J221" s="727"/>
      <c r="K221" s="67"/>
      <c r="L221" s="728"/>
      <c r="M221" s="740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714" t="s">
        <v>46</v>
      </c>
      <c r="D222" s="727">
        <v>25</v>
      </c>
      <c r="E222" s="67">
        <v>38</v>
      </c>
      <c r="F222" s="728">
        <f t="shared" si="8"/>
        <v>13</v>
      </c>
      <c r="G222" s="720"/>
      <c r="H222" s="67"/>
      <c r="I222" s="736"/>
      <c r="J222" s="727"/>
      <c r="K222" s="67"/>
      <c r="L222" s="728"/>
      <c r="M222" s="740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714" t="s">
        <v>48</v>
      </c>
      <c r="D223" s="727">
        <v>8</v>
      </c>
      <c r="E223" s="67">
        <v>46</v>
      </c>
      <c r="F223" s="728">
        <f t="shared" si="8"/>
        <v>38</v>
      </c>
      <c r="G223" s="720"/>
      <c r="H223" s="67"/>
      <c r="I223" s="736"/>
      <c r="J223" s="727"/>
      <c r="K223" s="67"/>
      <c r="L223" s="728"/>
      <c r="M223" s="740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714" t="s">
        <v>48</v>
      </c>
      <c r="D224" s="727">
        <v>16</v>
      </c>
      <c r="E224" s="67">
        <v>24</v>
      </c>
      <c r="F224" s="728">
        <f>IF(((D224="")*AND(E224="")),"",E224-D224)</f>
        <v>8</v>
      </c>
      <c r="G224" s="720"/>
      <c r="H224" s="67"/>
      <c r="I224" s="736"/>
      <c r="J224" s="727"/>
      <c r="K224" s="67"/>
      <c r="L224" s="728"/>
      <c r="M224" s="740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714" t="s">
        <v>46</v>
      </c>
      <c r="D225" s="727">
        <v>5</v>
      </c>
      <c r="E225" s="67">
        <v>23</v>
      </c>
      <c r="F225" s="728">
        <f>IF(((D225="")*AND(E225="")),"",E225-D225)</f>
        <v>18</v>
      </c>
      <c r="G225" s="720"/>
      <c r="H225" s="67"/>
      <c r="I225" s="736"/>
      <c r="J225" s="727"/>
      <c r="K225" s="67"/>
      <c r="L225" s="728"/>
      <c r="M225" s="740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714" t="s">
        <v>48</v>
      </c>
      <c r="D226" s="727">
        <v>12</v>
      </c>
      <c r="E226" s="67">
        <v>42</v>
      </c>
      <c r="F226" s="728">
        <f>IF(((D226="")*AND(E226="")),"",E226-D226)</f>
        <v>30</v>
      </c>
      <c r="G226" s="720"/>
      <c r="H226" s="67"/>
      <c r="I226" s="736"/>
      <c r="J226" s="727"/>
      <c r="K226" s="67"/>
      <c r="L226" s="728"/>
      <c r="M226" s="740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714" t="s">
        <v>46</v>
      </c>
      <c r="D227" s="727">
        <v>9</v>
      </c>
      <c r="E227" s="67">
        <v>71</v>
      </c>
      <c r="F227" s="728">
        <f t="shared" ref="F227:F287" si="10">IF(((D227="")*AND(E227="")),"",E227-D227)</f>
        <v>62</v>
      </c>
      <c r="G227" s="720"/>
      <c r="H227" s="67"/>
      <c r="I227" s="736"/>
      <c r="J227" s="727"/>
      <c r="K227" s="67"/>
      <c r="L227" s="728"/>
      <c r="M227" s="740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714" t="s">
        <v>48</v>
      </c>
      <c r="D228" s="727">
        <v>6</v>
      </c>
      <c r="E228" s="67">
        <v>21</v>
      </c>
      <c r="F228" s="728">
        <f t="shared" si="10"/>
        <v>15</v>
      </c>
      <c r="G228" s="720"/>
      <c r="H228" s="67"/>
      <c r="I228" s="736"/>
      <c r="J228" s="727"/>
      <c r="K228" s="67"/>
      <c r="L228" s="728"/>
      <c r="M228" s="740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714" t="s">
        <v>46</v>
      </c>
      <c r="D229" s="727">
        <v>4</v>
      </c>
      <c r="E229" s="67">
        <v>8</v>
      </c>
      <c r="F229" s="728">
        <f t="shared" si="10"/>
        <v>4</v>
      </c>
      <c r="G229" s="720"/>
      <c r="H229" s="67"/>
      <c r="I229" s="736"/>
      <c r="J229" s="727"/>
      <c r="K229" s="67"/>
      <c r="L229" s="728"/>
      <c r="M229" s="740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714" t="s">
        <v>46</v>
      </c>
      <c r="D230" s="727">
        <v>5</v>
      </c>
      <c r="E230" s="67">
        <v>10</v>
      </c>
      <c r="F230" s="728">
        <f t="shared" si="10"/>
        <v>5</v>
      </c>
      <c r="G230" s="720"/>
      <c r="H230" s="67"/>
      <c r="I230" s="736"/>
      <c r="J230" s="727"/>
      <c r="K230" s="67"/>
      <c r="L230" s="728"/>
      <c r="M230" s="740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714" t="s">
        <v>48</v>
      </c>
      <c r="D231" s="727">
        <v>11</v>
      </c>
      <c r="E231" s="67">
        <v>38</v>
      </c>
      <c r="F231" s="728">
        <f t="shared" si="10"/>
        <v>27</v>
      </c>
      <c r="G231" s="720"/>
      <c r="H231" s="67"/>
      <c r="I231" s="736"/>
      <c r="J231" s="727"/>
      <c r="K231" s="67"/>
      <c r="L231" s="728"/>
      <c r="M231" s="740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714" t="s">
        <v>46</v>
      </c>
      <c r="D232" s="727">
        <v>20</v>
      </c>
      <c r="E232" s="67">
        <v>19</v>
      </c>
      <c r="F232" s="728">
        <f t="shared" si="10"/>
        <v>-1</v>
      </c>
      <c r="G232" s="720"/>
      <c r="H232" s="67"/>
      <c r="I232" s="736"/>
      <c r="J232" s="727"/>
      <c r="K232" s="67"/>
      <c r="L232" s="728"/>
      <c r="M232" s="740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714" t="s">
        <v>48</v>
      </c>
      <c r="D233" s="727">
        <v>19</v>
      </c>
      <c r="E233" s="67">
        <v>40</v>
      </c>
      <c r="F233" s="728">
        <f t="shared" si="10"/>
        <v>21</v>
      </c>
      <c r="G233" s="720"/>
      <c r="H233" s="67"/>
      <c r="I233" s="736"/>
      <c r="J233" s="727"/>
      <c r="K233" s="67"/>
      <c r="L233" s="728"/>
      <c r="M233" s="740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714" t="s">
        <v>46</v>
      </c>
      <c r="D234" s="727">
        <v>8</v>
      </c>
      <c r="E234" s="67">
        <v>15</v>
      </c>
      <c r="F234" s="728">
        <f t="shared" si="10"/>
        <v>7</v>
      </c>
      <c r="G234" s="720"/>
      <c r="H234" s="67"/>
      <c r="I234" s="736"/>
      <c r="J234" s="727"/>
      <c r="K234" s="67"/>
      <c r="L234" s="728"/>
      <c r="M234" s="740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714" t="s">
        <v>48</v>
      </c>
      <c r="D235" s="727">
        <v>23</v>
      </c>
      <c r="E235" s="67">
        <v>35</v>
      </c>
      <c r="F235" s="728">
        <f t="shared" si="10"/>
        <v>12</v>
      </c>
      <c r="G235" s="720"/>
      <c r="H235" s="67"/>
      <c r="I235" s="736"/>
      <c r="J235" s="727"/>
      <c r="K235" s="67"/>
      <c r="L235" s="728"/>
      <c r="M235" s="740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714" t="s">
        <v>46</v>
      </c>
      <c r="D236" s="727">
        <v>17</v>
      </c>
      <c r="E236" s="67">
        <v>22</v>
      </c>
      <c r="F236" s="728">
        <f t="shared" si="10"/>
        <v>5</v>
      </c>
      <c r="G236" s="720"/>
      <c r="H236" s="67"/>
      <c r="I236" s="736"/>
      <c r="J236" s="727"/>
      <c r="K236" s="67"/>
      <c r="L236" s="728"/>
      <c r="M236" s="740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714" t="s">
        <v>48</v>
      </c>
      <c r="D237" s="727">
        <v>36</v>
      </c>
      <c r="E237" s="67">
        <v>53</v>
      </c>
      <c r="F237" s="728">
        <f t="shared" si="10"/>
        <v>17</v>
      </c>
      <c r="G237" s="720"/>
      <c r="H237" s="67"/>
      <c r="I237" s="736"/>
      <c r="J237" s="727"/>
      <c r="K237" s="67"/>
      <c r="L237" s="728"/>
      <c r="M237" s="740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714" t="s">
        <v>46</v>
      </c>
      <c r="D238" s="727">
        <v>11</v>
      </c>
      <c r="E238" s="67">
        <v>19</v>
      </c>
      <c r="F238" s="728">
        <f t="shared" si="10"/>
        <v>8</v>
      </c>
      <c r="G238" s="720"/>
      <c r="H238" s="67"/>
      <c r="I238" s="736"/>
      <c r="J238" s="727"/>
      <c r="K238" s="67"/>
      <c r="L238" s="728"/>
      <c r="M238" s="740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714" t="s">
        <v>48</v>
      </c>
      <c r="D239" s="727">
        <v>19</v>
      </c>
      <c r="E239" s="67">
        <v>47</v>
      </c>
      <c r="F239" s="728">
        <f t="shared" si="10"/>
        <v>28</v>
      </c>
      <c r="G239" s="720"/>
      <c r="H239" s="67"/>
      <c r="I239" s="736"/>
      <c r="J239" s="727"/>
      <c r="K239" s="67"/>
      <c r="L239" s="728"/>
      <c r="M239" s="740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714" t="s">
        <v>46</v>
      </c>
      <c r="D240" s="727">
        <v>7</v>
      </c>
      <c r="E240" s="67">
        <v>20</v>
      </c>
      <c r="F240" s="728">
        <f t="shared" si="10"/>
        <v>13</v>
      </c>
      <c r="G240" s="720"/>
      <c r="H240" s="67"/>
      <c r="I240" s="736"/>
      <c r="J240" s="727"/>
      <c r="K240" s="67"/>
      <c r="L240" s="728"/>
      <c r="M240" s="740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714" t="s">
        <v>48</v>
      </c>
      <c r="D241" s="727">
        <v>17</v>
      </c>
      <c r="E241" s="67">
        <v>246</v>
      </c>
      <c r="F241" s="728">
        <f t="shared" si="10"/>
        <v>229</v>
      </c>
      <c r="G241" s="720"/>
      <c r="H241" s="67"/>
      <c r="I241" s="736"/>
      <c r="J241" s="727"/>
      <c r="K241" s="67"/>
      <c r="L241" s="728"/>
      <c r="M241" s="740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714" t="s">
        <v>48</v>
      </c>
      <c r="D242" s="727">
        <v>18</v>
      </c>
      <c r="E242" s="67">
        <v>31</v>
      </c>
      <c r="F242" s="728">
        <f t="shared" si="10"/>
        <v>13</v>
      </c>
      <c r="G242" s="720"/>
      <c r="H242" s="67"/>
      <c r="I242" s="736"/>
      <c r="J242" s="727"/>
      <c r="K242" s="67"/>
      <c r="L242" s="728"/>
      <c r="M242" s="740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714" t="s">
        <v>46</v>
      </c>
      <c r="D243" s="727">
        <v>32</v>
      </c>
      <c r="E243" s="67">
        <v>39</v>
      </c>
      <c r="F243" s="728">
        <f t="shared" si="10"/>
        <v>7</v>
      </c>
      <c r="G243" s="720"/>
      <c r="H243" s="67"/>
      <c r="I243" s="736"/>
      <c r="J243" s="727"/>
      <c r="K243" s="67"/>
      <c r="L243" s="728"/>
      <c r="M243" s="740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714" t="s">
        <v>48</v>
      </c>
      <c r="D244" s="727">
        <v>7</v>
      </c>
      <c r="E244" s="67">
        <v>23</v>
      </c>
      <c r="F244" s="728">
        <f t="shared" si="10"/>
        <v>16</v>
      </c>
      <c r="G244" s="720"/>
      <c r="H244" s="67"/>
      <c r="I244" s="736"/>
      <c r="J244" s="727"/>
      <c r="K244" s="67"/>
      <c r="L244" s="728"/>
      <c r="M244" s="740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714" t="s">
        <v>46</v>
      </c>
      <c r="D245" s="727">
        <v>12</v>
      </c>
      <c r="E245" s="67">
        <v>19</v>
      </c>
      <c r="F245" s="728">
        <f t="shared" si="10"/>
        <v>7</v>
      </c>
      <c r="G245" s="720"/>
      <c r="H245" s="67"/>
      <c r="I245" s="736"/>
      <c r="J245" s="727"/>
      <c r="K245" s="67"/>
      <c r="L245" s="728"/>
      <c r="M245" s="740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714" t="s">
        <v>48</v>
      </c>
      <c r="D246" s="727">
        <v>11</v>
      </c>
      <c r="E246" s="67">
        <v>28</v>
      </c>
      <c r="F246" s="728">
        <f t="shared" si="10"/>
        <v>17</v>
      </c>
      <c r="G246" s="720"/>
      <c r="H246" s="67"/>
      <c r="I246" s="736"/>
      <c r="J246" s="727"/>
      <c r="K246" s="67"/>
      <c r="L246" s="728"/>
      <c r="M246" s="740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714" t="s">
        <v>46</v>
      </c>
      <c r="D247" s="727">
        <v>34</v>
      </c>
      <c r="E247" s="67">
        <v>42</v>
      </c>
      <c r="F247" s="728">
        <f t="shared" si="10"/>
        <v>8</v>
      </c>
      <c r="G247" s="720"/>
      <c r="H247" s="67"/>
      <c r="I247" s="736"/>
      <c r="J247" s="727"/>
      <c r="K247" s="67"/>
      <c r="L247" s="728"/>
      <c r="M247" s="740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714" t="s">
        <v>48</v>
      </c>
      <c r="D248" s="727">
        <v>36</v>
      </c>
      <c r="E248" s="67">
        <v>48</v>
      </c>
      <c r="F248" s="728">
        <f t="shared" si="10"/>
        <v>12</v>
      </c>
      <c r="G248" s="720"/>
      <c r="H248" s="67"/>
      <c r="I248" s="736"/>
      <c r="J248" s="727"/>
      <c r="K248" s="67"/>
      <c r="L248" s="728"/>
      <c r="M248" s="740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714" t="s">
        <v>46</v>
      </c>
      <c r="D249" s="727">
        <v>42</v>
      </c>
      <c r="E249" s="67">
        <v>50</v>
      </c>
      <c r="F249" s="728">
        <f>IF(((D249="")*AND(E249="")),"",E249-D249)</f>
        <v>8</v>
      </c>
      <c r="G249" s="720"/>
      <c r="H249" s="67"/>
      <c r="I249" s="736"/>
      <c r="J249" s="727"/>
      <c r="K249" s="67"/>
      <c r="L249" s="728"/>
      <c r="M249" s="740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714" t="s">
        <v>48</v>
      </c>
      <c r="D250" s="727">
        <v>47</v>
      </c>
      <c r="E250" s="67">
        <v>62</v>
      </c>
      <c r="F250" s="728">
        <f>IF(((D250="")*AND(E250="")),"",E250-D250)</f>
        <v>15</v>
      </c>
      <c r="G250" s="720"/>
      <c r="H250" s="67"/>
      <c r="I250" s="736"/>
      <c r="J250" s="727"/>
      <c r="K250" s="67"/>
      <c r="L250" s="728"/>
      <c r="M250" s="740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714" t="s">
        <v>46</v>
      </c>
      <c r="D251" s="727">
        <v>9</v>
      </c>
      <c r="E251" s="67">
        <v>19</v>
      </c>
      <c r="F251" s="728">
        <f t="shared" si="10"/>
        <v>10</v>
      </c>
      <c r="G251" s="720"/>
      <c r="H251" s="67"/>
      <c r="I251" s="736"/>
      <c r="J251" s="727"/>
      <c r="K251" s="67"/>
      <c r="L251" s="728"/>
      <c r="M251" s="740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714" t="s">
        <v>48</v>
      </c>
      <c r="D252" s="727">
        <v>9</v>
      </c>
      <c r="E252" s="67">
        <v>28</v>
      </c>
      <c r="F252" s="728">
        <f t="shared" si="10"/>
        <v>19</v>
      </c>
      <c r="G252" s="720"/>
      <c r="H252" s="67"/>
      <c r="I252" s="736"/>
      <c r="J252" s="727"/>
      <c r="K252" s="67"/>
      <c r="L252" s="728"/>
      <c r="M252" s="740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714" t="s">
        <v>46</v>
      </c>
      <c r="D253" s="727">
        <v>7</v>
      </c>
      <c r="E253" s="67">
        <v>12</v>
      </c>
      <c r="F253" s="728">
        <f t="shared" si="10"/>
        <v>5</v>
      </c>
      <c r="G253" s="720"/>
      <c r="H253" s="67"/>
      <c r="I253" s="736"/>
      <c r="J253" s="727"/>
      <c r="K253" s="67"/>
      <c r="L253" s="728"/>
      <c r="M253" s="740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714" t="s">
        <v>48</v>
      </c>
      <c r="D254" s="727">
        <v>11</v>
      </c>
      <c r="E254" s="67">
        <v>24</v>
      </c>
      <c r="F254" s="728">
        <f t="shared" si="10"/>
        <v>13</v>
      </c>
      <c r="G254" s="720"/>
      <c r="H254" s="67"/>
      <c r="I254" s="736"/>
      <c r="J254" s="727"/>
      <c r="K254" s="67"/>
      <c r="L254" s="728"/>
      <c r="M254" s="740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714" t="s">
        <v>46</v>
      </c>
      <c r="D255" s="727">
        <v>67</v>
      </c>
      <c r="E255" s="67">
        <v>83</v>
      </c>
      <c r="F255" s="728">
        <f t="shared" si="10"/>
        <v>16</v>
      </c>
      <c r="G255" s="720"/>
      <c r="H255" s="67"/>
      <c r="I255" s="736"/>
      <c r="J255" s="727"/>
      <c r="K255" s="67"/>
      <c r="L255" s="728"/>
      <c r="M255" s="740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714" t="s">
        <v>48</v>
      </c>
      <c r="D256" s="727">
        <v>43</v>
      </c>
      <c r="E256" s="67">
        <v>54</v>
      </c>
      <c r="F256" s="728">
        <f t="shared" si="10"/>
        <v>11</v>
      </c>
      <c r="G256" s="720"/>
      <c r="H256" s="67"/>
      <c r="I256" s="736"/>
      <c r="J256" s="727"/>
      <c r="K256" s="67"/>
      <c r="L256" s="728"/>
      <c r="M256" s="740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714" t="s">
        <v>46</v>
      </c>
      <c r="D257" s="727">
        <v>24</v>
      </c>
      <c r="E257" s="67">
        <v>31</v>
      </c>
      <c r="F257" s="728">
        <f t="shared" si="10"/>
        <v>7</v>
      </c>
      <c r="G257" s="720"/>
      <c r="H257" s="67"/>
      <c r="I257" s="736"/>
      <c r="J257" s="727"/>
      <c r="K257" s="67"/>
      <c r="L257" s="728"/>
      <c r="M257" s="740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714" t="s">
        <v>48</v>
      </c>
      <c r="D258" s="727">
        <v>19</v>
      </c>
      <c r="E258" s="67">
        <v>30</v>
      </c>
      <c r="F258" s="728">
        <f t="shared" si="10"/>
        <v>11</v>
      </c>
      <c r="G258" s="720"/>
      <c r="H258" s="67"/>
      <c r="I258" s="736"/>
      <c r="J258" s="727"/>
      <c r="K258" s="67"/>
      <c r="L258" s="728"/>
      <c r="M258" s="740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714" t="s">
        <v>46</v>
      </c>
      <c r="D259" s="727">
        <v>27</v>
      </c>
      <c r="E259" s="67">
        <v>69</v>
      </c>
      <c r="F259" s="728">
        <f t="shared" si="10"/>
        <v>42</v>
      </c>
      <c r="G259" s="720"/>
      <c r="H259" s="67"/>
      <c r="I259" s="736"/>
      <c r="J259" s="727"/>
      <c r="K259" s="67"/>
      <c r="L259" s="728"/>
      <c r="M259" s="740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714" t="s">
        <v>48</v>
      </c>
      <c r="D260" s="727">
        <v>45</v>
      </c>
      <c r="E260" s="67">
        <v>45</v>
      </c>
      <c r="F260" s="728">
        <f t="shared" si="10"/>
        <v>0</v>
      </c>
      <c r="G260" s="720"/>
      <c r="H260" s="67"/>
      <c r="I260" s="736"/>
      <c r="J260" s="727"/>
      <c r="K260" s="67"/>
      <c r="L260" s="728"/>
      <c r="M260" s="740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714" t="s">
        <v>46</v>
      </c>
      <c r="D261" s="727">
        <v>68</v>
      </c>
      <c r="E261" s="67">
        <v>1148</v>
      </c>
      <c r="F261" s="728">
        <f t="shared" si="10"/>
        <v>1080</v>
      </c>
      <c r="G261" s="720"/>
      <c r="H261" s="67"/>
      <c r="I261" s="736"/>
      <c r="J261" s="727"/>
      <c r="K261" s="67"/>
      <c r="L261" s="728"/>
      <c r="M261" s="740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714" t="s">
        <v>46</v>
      </c>
      <c r="D262" s="727">
        <v>49</v>
      </c>
      <c r="E262" s="67">
        <v>63</v>
      </c>
      <c r="F262" s="728">
        <f t="shared" si="10"/>
        <v>14</v>
      </c>
      <c r="G262" s="720"/>
      <c r="H262" s="67"/>
      <c r="I262" s="736"/>
      <c r="J262" s="727"/>
      <c r="K262" s="67"/>
      <c r="L262" s="728"/>
      <c r="M262" s="740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714" t="s">
        <v>46</v>
      </c>
      <c r="D263" s="727">
        <v>26</v>
      </c>
      <c r="E263" s="67">
        <v>33</v>
      </c>
      <c r="F263" s="728">
        <f t="shared" si="10"/>
        <v>7</v>
      </c>
      <c r="G263" s="720"/>
      <c r="H263" s="67"/>
      <c r="I263" s="736"/>
      <c r="J263" s="727"/>
      <c r="K263" s="67"/>
      <c r="L263" s="728"/>
      <c r="M263" s="740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714" t="s">
        <v>48</v>
      </c>
      <c r="D264" s="727">
        <v>30</v>
      </c>
      <c r="E264" s="67">
        <v>53</v>
      </c>
      <c r="F264" s="728">
        <f t="shared" si="10"/>
        <v>23</v>
      </c>
      <c r="G264" s="720"/>
      <c r="H264" s="67"/>
      <c r="I264" s="736"/>
      <c r="J264" s="727"/>
      <c r="K264" s="67"/>
      <c r="L264" s="728"/>
      <c r="M264" s="740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714" t="s">
        <v>46</v>
      </c>
      <c r="D265" s="727">
        <v>37</v>
      </c>
      <c r="E265" s="67">
        <v>40</v>
      </c>
      <c r="F265" s="728">
        <f>IF(((D265="")*AND(E265="")),"",E265-D265)</f>
        <v>3</v>
      </c>
      <c r="G265" s="720"/>
      <c r="H265" s="67"/>
      <c r="I265" s="736"/>
      <c r="J265" s="727"/>
      <c r="K265" s="67"/>
      <c r="L265" s="728"/>
      <c r="M265" s="740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714" t="s">
        <v>48</v>
      </c>
      <c r="D266" s="727">
        <v>54</v>
      </c>
      <c r="E266" s="67">
        <v>58</v>
      </c>
      <c r="F266" s="728">
        <f>IF(((D266="")*AND(E266="")),"",E266-D266)</f>
        <v>4</v>
      </c>
      <c r="G266" s="720"/>
      <c r="H266" s="67"/>
      <c r="I266" s="736"/>
      <c r="J266" s="727"/>
      <c r="K266" s="67"/>
      <c r="L266" s="728"/>
      <c r="M266" s="740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714" t="s">
        <v>46</v>
      </c>
      <c r="D267" s="727">
        <v>31</v>
      </c>
      <c r="E267" s="67">
        <v>39</v>
      </c>
      <c r="F267" s="728">
        <f t="shared" si="10"/>
        <v>8</v>
      </c>
      <c r="G267" s="720"/>
      <c r="H267" s="67"/>
      <c r="I267" s="736"/>
      <c r="J267" s="727"/>
      <c r="K267" s="67"/>
      <c r="L267" s="728"/>
      <c r="M267" s="740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714" t="s">
        <v>48</v>
      </c>
      <c r="D268" s="727">
        <v>33</v>
      </c>
      <c r="E268" s="67">
        <v>62</v>
      </c>
      <c r="F268" s="728">
        <f t="shared" si="10"/>
        <v>29</v>
      </c>
      <c r="G268" s="720"/>
      <c r="H268" s="67"/>
      <c r="I268" s="736"/>
      <c r="J268" s="727"/>
      <c r="K268" s="67"/>
      <c r="L268" s="728"/>
      <c r="M268" s="740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714" t="s">
        <v>46</v>
      </c>
      <c r="D269" s="727">
        <v>40</v>
      </c>
      <c r="E269" s="67">
        <v>53</v>
      </c>
      <c r="F269" s="728">
        <f t="shared" si="10"/>
        <v>13</v>
      </c>
      <c r="G269" s="720"/>
      <c r="H269" s="67"/>
      <c r="I269" s="736"/>
      <c r="J269" s="727"/>
      <c r="K269" s="67"/>
      <c r="L269" s="728"/>
      <c r="M269" s="740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714" t="s">
        <v>48</v>
      </c>
      <c r="D270" s="727">
        <v>69</v>
      </c>
      <c r="E270" s="67">
        <v>84</v>
      </c>
      <c r="F270" s="728">
        <f t="shared" si="10"/>
        <v>15</v>
      </c>
      <c r="G270" s="720"/>
      <c r="H270" s="67"/>
      <c r="I270" s="736"/>
      <c r="J270" s="727"/>
      <c r="K270" s="67"/>
      <c r="L270" s="728"/>
      <c r="M270" s="740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714" t="s">
        <v>46</v>
      </c>
      <c r="D271" s="727">
        <v>10</v>
      </c>
      <c r="E271" s="67">
        <v>24</v>
      </c>
      <c r="F271" s="728">
        <f>IF(((D271="")*AND(E271="")),"",E271-D271)</f>
        <v>14</v>
      </c>
      <c r="G271" s="720"/>
      <c r="H271" s="67"/>
      <c r="I271" s="736"/>
      <c r="J271" s="727"/>
      <c r="K271" s="67"/>
      <c r="L271" s="728"/>
      <c r="M271" s="740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714" t="s">
        <v>48</v>
      </c>
      <c r="D272" s="727">
        <v>6</v>
      </c>
      <c r="E272" s="67">
        <v>24</v>
      </c>
      <c r="F272" s="728">
        <f>IF(((D272="")*AND(E272="")),"",E272-D272)</f>
        <v>18</v>
      </c>
      <c r="G272" s="720"/>
      <c r="H272" s="67"/>
      <c r="I272" s="736"/>
      <c r="J272" s="727"/>
      <c r="K272" s="67"/>
      <c r="L272" s="728"/>
      <c r="M272" s="740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714" t="s">
        <v>46</v>
      </c>
      <c r="D273" s="727">
        <v>24</v>
      </c>
      <c r="E273" s="67">
        <v>35</v>
      </c>
      <c r="F273" s="728">
        <f>IF(((D273="")*AND(E273="")),"",E273-D273)</f>
        <v>11</v>
      </c>
      <c r="G273" s="720"/>
      <c r="H273" s="67"/>
      <c r="I273" s="736"/>
      <c r="J273" s="727"/>
      <c r="K273" s="67"/>
      <c r="L273" s="728"/>
      <c r="M273" s="740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714" t="s">
        <v>48</v>
      </c>
      <c r="D274" s="727">
        <v>38</v>
      </c>
      <c r="E274" s="67">
        <v>79</v>
      </c>
      <c r="F274" s="728">
        <f>IF(((D274="")*AND(E274="")),"",E274-D274)</f>
        <v>41</v>
      </c>
      <c r="G274" s="720"/>
      <c r="H274" s="67"/>
      <c r="I274" s="736"/>
      <c r="J274" s="727"/>
      <c r="K274" s="67"/>
      <c r="L274" s="728"/>
      <c r="M274" s="740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714" t="s">
        <v>48</v>
      </c>
      <c r="D275" s="727">
        <v>16</v>
      </c>
      <c r="E275" s="67">
        <v>21</v>
      </c>
      <c r="F275" s="728">
        <f>IF(((D275="")*AND(E275="")),"",E275-D275)</f>
        <v>5</v>
      </c>
      <c r="G275" s="720"/>
      <c r="H275" s="67"/>
      <c r="I275" s="736"/>
      <c r="J275" s="727"/>
      <c r="K275" s="67"/>
      <c r="L275" s="728"/>
      <c r="M275" s="740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714" t="s">
        <v>46</v>
      </c>
      <c r="D276" s="727">
        <v>44</v>
      </c>
      <c r="E276" s="67">
        <v>56</v>
      </c>
      <c r="F276" s="728">
        <f t="shared" si="10"/>
        <v>12</v>
      </c>
      <c r="G276" s="720"/>
      <c r="H276" s="67"/>
      <c r="I276" s="736"/>
      <c r="J276" s="727"/>
      <c r="K276" s="67"/>
      <c r="L276" s="728"/>
      <c r="M276" s="740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714" t="s">
        <v>48</v>
      </c>
      <c r="D277" s="727">
        <v>29</v>
      </c>
      <c r="E277" s="67">
        <v>51</v>
      </c>
      <c r="F277" s="728">
        <f t="shared" si="10"/>
        <v>22</v>
      </c>
      <c r="G277" s="720"/>
      <c r="H277" s="67"/>
      <c r="I277" s="736"/>
      <c r="J277" s="727"/>
      <c r="K277" s="67"/>
      <c r="L277" s="728"/>
      <c r="M277" s="740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714" t="s">
        <v>46</v>
      </c>
      <c r="D278" s="727">
        <v>33</v>
      </c>
      <c r="E278" s="67">
        <v>39</v>
      </c>
      <c r="F278" s="728">
        <f t="shared" si="10"/>
        <v>6</v>
      </c>
      <c r="G278" s="720"/>
      <c r="H278" s="67"/>
      <c r="I278" s="736"/>
      <c r="J278" s="727"/>
      <c r="K278" s="67"/>
      <c r="L278" s="728"/>
      <c r="M278" s="740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714" t="s">
        <v>48</v>
      </c>
      <c r="D279" s="727">
        <v>22</v>
      </c>
      <c r="E279" s="67">
        <v>40</v>
      </c>
      <c r="F279" s="728">
        <f t="shared" si="10"/>
        <v>18</v>
      </c>
      <c r="G279" s="720"/>
      <c r="H279" s="67"/>
      <c r="I279" s="736"/>
      <c r="J279" s="727"/>
      <c r="K279" s="67"/>
      <c r="L279" s="728"/>
      <c r="M279" s="740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714" t="s">
        <v>46</v>
      </c>
      <c r="D280" s="727">
        <v>10</v>
      </c>
      <c r="E280" s="67">
        <v>11</v>
      </c>
      <c r="F280" s="728">
        <f>IF(((D280="")*AND(E280="")),"",E280-D280)</f>
        <v>1</v>
      </c>
      <c r="G280" s="720"/>
      <c r="H280" s="67"/>
      <c r="I280" s="736"/>
      <c r="J280" s="727"/>
      <c r="K280" s="67"/>
      <c r="L280" s="728"/>
      <c r="M280" s="740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714" t="s">
        <v>48</v>
      </c>
      <c r="D281" s="727">
        <v>6</v>
      </c>
      <c r="E281" s="67">
        <v>15</v>
      </c>
      <c r="F281" s="728">
        <f>IF(((D281="")*AND(E281="")),"",E281-D281)</f>
        <v>9</v>
      </c>
      <c r="G281" s="720"/>
      <c r="H281" s="67"/>
      <c r="I281" s="736"/>
      <c r="J281" s="727"/>
      <c r="K281" s="67"/>
      <c r="L281" s="728"/>
      <c r="M281" s="740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714" t="s">
        <v>46</v>
      </c>
      <c r="D282" s="727">
        <v>11</v>
      </c>
      <c r="E282" s="67">
        <v>31</v>
      </c>
      <c r="F282" s="728">
        <f t="shared" si="10"/>
        <v>20</v>
      </c>
      <c r="G282" s="720"/>
      <c r="H282" s="67"/>
      <c r="I282" s="736"/>
      <c r="J282" s="727"/>
      <c r="K282" s="67"/>
      <c r="L282" s="728"/>
      <c r="M282" s="740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714" t="s">
        <v>48</v>
      </c>
      <c r="D283" s="727">
        <v>19</v>
      </c>
      <c r="E283" s="67">
        <v>62</v>
      </c>
      <c r="F283" s="728">
        <f t="shared" si="10"/>
        <v>43</v>
      </c>
      <c r="G283" s="720"/>
      <c r="H283" s="67"/>
      <c r="I283" s="736"/>
      <c r="J283" s="727"/>
      <c r="K283" s="67"/>
      <c r="L283" s="728"/>
      <c r="M283" s="740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714" t="s">
        <v>48</v>
      </c>
      <c r="D284" s="727">
        <v>11</v>
      </c>
      <c r="E284" s="67">
        <v>63</v>
      </c>
      <c r="F284" s="728">
        <f t="shared" si="10"/>
        <v>52</v>
      </c>
      <c r="G284" s="720"/>
      <c r="H284" s="67"/>
      <c r="I284" s="736"/>
      <c r="J284" s="727"/>
      <c r="K284" s="67"/>
      <c r="L284" s="728"/>
      <c r="M284" s="740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714" t="s">
        <v>48</v>
      </c>
      <c r="D285" s="727">
        <v>17</v>
      </c>
      <c r="E285" s="67">
        <v>18</v>
      </c>
      <c r="F285" s="728">
        <f t="shared" si="10"/>
        <v>1</v>
      </c>
      <c r="G285" s="720"/>
      <c r="H285" s="67"/>
      <c r="I285" s="736"/>
      <c r="J285" s="727"/>
      <c r="K285" s="67"/>
      <c r="L285" s="728"/>
      <c r="M285" s="740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714" t="s">
        <v>46</v>
      </c>
      <c r="D286" s="727">
        <v>16</v>
      </c>
      <c r="E286" s="67">
        <v>17</v>
      </c>
      <c r="F286" s="728">
        <f t="shared" si="10"/>
        <v>1</v>
      </c>
      <c r="G286" s="720"/>
      <c r="H286" s="67"/>
      <c r="I286" s="736"/>
      <c r="J286" s="727"/>
      <c r="K286" s="67"/>
      <c r="L286" s="728"/>
      <c r="M286" s="740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714" t="s">
        <v>48</v>
      </c>
      <c r="D287" s="727">
        <v>15</v>
      </c>
      <c r="E287" s="67">
        <v>63</v>
      </c>
      <c r="F287" s="728">
        <f t="shared" si="10"/>
        <v>48</v>
      </c>
      <c r="G287" s="720"/>
      <c r="H287" s="67"/>
      <c r="I287" s="736"/>
      <c r="J287" s="727"/>
      <c r="K287" s="67"/>
      <c r="L287" s="728"/>
      <c r="M287" s="740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714" t="s">
        <v>48</v>
      </c>
      <c r="D288" s="727">
        <v>6</v>
      </c>
      <c r="E288" s="67">
        <v>26</v>
      </c>
      <c r="F288" s="728">
        <f>IF(((D288="")*AND(E288="")),"",E288-D288)</f>
        <v>20</v>
      </c>
      <c r="G288" s="720"/>
      <c r="H288" s="67"/>
      <c r="I288" s="736"/>
      <c r="J288" s="727"/>
      <c r="K288" s="67"/>
      <c r="L288" s="728"/>
      <c r="M288" s="740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714" t="s">
        <v>46</v>
      </c>
      <c r="D289" s="727">
        <v>23</v>
      </c>
      <c r="E289" s="67">
        <v>43</v>
      </c>
      <c r="F289" s="728">
        <f>IF(((D289="")*AND(E289="")),"",E289-D289)</f>
        <v>20</v>
      </c>
      <c r="G289" s="720"/>
      <c r="H289" s="67"/>
      <c r="I289" s="736"/>
      <c r="J289" s="727"/>
      <c r="K289" s="67"/>
      <c r="L289" s="728"/>
      <c r="M289" s="740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714" t="s">
        <v>48</v>
      </c>
      <c r="D290" s="727">
        <v>24</v>
      </c>
      <c r="E290" s="67">
        <v>45</v>
      </c>
      <c r="F290" s="728">
        <f>IF(((D290="")*AND(E290="")),"",E290-D290)</f>
        <v>21</v>
      </c>
      <c r="G290" s="720"/>
      <c r="H290" s="67"/>
      <c r="I290" s="736"/>
      <c r="J290" s="727"/>
      <c r="K290" s="67"/>
      <c r="L290" s="728"/>
      <c r="M290" s="740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714" t="s">
        <v>46</v>
      </c>
      <c r="D291" s="727">
        <v>24</v>
      </c>
      <c r="E291" s="67">
        <v>27</v>
      </c>
      <c r="F291" s="728">
        <f t="shared" ref="F291:F314" si="11">IF(((D291="")*AND(E291="")),"",E291-D291)</f>
        <v>3</v>
      </c>
      <c r="G291" s="720"/>
      <c r="H291" s="67"/>
      <c r="I291" s="736"/>
      <c r="J291" s="727"/>
      <c r="K291" s="67"/>
      <c r="L291" s="728"/>
      <c r="M291" s="740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714" t="s">
        <v>48</v>
      </c>
      <c r="D292" s="727">
        <v>35</v>
      </c>
      <c r="E292" s="67">
        <v>37</v>
      </c>
      <c r="F292" s="728">
        <f t="shared" si="11"/>
        <v>2</v>
      </c>
      <c r="G292" s="720"/>
      <c r="H292" s="67"/>
      <c r="I292" s="736"/>
      <c r="J292" s="727"/>
      <c r="K292" s="67"/>
      <c r="L292" s="728"/>
      <c r="M292" s="740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714" t="s">
        <v>46</v>
      </c>
      <c r="D293" s="727">
        <v>29</v>
      </c>
      <c r="E293" s="67">
        <v>37</v>
      </c>
      <c r="F293" s="728">
        <f t="shared" si="11"/>
        <v>8</v>
      </c>
      <c r="G293" s="720"/>
      <c r="H293" s="67"/>
      <c r="I293" s="736"/>
      <c r="J293" s="727"/>
      <c r="K293" s="67"/>
      <c r="L293" s="728"/>
      <c r="M293" s="740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714" t="s">
        <v>48</v>
      </c>
      <c r="D294" s="727">
        <v>39</v>
      </c>
      <c r="E294" s="67">
        <v>48</v>
      </c>
      <c r="F294" s="728">
        <f t="shared" si="11"/>
        <v>9</v>
      </c>
      <c r="G294" s="720"/>
      <c r="H294" s="67"/>
      <c r="I294" s="736"/>
      <c r="J294" s="727"/>
      <c r="K294" s="67"/>
      <c r="L294" s="728"/>
      <c r="M294" s="740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714" t="s">
        <v>46</v>
      </c>
      <c r="D295" s="727">
        <v>29</v>
      </c>
      <c r="E295" s="67">
        <v>24</v>
      </c>
      <c r="F295" s="728">
        <f t="shared" si="11"/>
        <v>-5</v>
      </c>
      <c r="G295" s="720"/>
      <c r="H295" s="67"/>
      <c r="I295" s="736"/>
      <c r="J295" s="727"/>
      <c r="K295" s="67"/>
      <c r="L295" s="728"/>
      <c r="M295" s="740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714" t="s">
        <v>48</v>
      </c>
      <c r="D296" s="727">
        <v>41</v>
      </c>
      <c r="E296" s="67">
        <v>39</v>
      </c>
      <c r="F296" s="728">
        <f t="shared" si="11"/>
        <v>-2</v>
      </c>
      <c r="G296" s="720"/>
      <c r="H296" s="67"/>
      <c r="I296" s="736"/>
      <c r="J296" s="727"/>
      <c r="K296" s="67"/>
      <c r="L296" s="728"/>
      <c r="M296" s="740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714" t="s">
        <v>46</v>
      </c>
      <c r="D297" s="727">
        <v>38</v>
      </c>
      <c r="E297" s="67">
        <v>58</v>
      </c>
      <c r="F297" s="728">
        <f t="shared" si="11"/>
        <v>20</v>
      </c>
      <c r="G297" s="720"/>
      <c r="H297" s="67"/>
      <c r="I297" s="736"/>
      <c r="J297" s="727"/>
      <c r="K297" s="67"/>
      <c r="L297" s="728"/>
      <c r="M297" s="740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714" t="s">
        <v>48</v>
      </c>
      <c r="D298" s="727">
        <v>48</v>
      </c>
      <c r="E298" s="67">
        <v>53</v>
      </c>
      <c r="F298" s="728">
        <f t="shared" si="11"/>
        <v>5</v>
      </c>
      <c r="G298" s="720"/>
      <c r="H298" s="67"/>
      <c r="I298" s="736"/>
      <c r="J298" s="727"/>
      <c r="K298" s="67"/>
      <c r="L298" s="728"/>
      <c r="M298" s="740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714" t="s">
        <v>46</v>
      </c>
      <c r="D299" s="727">
        <v>8</v>
      </c>
      <c r="E299" s="67">
        <v>24</v>
      </c>
      <c r="F299" s="728">
        <f t="shared" si="11"/>
        <v>16</v>
      </c>
      <c r="G299" s="720"/>
      <c r="H299" s="67"/>
      <c r="I299" s="736"/>
      <c r="J299" s="727"/>
      <c r="K299" s="67"/>
      <c r="L299" s="728"/>
      <c r="M299" s="740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714" t="s">
        <v>48</v>
      </c>
      <c r="D300" s="727">
        <v>8</v>
      </c>
      <c r="E300" s="67">
        <v>29</v>
      </c>
      <c r="F300" s="728">
        <f t="shared" si="11"/>
        <v>21</v>
      </c>
      <c r="G300" s="720"/>
      <c r="H300" s="67"/>
      <c r="I300" s="736"/>
      <c r="J300" s="727"/>
      <c r="K300" s="67"/>
      <c r="L300" s="728"/>
      <c r="M300" s="740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714" t="s">
        <v>46</v>
      </c>
      <c r="D301" s="727">
        <v>15</v>
      </c>
      <c r="E301" s="67">
        <v>17</v>
      </c>
      <c r="F301" s="728">
        <f t="shared" si="11"/>
        <v>2</v>
      </c>
      <c r="G301" s="720"/>
      <c r="H301" s="67"/>
      <c r="I301" s="736"/>
      <c r="J301" s="727"/>
      <c r="K301" s="67"/>
      <c r="L301" s="728"/>
      <c r="M301" s="740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714" t="s">
        <v>48</v>
      </c>
      <c r="D302" s="727">
        <v>18</v>
      </c>
      <c r="E302" s="67">
        <v>58</v>
      </c>
      <c r="F302" s="728">
        <f t="shared" si="11"/>
        <v>40</v>
      </c>
      <c r="G302" s="720"/>
      <c r="H302" s="67"/>
      <c r="I302" s="736"/>
      <c r="J302" s="727"/>
      <c r="K302" s="67"/>
      <c r="L302" s="728"/>
      <c r="M302" s="740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714" t="s">
        <v>48</v>
      </c>
      <c r="D303" s="727">
        <v>17</v>
      </c>
      <c r="E303" s="67">
        <v>39</v>
      </c>
      <c r="F303" s="728">
        <f t="shared" si="11"/>
        <v>22</v>
      </c>
      <c r="G303" s="720"/>
      <c r="H303" s="67"/>
      <c r="I303" s="736"/>
      <c r="J303" s="727"/>
      <c r="K303" s="67"/>
      <c r="L303" s="728"/>
      <c r="M303" s="740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714" t="s">
        <v>46</v>
      </c>
      <c r="D304" s="727">
        <v>7</v>
      </c>
      <c r="E304" s="67">
        <v>41</v>
      </c>
      <c r="F304" s="728">
        <f>IF(((D304="")*AND(E304="")),"",E304-D304)</f>
        <v>34</v>
      </c>
      <c r="G304" s="720"/>
      <c r="H304" s="67"/>
      <c r="I304" s="736"/>
      <c r="J304" s="727"/>
      <c r="K304" s="67"/>
      <c r="L304" s="728"/>
      <c r="M304" s="740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714" t="s">
        <v>48</v>
      </c>
      <c r="D305" s="727">
        <v>7</v>
      </c>
      <c r="E305" s="67">
        <v>34</v>
      </c>
      <c r="F305" s="728">
        <f t="shared" si="11"/>
        <v>27</v>
      </c>
      <c r="G305" s="720"/>
      <c r="H305" s="67"/>
      <c r="I305" s="736"/>
      <c r="J305" s="727"/>
      <c r="K305" s="67"/>
      <c r="L305" s="728"/>
      <c r="M305" s="740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714" t="s">
        <v>46</v>
      </c>
      <c r="D306" s="727">
        <v>41</v>
      </c>
      <c r="E306" s="67">
        <v>43</v>
      </c>
      <c r="F306" s="728">
        <f t="shared" si="11"/>
        <v>2</v>
      </c>
      <c r="G306" s="720"/>
      <c r="H306" s="67"/>
      <c r="I306" s="736"/>
      <c r="J306" s="727"/>
      <c r="K306" s="67"/>
      <c r="L306" s="728"/>
      <c r="M306" s="740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714" t="s">
        <v>46</v>
      </c>
      <c r="D307" s="727">
        <v>4</v>
      </c>
      <c r="E307" s="67">
        <v>43</v>
      </c>
      <c r="F307" s="728">
        <f t="shared" si="11"/>
        <v>39</v>
      </c>
      <c r="G307" s="720"/>
      <c r="H307" s="67"/>
      <c r="I307" s="736"/>
      <c r="J307" s="727"/>
      <c r="K307" s="67"/>
      <c r="L307" s="728"/>
      <c r="M307" s="740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714" t="s">
        <v>48</v>
      </c>
      <c r="D308" s="727">
        <v>10</v>
      </c>
      <c r="E308" s="67">
        <v>26</v>
      </c>
      <c r="F308" s="728">
        <f t="shared" si="11"/>
        <v>16</v>
      </c>
      <c r="G308" s="720"/>
      <c r="H308" s="67"/>
      <c r="I308" s="736"/>
      <c r="J308" s="727"/>
      <c r="K308" s="67"/>
      <c r="L308" s="728"/>
      <c r="M308" s="740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714" t="s">
        <v>46</v>
      </c>
      <c r="D309" s="727">
        <v>13</v>
      </c>
      <c r="E309" s="67">
        <v>16</v>
      </c>
      <c r="F309" s="728">
        <f t="shared" si="11"/>
        <v>3</v>
      </c>
      <c r="G309" s="720"/>
      <c r="H309" s="67"/>
      <c r="I309" s="736"/>
      <c r="J309" s="727"/>
      <c r="K309" s="67"/>
      <c r="L309" s="728"/>
      <c r="M309" s="740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714" t="s">
        <v>46</v>
      </c>
      <c r="D310" s="727">
        <v>6</v>
      </c>
      <c r="E310" s="67">
        <v>35</v>
      </c>
      <c r="F310" s="728">
        <f t="shared" si="11"/>
        <v>29</v>
      </c>
      <c r="G310" s="720"/>
      <c r="H310" s="67"/>
      <c r="I310" s="736"/>
      <c r="J310" s="727"/>
      <c r="K310" s="67"/>
      <c r="L310" s="728"/>
      <c r="M310" s="740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714" t="s">
        <v>48</v>
      </c>
      <c r="D311" s="727">
        <v>8</v>
      </c>
      <c r="E311" s="67">
        <v>58</v>
      </c>
      <c r="F311" s="728">
        <f t="shared" si="11"/>
        <v>50</v>
      </c>
      <c r="G311" s="720"/>
      <c r="H311" s="67"/>
      <c r="I311" s="736"/>
      <c r="J311" s="727"/>
      <c r="K311" s="67"/>
      <c r="L311" s="728"/>
      <c r="M311" s="740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714" t="s">
        <v>46</v>
      </c>
      <c r="D312" s="727">
        <v>8</v>
      </c>
      <c r="E312" s="67">
        <v>28</v>
      </c>
      <c r="F312" s="728">
        <f t="shared" si="11"/>
        <v>20</v>
      </c>
      <c r="G312" s="720"/>
      <c r="H312" s="67"/>
      <c r="I312" s="736"/>
      <c r="J312" s="727"/>
      <c r="K312" s="67"/>
      <c r="L312" s="728"/>
      <c r="M312" s="740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714" t="s">
        <v>48</v>
      </c>
      <c r="D313" s="727">
        <v>4</v>
      </c>
      <c r="E313" s="67">
        <v>14</v>
      </c>
      <c r="F313" s="728">
        <f t="shared" si="11"/>
        <v>10</v>
      </c>
      <c r="G313" s="720"/>
      <c r="H313" s="67"/>
      <c r="I313" s="736"/>
      <c r="J313" s="727"/>
      <c r="K313" s="67"/>
      <c r="L313" s="728"/>
      <c r="M313" s="740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714" t="s">
        <v>46</v>
      </c>
      <c r="D314" s="727">
        <v>15</v>
      </c>
      <c r="E314" s="67">
        <v>32</v>
      </c>
      <c r="F314" s="728">
        <f t="shared" si="11"/>
        <v>17</v>
      </c>
      <c r="G314" s="720"/>
      <c r="H314" s="67"/>
      <c r="I314" s="736"/>
      <c r="J314" s="727"/>
      <c r="K314" s="67"/>
      <c r="L314" s="728"/>
      <c r="M314" s="740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714" t="s">
        <v>48</v>
      </c>
      <c r="D315" s="727">
        <v>8</v>
      </c>
      <c r="E315" s="67">
        <v>27</v>
      </c>
      <c r="F315" s="728">
        <v>19</v>
      </c>
      <c r="G315" s="720"/>
      <c r="H315" s="67"/>
      <c r="I315" s="736"/>
      <c r="J315" s="727"/>
      <c r="K315" s="67"/>
      <c r="L315" s="728"/>
      <c r="M315" s="740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714" t="s">
        <v>46</v>
      </c>
      <c r="D316" s="727">
        <v>8</v>
      </c>
      <c r="E316" s="67">
        <v>27</v>
      </c>
      <c r="F316" s="728">
        <f t="shared" ref="F316:F347" si="12">IF(((D316="")*AND(E316="")),"",E316-D316)</f>
        <v>19</v>
      </c>
      <c r="G316" s="720"/>
      <c r="H316" s="67"/>
      <c r="I316" s="736"/>
      <c r="J316" s="727"/>
      <c r="K316" s="67"/>
      <c r="L316" s="728"/>
      <c r="M316" s="740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714" t="s">
        <v>48</v>
      </c>
      <c r="D317" s="727">
        <v>18</v>
      </c>
      <c r="E317" s="67">
        <v>40</v>
      </c>
      <c r="F317" s="728">
        <f t="shared" si="12"/>
        <v>22</v>
      </c>
      <c r="G317" s="720"/>
      <c r="H317" s="67"/>
      <c r="I317" s="736"/>
      <c r="J317" s="727"/>
      <c r="K317" s="67"/>
      <c r="L317" s="728"/>
      <c r="M317" s="740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714" t="s">
        <v>46</v>
      </c>
      <c r="D318" s="727">
        <v>19</v>
      </c>
      <c r="E318" s="67">
        <v>36</v>
      </c>
      <c r="F318" s="728">
        <f t="shared" si="12"/>
        <v>17</v>
      </c>
      <c r="G318" s="720"/>
      <c r="H318" s="67"/>
      <c r="I318" s="736"/>
      <c r="J318" s="727"/>
      <c r="K318" s="67"/>
      <c r="L318" s="728"/>
      <c r="M318" s="740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714" t="s">
        <v>48</v>
      </c>
      <c r="D319" s="727">
        <v>27</v>
      </c>
      <c r="E319" s="67">
        <v>64</v>
      </c>
      <c r="F319" s="728">
        <f t="shared" si="12"/>
        <v>37</v>
      </c>
      <c r="G319" s="720"/>
      <c r="H319" s="67"/>
      <c r="I319" s="736"/>
      <c r="J319" s="727"/>
      <c r="K319" s="67"/>
      <c r="L319" s="728"/>
      <c r="M319" s="740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714" t="s">
        <v>48</v>
      </c>
      <c r="D320" s="727">
        <v>18</v>
      </c>
      <c r="E320" s="67">
        <v>23</v>
      </c>
      <c r="F320" s="728">
        <f t="shared" si="12"/>
        <v>5</v>
      </c>
      <c r="G320" s="720"/>
      <c r="H320" s="67"/>
      <c r="I320" s="736"/>
      <c r="J320" s="727"/>
      <c r="K320" s="67"/>
      <c r="L320" s="728"/>
      <c r="M320" s="740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714" t="s">
        <v>46</v>
      </c>
      <c r="D321" s="727">
        <v>8</v>
      </c>
      <c r="E321" s="67">
        <v>40</v>
      </c>
      <c r="F321" s="728">
        <f t="shared" si="12"/>
        <v>32</v>
      </c>
      <c r="G321" s="720"/>
      <c r="H321" s="67"/>
      <c r="I321" s="736"/>
      <c r="J321" s="727"/>
      <c r="K321" s="67"/>
      <c r="L321" s="728"/>
      <c r="M321" s="740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714" t="s">
        <v>46</v>
      </c>
      <c r="D322" s="727">
        <v>8</v>
      </c>
      <c r="E322" s="67">
        <v>22</v>
      </c>
      <c r="F322" s="728">
        <f t="shared" si="12"/>
        <v>14</v>
      </c>
      <c r="G322" s="720"/>
      <c r="H322" s="67"/>
      <c r="I322" s="736"/>
      <c r="J322" s="727"/>
      <c r="K322" s="67"/>
      <c r="L322" s="728"/>
      <c r="M322" s="740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714" t="s">
        <v>48</v>
      </c>
      <c r="D323" s="727">
        <v>18</v>
      </c>
      <c r="E323" s="67">
        <v>30</v>
      </c>
      <c r="F323" s="728">
        <f t="shared" si="12"/>
        <v>12</v>
      </c>
      <c r="G323" s="720"/>
      <c r="H323" s="67"/>
      <c r="I323" s="736"/>
      <c r="J323" s="727"/>
      <c r="K323" s="67"/>
      <c r="L323" s="728"/>
      <c r="M323" s="740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714" t="s">
        <v>46</v>
      </c>
      <c r="D324" s="727">
        <v>23</v>
      </c>
      <c r="E324" s="67">
        <v>101</v>
      </c>
      <c r="F324" s="728">
        <f t="shared" si="12"/>
        <v>78</v>
      </c>
      <c r="G324" s="720"/>
      <c r="H324" s="67"/>
      <c r="I324" s="736"/>
      <c r="J324" s="727"/>
      <c r="K324" s="67"/>
      <c r="L324" s="728"/>
      <c r="M324" s="740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714" t="s">
        <v>48</v>
      </c>
      <c r="D325" s="727">
        <v>21</v>
      </c>
      <c r="E325" s="67">
        <v>27</v>
      </c>
      <c r="F325" s="728">
        <f t="shared" si="12"/>
        <v>6</v>
      </c>
      <c r="G325" s="720"/>
      <c r="H325" s="67"/>
      <c r="I325" s="736"/>
      <c r="J325" s="727"/>
      <c r="K325" s="67"/>
      <c r="L325" s="728"/>
      <c r="M325" s="740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714" t="s">
        <v>46</v>
      </c>
      <c r="D326" s="727">
        <v>9</v>
      </c>
      <c r="E326" s="67">
        <v>11</v>
      </c>
      <c r="F326" s="728">
        <f t="shared" si="12"/>
        <v>2</v>
      </c>
      <c r="G326" s="720"/>
      <c r="H326" s="67"/>
      <c r="I326" s="736"/>
      <c r="J326" s="727"/>
      <c r="K326" s="67"/>
      <c r="L326" s="728"/>
      <c r="M326" s="740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714" t="s">
        <v>46</v>
      </c>
      <c r="D327" s="727">
        <v>5</v>
      </c>
      <c r="E327" s="67">
        <v>9</v>
      </c>
      <c r="F327" s="728">
        <f t="shared" si="12"/>
        <v>4</v>
      </c>
      <c r="G327" s="720"/>
      <c r="H327" s="67"/>
      <c r="I327" s="736"/>
      <c r="J327" s="727"/>
      <c r="K327" s="67"/>
      <c r="L327" s="728"/>
      <c r="M327" s="740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714" t="s">
        <v>48</v>
      </c>
      <c r="D328" s="727">
        <v>6</v>
      </c>
      <c r="E328" s="67">
        <v>16</v>
      </c>
      <c r="F328" s="728">
        <f t="shared" si="12"/>
        <v>10</v>
      </c>
      <c r="G328" s="720"/>
      <c r="H328" s="67"/>
      <c r="I328" s="736"/>
      <c r="J328" s="727"/>
      <c r="K328" s="67"/>
      <c r="L328" s="728"/>
      <c r="M328" s="740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714" t="s">
        <v>46</v>
      </c>
      <c r="D329" s="727">
        <v>9</v>
      </c>
      <c r="E329" s="67">
        <v>12</v>
      </c>
      <c r="F329" s="728">
        <f t="shared" si="12"/>
        <v>3</v>
      </c>
      <c r="G329" s="720"/>
      <c r="H329" s="67"/>
      <c r="I329" s="736"/>
      <c r="J329" s="727"/>
      <c r="K329" s="67"/>
      <c r="L329" s="728"/>
      <c r="M329" s="740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714" t="s">
        <v>48</v>
      </c>
      <c r="D330" s="727">
        <v>35</v>
      </c>
      <c r="E330" s="67">
        <v>82</v>
      </c>
      <c r="F330" s="728">
        <f t="shared" si="12"/>
        <v>47</v>
      </c>
      <c r="G330" s="720"/>
      <c r="H330" s="67"/>
      <c r="I330" s="736"/>
      <c r="J330" s="727"/>
      <c r="K330" s="67"/>
      <c r="L330" s="728"/>
      <c r="M330" s="740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714" t="s">
        <v>48</v>
      </c>
      <c r="D331" s="727">
        <v>12</v>
      </c>
      <c r="E331" s="67">
        <v>30</v>
      </c>
      <c r="F331" s="728">
        <f t="shared" si="12"/>
        <v>18</v>
      </c>
      <c r="G331" s="720"/>
      <c r="H331" s="67"/>
      <c r="I331" s="736"/>
      <c r="J331" s="727"/>
      <c r="K331" s="67"/>
      <c r="L331" s="728"/>
      <c r="M331" s="740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714" t="s">
        <v>48</v>
      </c>
      <c r="D332" s="727">
        <v>6</v>
      </c>
      <c r="E332" s="67">
        <v>20</v>
      </c>
      <c r="F332" s="728">
        <f t="shared" si="12"/>
        <v>14</v>
      </c>
      <c r="G332" s="720"/>
      <c r="H332" s="67"/>
      <c r="I332" s="736"/>
      <c r="J332" s="727"/>
      <c r="K332" s="67"/>
      <c r="L332" s="728"/>
      <c r="M332" s="740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714" t="s">
        <v>46</v>
      </c>
      <c r="D333" s="727">
        <v>3</v>
      </c>
      <c r="E333" s="67">
        <v>12</v>
      </c>
      <c r="F333" s="728">
        <f t="shared" si="12"/>
        <v>9</v>
      </c>
      <c r="G333" s="720"/>
      <c r="H333" s="67"/>
      <c r="I333" s="736"/>
      <c r="J333" s="727"/>
      <c r="K333" s="67"/>
      <c r="L333" s="728"/>
      <c r="M333" s="741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714" t="s">
        <v>46</v>
      </c>
      <c r="D334" s="727">
        <v>4</v>
      </c>
      <c r="E334" s="67">
        <v>22</v>
      </c>
      <c r="F334" s="728">
        <f t="shared" si="12"/>
        <v>18</v>
      </c>
      <c r="G334" s="720"/>
      <c r="H334" s="67"/>
      <c r="I334" s="736"/>
      <c r="J334" s="727"/>
      <c r="K334" s="67"/>
      <c r="L334" s="728"/>
      <c r="M334" s="741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714" t="s">
        <v>48</v>
      </c>
      <c r="D335" s="727">
        <v>5</v>
      </c>
      <c r="E335" s="67">
        <v>29</v>
      </c>
      <c r="F335" s="728">
        <f t="shared" si="12"/>
        <v>24</v>
      </c>
      <c r="G335" s="720"/>
      <c r="H335" s="67"/>
      <c r="I335" s="736"/>
      <c r="J335" s="727"/>
      <c r="K335" s="67"/>
      <c r="L335" s="728"/>
      <c r="M335" s="740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714" t="s">
        <v>46</v>
      </c>
      <c r="D336" s="727">
        <v>31</v>
      </c>
      <c r="E336" s="67">
        <v>32</v>
      </c>
      <c r="F336" s="728">
        <f t="shared" si="12"/>
        <v>1</v>
      </c>
      <c r="G336" s="720"/>
      <c r="H336" s="67"/>
      <c r="I336" s="736"/>
      <c r="J336" s="727"/>
      <c r="K336" s="67"/>
      <c r="L336" s="728"/>
      <c r="M336" s="741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714" t="s">
        <v>48</v>
      </c>
      <c r="D337" s="727">
        <v>15</v>
      </c>
      <c r="E337" s="67">
        <v>18</v>
      </c>
      <c r="F337" s="728">
        <f t="shared" si="12"/>
        <v>3</v>
      </c>
      <c r="G337" s="720"/>
      <c r="H337" s="67"/>
      <c r="I337" s="736"/>
      <c r="J337" s="727"/>
      <c r="K337" s="67"/>
      <c r="L337" s="728"/>
      <c r="M337" s="740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714" t="s">
        <v>48</v>
      </c>
      <c r="D338" s="727">
        <v>9</v>
      </c>
      <c r="E338" s="67">
        <v>16</v>
      </c>
      <c r="F338" s="728">
        <f t="shared" si="12"/>
        <v>7</v>
      </c>
      <c r="G338" s="720"/>
      <c r="H338" s="67"/>
      <c r="I338" s="736"/>
      <c r="J338" s="727"/>
      <c r="K338" s="67"/>
      <c r="L338" s="728"/>
      <c r="M338" s="740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714" t="s">
        <v>46</v>
      </c>
      <c r="D339" s="727">
        <v>15</v>
      </c>
      <c r="E339" s="67">
        <v>22</v>
      </c>
      <c r="F339" s="728">
        <f t="shared" si="12"/>
        <v>7</v>
      </c>
      <c r="G339" s="720"/>
      <c r="H339" s="67"/>
      <c r="I339" s="736"/>
      <c r="J339" s="727"/>
      <c r="K339" s="67"/>
      <c r="L339" s="728"/>
      <c r="M339" s="740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714" t="s">
        <v>48</v>
      </c>
      <c r="D340" s="727">
        <v>9</v>
      </c>
      <c r="E340" s="67">
        <v>15</v>
      </c>
      <c r="F340" s="728">
        <f t="shared" si="12"/>
        <v>6</v>
      </c>
      <c r="G340" s="720"/>
      <c r="H340" s="67"/>
      <c r="I340" s="736"/>
      <c r="J340" s="727"/>
      <c r="K340" s="67"/>
      <c r="L340" s="728"/>
      <c r="M340" s="740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714" t="s">
        <v>46</v>
      </c>
      <c r="D341" s="727">
        <v>9</v>
      </c>
      <c r="E341" s="67">
        <v>12</v>
      </c>
      <c r="F341" s="728">
        <f t="shared" si="12"/>
        <v>3</v>
      </c>
      <c r="G341" s="720"/>
      <c r="H341" s="67"/>
      <c r="I341" s="736"/>
      <c r="J341" s="727"/>
      <c r="K341" s="67"/>
      <c r="L341" s="728"/>
      <c r="M341" s="740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714" t="s">
        <v>48</v>
      </c>
      <c r="D342" s="727">
        <v>23</v>
      </c>
      <c r="E342" s="67">
        <v>28</v>
      </c>
      <c r="F342" s="728">
        <f t="shared" si="12"/>
        <v>5</v>
      </c>
      <c r="G342" s="720"/>
      <c r="H342" s="67"/>
      <c r="I342" s="736"/>
      <c r="J342" s="727"/>
      <c r="K342" s="67"/>
      <c r="L342" s="728"/>
      <c r="M342" s="740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714" t="s">
        <v>46</v>
      </c>
      <c r="D343" s="727">
        <v>29</v>
      </c>
      <c r="E343" s="67">
        <v>49</v>
      </c>
      <c r="F343" s="728">
        <f t="shared" si="12"/>
        <v>20</v>
      </c>
      <c r="G343" s="720"/>
      <c r="H343" s="67"/>
      <c r="I343" s="736"/>
      <c r="J343" s="727"/>
      <c r="K343" s="67"/>
      <c r="L343" s="728"/>
      <c r="M343" s="740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714" t="s">
        <v>48</v>
      </c>
      <c r="D344" s="727">
        <v>12</v>
      </c>
      <c r="E344" s="67">
        <v>10</v>
      </c>
      <c r="F344" s="728">
        <f t="shared" si="12"/>
        <v>-2</v>
      </c>
      <c r="G344" s="720"/>
      <c r="H344" s="67"/>
      <c r="I344" s="736"/>
      <c r="J344" s="727"/>
      <c r="K344" s="67"/>
      <c r="L344" s="728"/>
      <c r="M344" s="740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714" t="s">
        <v>46</v>
      </c>
      <c r="D345" s="727">
        <v>14</v>
      </c>
      <c r="E345" s="67">
        <v>24</v>
      </c>
      <c r="F345" s="728">
        <f t="shared" si="12"/>
        <v>10</v>
      </c>
      <c r="G345" s="720"/>
      <c r="H345" s="67"/>
      <c r="I345" s="736"/>
      <c r="J345" s="727"/>
      <c r="K345" s="67"/>
      <c r="L345" s="728"/>
      <c r="M345" s="740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715" t="s">
        <v>48</v>
      </c>
      <c r="D346" s="727">
        <v>7</v>
      </c>
      <c r="E346" s="67">
        <v>9</v>
      </c>
      <c r="F346" s="728">
        <f t="shared" si="12"/>
        <v>2</v>
      </c>
      <c r="G346" s="720"/>
      <c r="H346" s="67"/>
      <c r="I346" s="736"/>
      <c r="J346" s="727"/>
      <c r="K346" s="67"/>
      <c r="L346" s="728"/>
      <c r="M346" s="740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715" t="s">
        <v>46</v>
      </c>
      <c r="D347" s="727">
        <v>33</v>
      </c>
      <c r="E347" s="67">
        <v>44</v>
      </c>
      <c r="F347" s="728">
        <f t="shared" si="12"/>
        <v>11</v>
      </c>
      <c r="G347" s="720"/>
      <c r="H347" s="67"/>
      <c r="I347" s="736"/>
      <c r="J347" s="727"/>
      <c r="K347" s="67"/>
      <c r="L347" s="728"/>
      <c r="M347" s="740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715" t="s">
        <v>46</v>
      </c>
      <c r="D348" s="727">
        <v>16</v>
      </c>
      <c r="E348" s="67">
        <v>43</v>
      </c>
      <c r="F348" s="728">
        <f>IF(((D348="")*AND(E348="")),"",E348-D348)</f>
        <v>27</v>
      </c>
      <c r="G348" s="720"/>
      <c r="H348" s="67"/>
      <c r="I348" s="736"/>
      <c r="J348" s="727"/>
      <c r="K348" s="67"/>
      <c r="L348" s="728"/>
      <c r="M348" s="741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715" t="s">
        <v>48</v>
      </c>
      <c r="D349" s="727">
        <v>12</v>
      </c>
      <c r="E349" s="67">
        <v>24</v>
      </c>
      <c r="F349" s="728">
        <f>IF(((D349="")*AND(E349="")),"",E349-D349)</f>
        <v>12</v>
      </c>
      <c r="G349" s="720"/>
      <c r="H349" s="67"/>
      <c r="I349" s="736"/>
      <c r="J349" s="727"/>
      <c r="K349" s="67"/>
      <c r="L349" s="728"/>
      <c r="M349" s="740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715" t="s">
        <v>46</v>
      </c>
      <c r="D350" s="727">
        <v>43</v>
      </c>
      <c r="E350" s="67">
        <v>63</v>
      </c>
      <c r="F350" s="728">
        <f>IF(((D350="")*AND(E350="")),"",E350-D350)</f>
        <v>20</v>
      </c>
      <c r="G350" s="720"/>
      <c r="H350" s="67"/>
      <c r="I350" s="736"/>
      <c r="J350" s="727"/>
      <c r="K350" s="67"/>
      <c r="L350" s="728"/>
      <c r="M350" s="741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715" t="s">
        <v>48</v>
      </c>
      <c r="D351" s="727">
        <v>30</v>
      </c>
      <c r="E351" s="67">
        <v>44</v>
      </c>
      <c r="F351" s="728">
        <f>IF(((D351="")*AND(E351="")),"",E351-D351)</f>
        <v>14</v>
      </c>
      <c r="G351" s="720"/>
      <c r="H351" s="67"/>
      <c r="I351" s="736"/>
      <c r="J351" s="727"/>
      <c r="K351" s="67"/>
      <c r="L351" s="728"/>
      <c r="M351" s="740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715" t="s">
        <v>46</v>
      </c>
      <c r="D352" s="727">
        <v>62</v>
      </c>
      <c r="E352" s="67">
        <v>80</v>
      </c>
      <c r="F352" s="728">
        <f>IF(((D352="")*AND(E352="")),"",E352-D352)</f>
        <v>18</v>
      </c>
      <c r="G352" s="720"/>
      <c r="H352" s="67"/>
      <c r="I352" s="736"/>
      <c r="J352" s="727"/>
      <c r="K352" s="67"/>
      <c r="L352" s="728"/>
      <c r="M352" s="741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715" t="s">
        <v>46</v>
      </c>
      <c r="D353" s="727">
        <v>33</v>
      </c>
      <c r="E353" s="67">
        <v>43</v>
      </c>
      <c r="F353" s="728">
        <f t="shared" ref="F353:F415" si="15">IF(((D353="")*AND(E353="")),"",E353-D353)</f>
        <v>10</v>
      </c>
      <c r="G353" s="720"/>
      <c r="H353" s="67"/>
      <c r="I353" s="736"/>
      <c r="J353" s="727"/>
      <c r="K353" s="67"/>
      <c r="L353" s="728"/>
      <c r="M353" s="741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715" t="s">
        <v>48</v>
      </c>
      <c r="D354" s="727">
        <v>41</v>
      </c>
      <c r="E354" s="67">
        <v>47</v>
      </c>
      <c r="F354" s="728">
        <f t="shared" si="15"/>
        <v>6</v>
      </c>
      <c r="G354" s="720"/>
      <c r="H354" s="67"/>
      <c r="I354" s="736"/>
      <c r="J354" s="727"/>
      <c r="K354" s="67"/>
      <c r="L354" s="728"/>
      <c r="M354" s="741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715" t="s">
        <v>46</v>
      </c>
      <c r="D355" s="727">
        <v>9</v>
      </c>
      <c r="E355" s="67">
        <v>19</v>
      </c>
      <c r="F355" s="728">
        <f t="shared" si="15"/>
        <v>10</v>
      </c>
      <c r="G355" s="720"/>
      <c r="H355" s="67"/>
      <c r="I355" s="736"/>
      <c r="J355" s="727"/>
      <c r="K355" s="67"/>
      <c r="L355" s="728"/>
      <c r="M355" s="741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715" t="s">
        <v>48</v>
      </c>
      <c r="D356" s="727">
        <v>25</v>
      </c>
      <c r="E356" s="67">
        <v>43</v>
      </c>
      <c r="F356" s="728">
        <f t="shared" si="15"/>
        <v>18</v>
      </c>
      <c r="G356" s="720"/>
      <c r="H356" s="67"/>
      <c r="I356" s="736"/>
      <c r="J356" s="727"/>
      <c r="K356" s="67"/>
      <c r="L356" s="728"/>
      <c r="M356" s="741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715" t="s">
        <v>46</v>
      </c>
      <c r="D357" s="727">
        <v>27</v>
      </c>
      <c r="E357" s="67">
        <v>51</v>
      </c>
      <c r="F357" s="728">
        <f t="shared" si="15"/>
        <v>24</v>
      </c>
      <c r="G357" s="720"/>
      <c r="H357" s="67"/>
      <c r="I357" s="736"/>
      <c r="J357" s="727"/>
      <c r="K357" s="67"/>
      <c r="L357" s="728"/>
      <c r="M357" s="741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715" t="s">
        <v>48</v>
      </c>
      <c r="D358" s="727">
        <v>23</v>
      </c>
      <c r="E358" s="67">
        <v>36</v>
      </c>
      <c r="F358" s="728">
        <f t="shared" si="15"/>
        <v>13</v>
      </c>
      <c r="G358" s="720"/>
      <c r="H358" s="67"/>
      <c r="I358" s="736"/>
      <c r="J358" s="727"/>
      <c r="K358" s="67"/>
      <c r="L358" s="728"/>
      <c r="M358" s="741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715" t="s">
        <v>46</v>
      </c>
      <c r="D359" s="727">
        <v>7</v>
      </c>
      <c r="E359" s="67">
        <v>17</v>
      </c>
      <c r="F359" s="728">
        <f t="shared" si="15"/>
        <v>10</v>
      </c>
      <c r="G359" s="720"/>
      <c r="H359" s="67"/>
      <c r="I359" s="736"/>
      <c r="J359" s="727"/>
      <c r="K359" s="67"/>
      <c r="L359" s="728"/>
      <c r="M359" s="741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715" t="s">
        <v>48</v>
      </c>
      <c r="D360" s="727">
        <v>12</v>
      </c>
      <c r="E360" s="67">
        <v>30</v>
      </c>
      <c r="F360" s="728">
        <f t="shared" si="15"/>
        <v>18</v>
      </c>
      <c r="G360" s="720"/>
      <c r="H360" s="67"/>
      <c r="I360" s="736"/>
      <c r="J360" s="727"/>
      <c r="K360" s="67"/>
      <c r="L360" s="728"/>
      <c r="M360" s="741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715" t="s">
        <v>46</v>
      </c>
      <c r="D361" s="727">
        <v>17</v>
      </c>
      <c r="E361" s="67">
        <v>26</v>
      </c>
      <c r="F361" s="728">
        <f t="shared" si="15"/>
        <v>9</v>
      </c>
      <c r="G361" s="720"/>
      <c r="H361" s="67"/>
      <c r="I361" s="736"/>
      <c r="J361" s="727"/>
      <c r="K361" s="67"/>
      <c r="L361" s="728"/>
      <c r="M361" s="741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715" t="s">
        <v>48</v>
      </c>
      <c r="D362" s="727">
        <v>46</v>
      </c>
      <c r="E362" s="67">
        <v>46</v>
      </c>
      <c r="F362" s="728">
        <f t="shared" si="15"/>
        <v>0</v>
      </c>
      <c r="G362" s="720"/>
      <c r="H362" s="67"/>
      <c r="I362" s="736"/>
      <c r="J362" s="727"/>
      <c r="K362" s="67"/>
      <c r="L362" s="728"/>
      <c r="M362" s="741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715" t="s">
        <v>46</v>
      </c>
      <c r="D363" s="727">
        <v>48</v>
      </c>
      <c r="E363" s="67">
        <v>45</v>
      </c>
      <c r="F363" s="728">
        <f t="shared" si="15"/>
        <v>-3</v>
      </c>
      <c r="G363" s="720"/>
      <c r="H363" s="67"/>
      <c r="I363" s="736"/>
      <c r="J363" s="727"/>
      <c r="K363" s="67"/>
      <c r="L363" s="728"/>
      <c r="M363" s="741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715" t="s">
        <v>48</v>
      </c>
      <c r="D364" s="727">
        <v>52</v>
      </c>
      <c r="E364" s="67">
        <v>57</v>
      </c>
      <c r="F364" s="728">
        <f t="shared" si="15"/>
        <v>5</v>
      </c>
      <c r="G364" s="720"/>
      <c r="H364" s="67"/>
      <c r="I364" s="736"/>
      <c r="J364" s="727"/>
      <c r="K364" s="67"/>
      <c r="L364" s="728"/>
      <c r="M364" s="741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715" t="s">
        <v>46</v>
      </c>
      <c r="D365" s="727">
        <v>60</v>
      </c>
      <c r="E365" s="67">
        <v>73</v>
      </c>
      <c r="F365" s="728">
        <f t="shared" si="15"/>
        <v>13</v>
      </c>
      <c r="G365" s="720"/>
      <c r="H365" s="67"/>
      <c r="I365" s="736"/>
      <c r="J365" s="727"/>
      <c r="K365" s="67"/>
      <c r="L365" s="728"/>
      <c r="M365" s="741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715" t="s">
        <v>48</v>
      </c>
      <c r="D366" s="727">
        <v>52</v>
      </c>
      <c r="E366" s="67">
        <v>62</v>
      </c>
      <c r="F366" s="728">
        <f t="shared" si="15"/>
        <v>10</v>
      </c>
      <c r="G366" s="720"/>
      <c r="H366" s="67"/>
      <c r="I366" s="736"/>
      <c r="J366" s="727"/>
      <c r="K366" s="67"/>
      <c r="L366" s="728"/>
      <c r="M366" s="741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715" t="s">
        <v>46</v>
      </c>
      <c r="D367" s="727">
        <v>12</v>
      </c>
      <c r="E367" s="67">
        <v>16</v>
      </c>
      <c r="F367" s="728">
        <f t="shared" si="15"/>
        <v>4</v>
      </c>
      <c r="G367" s="720"/>
      <c r="H367" s="67"/>
      <c r="I367" s="736"/>
      <c r="J367" s="727"/>
      <c r="K367" s="67"/>
      <c r="L367" s="728"/>
      <c r="M367" s="741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715" t="s">
        <v>48</v>
      </c>
      <c r="D368" s="727">
        <v>14</v>
      </c>
      <c r="E368" s="67">
        <v>28</v>
      </c>
      <c r="F368" s="728">
        <f t="shared" si="15"/>
        <v>14</v>
      </c>
      <c r="G368" s="720"/>
      <c r="H368" s="67"/>
      <c r="I368" s="736"/>
      <c r="J368" s="727"/>
      <c r="K368" s="67"/>
      <c r="L368" s="728"/>
      <c r="M368" s="741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715" t="s">
        <v>46</v>
      </c>
      <c r="D369" s="727">
        <v>18</v>
      </c>
      <c r="E369" s="67">
        <v>25</v>
      </c>
      <c r="F369" s="728">
        <f t="shared" si="15"/>
        <v>7</v>
      </c>
      <c r="G369" s="720"/>
      <c r="H369" s="67"/>
      <c r="I369" s="736"/>
      <c r="J369" s="727"/>
      <c r="K369" s="67"/>
      <c r="L369" s="728"/>
      <c r="M369" s="741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715" t="s">
        <v>48</v>
      </c>
      <c r="D370" s="727">
        <v>36</v>
      </c>
      <c r="E370" s="67">
        <v>56</v>
      </c>
      <c r="F370" s="728">
        <f t="shared" si="15"/>
        <v>20</v>
      </c>
      <c r="G370" s="720"/>
      <c r="H370" s="67"/>
      <c r="I370" s="736"/>
      <c r="J370" s="727"/>
      <c r="K370" s="67"/>
      <c r="L370" s="728"/>
      <c r="M370" s="741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715" t="s">
        <v>46</v>
      </c>
      <c r="D371" s="727">
        <v>4</v>
      </c>
      <c r="E371" s="67">
        <v>7</v>
      </c>
      <c r="F371" s="728">
        <f t="shared" si="15"/>
        <v>3</v>
      </c>
      <c r="G371" s="720"/>
      <c r="H371" s="67"/>
      <c r="I371" s="736"/>
      <c r="J371" s="727"/>
      <c r="K371" s="67"/>
      <c r="L371" s="728"/>
      <c r="M371" s="741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715" t="s">
        <v>48</v>
      </c>
      <c r="D372" s="727">
        <v>6</v>
      </c>
      <c r="E372" s="67">
        <v>12</v>
      </c>
      <c r="F372" s="728">
        <f t="shared" si="15"/>
        <v>6</v>
      </c>
      <c r="G372" s="720"/>
      <c r="H372" s="67"/>
      <c r="I372" s="736"/>
      <c r="J372" s="727"/>
      <c r="K372" s="67"/>
      <c r="L372" s="728"/>
      <c r="M372" s="741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715" t="s">
        <v>46</v>
      </c>
      <c r="D373" s="727">
        <v>7</v>
      </c>
      <c r="E373" s="67">
        <v>53</v>
      </c>
      <c r="F373" s="728">
        <f t="shared" si="15"/>
        <v>46</v>
      </c>
      <c r="G373" s="720"/>
      <c r="H373" s="67"/>
      <c r="I373" s="736"/>
      <c r="J373" s="727"/>
      <c r="K373" s="67"/>
      <c r="L373" s="728"/>
      <c r="M373" s="741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715" t="s">
        <v>48</v>
      </c>
      <c r="D374" s="727">
        <v>4</v>
      </c>
      <c r="E374" s="67">
        <v>13</v>
      </c>
      <c r="F374" s="728">
        <f t="shared" si="15"/>
        <v>9</v>
      </c>
      <c r="G374" s="720"/>
      <c r="H374" s="67"/>
      <c r="I374" s="736"/>
      <c r="J374" s="727"/>
      <c r="K374" s="67"/>
      <c r="L374" s="728"/>
      <c r="M374" s="741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715" t="s">
        <v>46</v>
      </c>
      <c r="D375" s="727">
        <v>15</v>
      </c>
      <c r="E375" s="67">
        <v>18</v>
      </c>
      <c r="F375" s="728">
        <f t="shared" si="15"/>
        <v>3</v>
      </c>
      <c r="G375" s="720"/>
      <c r="H375" s="67"/>
      <c r="I375" s="736"/>
      <c r="J375" s="727"/>
      <c r="K375" s="67"/>
      <c r="L375" s="728"/>
      <c r="M375" s="741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715" t="s">
        <v>48</v>
      </c>
      <c r="D376" s="727">
        <v>26</v>
      </c>
      <c r="E376" s="67">
        <v>41</v>
      </c>
      <c r="F376" s="728">
        <f t="shared" si="15"/>
        <v>15</v>
      </c>
      <c r="G376" s="720"/>
      <c r="H376" s="67"/>
      <c r="I376" s="736"/>
      <c r="J376" s="727"/>
      <c r="K376" s="67"/>
      <c r="L376" s="728"/>
      <c r="M376" s="741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715" t="s">
        <v>46</v>
      </c>
      <c r="D377" s="727">
        <v>9</v>
      </c>
      <c r="E377" s="67">
        <v>14</v>
      </c>
      <c r="F377" s="728">
        <f t="shared" si="15"/>
        <v>5</v>
      </c>
      <c r="G377" s="720"/>
      <c r="H377" s="67"/>
      <c r="I377" s="736"/>
      <c r="J377" s="727"/>
      <c r="K377" s="67"/>
      <c r="L377" s="728"/>
      <c r="M377" s="741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715" t="s">
        <v>48</v>
      </c>
      <c r="D378" s="727">
        <v>8</v>
      </c>
      <c r="E378" s="67">
        <v>17</v>
      </c>
      <c r="F378" s="728">
        <f t="shared" si="15"/>
        <v>9</v>
      </c>
      <c r="G378" s="720"/>
      <c r="H378" s="67"/>
      <c r="I378" s="736"/>
      <c r="J378" s="727"/>
      <c r="K378" s="67"/>
      <c r="L378" s="728"/>
      <c r="M378" s="741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715" t="s">
        <v>46</v>
      </c>
      <c r="D379" s="727">
        <v>11</v>
      </c>
      <c r="E379" s="67">
        <v>16</v>
      </c>
      <c r="F379" s="728">
        <f t="shared" si="15"/>
        <v>5</v>
      </c>
      <c r="G379" s="720"/>
      <c r="H379" s="67"/>
      <c r="I379" s="736"/>
      <c r="J379" s="727"/>
      <c r="K379" s="67"/>
      <c r="L379" s="728"/>
      <c r="M379" s="741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715" t="s">
        <v>48</v>
      </c>
      <c r="D380" s="727">
        <v>49</v>
      </c>
      <c r="E380" s="67">
        <v>19</v>
      </c>
      <c r="F380" s="728">
        <f t="shared" si="15"/>
        <v>-30</v>
      </c>
      <c r="G380" s="720"/>
      <c r="H380" s="67"/>
      <c r="I380" s="736"/>
      <c r="J380" s="727"/>
      <c r="K380" s="67"/>
      <c r="L380" s="728"/>
      <c r="M380" s="741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715" t="s">
        <v>46</v>
      </c>
      <c r="D381" s="727">
        <v>12</v>
      </c>
      <c r="E381" s="67">
        <v>61</v>
      </c>
      <c r="F381" s="728">
        <f t="shared" si="15"/>
        <v>49</v>
      </c>
      <c r="G381" s="720"/>
      <c r="H381" s="67"/>
      <c r="I381" s="736"/>
      <c r="J381" s="727"/>
      <c r="K381" s="67"/>
      <c r="L381" s="728"/>
      <c r="M381" s="741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715" t="s">
        <v>46</v>
      </c>
      <c r="D382" s="727">
        <v>6</v>
      </c>
      <c r="E382" s="67">
        <v>15</v>
      </c>
      <c r="F382" s="728">
        <f t="shared" si="15"/>
        <v>9</v>
      </c>
      <c r="G382" s="720"/>
      <c r="H382" s="67"/>
      <c r="I382" s="736"/>
      <c r="J382" s="727"/>
      <c r="K382" s="67"/>
      <c r="L382" s="728"/>
      <c r="M382" s="741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715" t="s">
        <v>46</v>
      </c>
      <c r="D383" s="727">
        <v>9</v>
      </c>
      <c r="E383" s="67">
        <v>10</v>
      </c>
      <c r="F383" s="728">
        <f t="shared" si="15"/>
        <v>1</v>
      </c>
      <c r="G383" s="720"/>
      <c r="H383" s="67"/>
      <c r="I383" s="736"/>
      <c r="J383" s="727"/>
      <c r="K383" s="67"/>
      <c r="L383" s="728"/>
      <c r="M383" s="741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715" t="s">
        <v>48</v>
      </c>
      <c r="D384" s="727">
        <v>18</v>
      </c>
      <c r="E384" s="67">
        <v>22</v>
      </c>
      <c r="F384" s="728">
        <f t="shared" si="15"/>
        <v>4</v>
      </c>
      <c r="G384" s="720"/>
      <c r="H384" s="67"/>
      <c r="I384" s="736"/>
      <c r="J384" s="727"/>
      <c r="K384" s="67"/>
      <c r="L384" s="728"/>
      <c r="M384" s="741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715" t="s">
        <v>46</v>
      </c>
      <c r="D385" s="727">
        <v>11</v>
      </c>
      <c r="E385" s="67">
        <v>15</v>
      </c>
      <c r="F385" s="728">
        <f t="shared" si="15"/>
        <v>4</v>
      </c>
      <c r="G385" s="720"/>
      <c r="H385" s="67"/>
      <c r="I385" s="736"/>
      <c r="J385" s="727"/>
      <c r="K385" s="67"/>
      <c r="L385" s="728"/>
      <c r="M385" s="741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715" t="s">
        <v>48</v>
      </c>
      <c r="D386" s="727">
        <v>22</v>
      </c>
      <c r="E386" s="67">
        <v>34</v>
      </c>
      <c r="F386" s="728">
        <f t="shared" si="15"/>
        <v>12</v>
      </c>
      <c r="G386" s="720"/>
      <c r="H386" s="67"/>
      <c r="I386" s="736"/>
      <c r="J386" s="727"/>
      <c r="K386" s="67"/>
      <c r="L386" s="728"/>
      <c r="M386" s="741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715" t="s">
        <v>46</v>
      </c>
      <c r="D387" s="727">
        <v>10</v>
      </c>
      <c r="E387" s="67">
        <v>37</v>
      </c>
      <c r="F387" s="728">
        <f t="shared" si="15"/>
        <v>27</v>
      </c>
      <c r="G387" s="720"/>
      <c r="H387" s="67"/>
      <c r="I387" s="736"/>
      <c r="J387" s="727"/>
      <c r="K387" s="67"/>
      <c r="L387" s="728"/>
      <c r="M387" s="741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715" t="s">
        <v>48</v>
      </c>
      <c r="D388" s="727">
        <v>21</v>
      </c>
      <c r="E388" s="67">
        <v>37</v>
      </c>
      <c r="F388" s="728">
        <f t="shared" si="15"/>
        <v>16</v>
      </c>
      <c r="G388" s="720"/>
      <c r="H388" s="67"/>
      <c r="I388" s="736"/>
      <c r="J388" s="727"/>
      <c r="K388" s="67"/>
      <c r="L388" s="728"/>
      <c r="M388" s="741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715" t="s">
        <v>46</v>
      </c>
      <c r="D389" s="727">
        <v>37</v>
      </c>
      <c r="E389" s="67">
        <v>45</v>
      </c>
      <c r="F389" s="728">
        <f t="shared" si="15"/>
        <v>8</v>
      </c>
      <c r="G389" s="720"/>
      <c r="H389" s="67"/>
      <c r="I389" s="736"/>
      <c r="J389" s="727"/>
      <c r="K389" s="67"/>
      <c r="L389" s="728"/>
      <c r="M389" s="741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715" t="s">
        <v>48</v>
      </c>
      <c r="D390" s="727">
        <v>3</v>
      </c>
      <c r="E390" s="67">
        <v>13</v>
      </c>
      <c r="F390" s="728">
        <f t="shared" si="15"/>
        <v>10</v>
      </c>
      <c r="G390" s="720"/>
      <c r="H390" s="67"/>
      <c r="I390" s="736"/>
      <c r="J390" s="727"/>
      <c r="K390" s="67"/>
      <c r="L390" s="728"/>
      <c r="M390" s="741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715" t="s">
        <v>46</v>
      </c>
      <c r="D391" s="727">
        <v>8</v>
      </c>
      <c r="E391" s="67">
        <v>17</v>
      </c>
      <c r="F391" s="728">
        <f t="shared" si="15"/>
        <v>9</v>
      </c>
      <c r="G391" s="720"/>
      <c r="H391" s="67"/>
      <c r="I391" s="736"/>
      <c r="J391" s="727"/>
      <c r="K391" s="67"/>
      <c r="L391" s="728"/>
      <c r="M391" s="741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715" t="s">
        <v>46</v>
      </c>
      <c r="D392" s="727">
        <v>32</v>
      </c>
      <c r="E392" s="67">
        <v>38</v>
      </c>
      <c r="F392" s="728">
        <f t="shared" si="15"/>
        <v>6</v>
      </c>
      <c r="G392" s="720"/>
      <c r="H392" s="67"/>
      <c r="I392" s="736"/>
      <c r="J392" s="727"/>
      <c r="K392" s="67"/>
      <c r="L392" s="728"/>
      <c r="M392" s="741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715" t="s">
        <v>48</v>
      </c>
      <c r="D393" s="727">
        <v>32</v>
      </c>
      <c r="E393" s="67">
        <v>55</v>
      </c>
      <c r="F393" s="728">
        <f t="shared" si="15"/>
        <v>23</v>
      </c>
      <c r="G393" s="720"/>
      <c r="H393" s="67"/>
      <c r="I393" s="736"/>
      <c r="J393" s="727"/>
      <c r="K393" s="67"/>
      <c r="L393" s="728"/>
      <c r="M393" s="741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715" t="s">
        <v>46</v>
      </c>
      <c r="D394" s="727">
        <v>10</v>
      </c>
      <c r="E394" s="67">
        <v>14</v>
      </c>
      <c r="F394" s="728">
        <f t="shared" si="15"/>
        <v>4</v>
      </c>
      <c r="G394" s="720"/>
      <c r="H394" s="67"/>
      <c r="I394" s="736"/>
      <c r="J394" s="727"/>
      <c r="K394" s="67"/>
      <c r="L394" s="728"/>
      <c r="M394" s="741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715" t="s">
        <v>48</v>
      </c>
      <c r="D395" s="727">
        <v>7</v>
      </c>
      <c r="E395" s="67">
        <v>10</v>
      </c>
      <c r="F395" s="728">
        <f t="shared" si="15"/>
        <v>3</v>
      </c>
      <c r="G395" s="720"/>
      <c r="H395" s="67"/>
      <c r="I395" s="736"/>
      <c r="J395" s="727"/>
      <c r="K395" s="67"/>
      <c r="L395" s="728"/>
      <c r="M395" s="741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715" t="s">
        <v>46</v>
      </c>
      <c r="D396" s="727">
        <v>16</v>
      </c>
      <c r="E396" s="67">
        <v>30</v>
      </c>
      <c r="F396" s="728">
        <f t="shared" si="15"/>
        <v>14</v>
      </c>
      <c r="G396" s="720"/>
      <c r="H396" s="67"/>
      <c r="I396" s="736"/>
      <c r="J396" s="727"/>
      <c r="K396" s="67"/>
      <c r="L396" s="728"/>
      <c r="M396" s="741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715" t="s">
        <v>48</v>
      </c>
      <c r="D397" s="727">
        <v>13</v>
      </c>
      <c r="E397" s="67">
        <v>25</v>
      </c>
      <c r="F397" s="728">
        <f t="shared" si="15"/>
        <v>12</v>
      </c>
      <c r="G397" s="720"/>
      <c r="H397" s="67"/>
      <c r="I397" s="736"/>
      <c r="J397" s="727"/>
      <c r="K397" s="67"/>
      <c r="L397" s="728"/>
      <c r="M397" s="741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715" t="s">
        <v>46</v>
      </c>
      <c r="D398" s="727">
        <v>4</v>
      </c>
      <c r="E398" s="67">
        <v>6</v>
      </c>
      <c r="F398" s="728">
        <f t="shared" si="15"/>
        <v>2</v>
      </c>
      <c r="G398" s="720"/>
      <c r="H398" s="67"/>
      <c r="I398" s="736"/>
      <c r="J398" s="727"/>
      <c r="K398" s="67"/>
      <c r="L398" s="728"/>
      <c r="M398" s="741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715" t="s">
        <v>48</v>
      </c>
      <c r="D399" s="727">
        <v>9</v>
      </c>
      <c r="E399" s="67">
        <v>25</v>
      </c>
      <c r="F399" s="728">
        <f t="shared" si="15"/>
        <v>16</v>
      </c>
      <c r="G399" s="720"/>
      <c r="H399" s="67"/>
      <c r="I399" s="736"/>
      <c r="J399" s="727"/>
      <c r="K399" s="67"/>
      <c r="L399" s="728"/>
      <c r="M399" s="741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715" t="s">
        <v>46</v>
      </c>
      <c r="D400" s="727">
        <v>15</v>
      </c>
      <c r="E400" s="67">
        <v>25</v>
      </c>
      <c r="F400" s="728">
        <f t="shared" si="15"/>
        <v>10</v>
      </c>
      <c r="G400" s="720"/>
      <c r="H400" s="67"/>
      <c r="I400" s="736"/>
      <c r="J400" s="727"/>
      <c r="K400" s="67"/>
      <c r="L400" s="728"/>
      <c r="M400" s="741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715" t="s">
        <v>48</v>
      </c>
      <c r="D401" s="727">
        <v>8</v>
      </c>
      <c r="E401" s="67">
        <v>23</v>
      </c>
      <c r="F401" s="728">
        <f t="shared" si="15"/>
        <v>15</v>
      </c>
      <c r="G401" s="720"/>
      <c r="H401" s="67"/>
      <c r="I401" s="736"/>
      <c r="J401" s="727"/>
      <c r="K401" s="67"/>
      <c r="L401" s="728"/>
      <c r="M401" s="741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715" t="s">
        <v>46</v>
      </c>
      <c r="D402" s="727">
        <v>29</v>
      </c>
      <c r="E402" s="67">
        <v>44</v>
      </c>
      <c r="F402" s="728">
        <f t="shared" si="15"/>
        <v>15</v>
      </c>
      <c r="G402" s="720"/>
      <c r="H402" s="67"/>
      <c r="I402" s="736"/>
      <c r="J402" s="727"/>
      <c r="K402" s="67"/>
      <c r="L402" s="728"/>
      <c r="M402" s="741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715" t="s">
        <v>48</v>
      </c>
      <c r="D403" s="727">
        <v>27</v>
      </c>
      <c r="E403" s="67">
        <v>42</v>
      </c>
      <c r="F403" s="728">
        <f t="shared" si="15"/>
        <v>15</v>
      </c>
      <c r="G403" s="720"/>
      <c r="H403" s="67"/>
      <c r="I403" s="736"/>
      <c r="J403" s="727"/>
      <c r="K403" s="67"/>
      <c r="L403" s="728"/>
      <c r="M403" s="741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715" t="s">
        <v>46</v>
      </c>
      <c r="D404" s="727">
        <v>8</v>
      </c>
      <c r="E404" s="67">
        <v>12</v>
      </c>
      <c r="F404" s="728">
        <f>IF(((D404="")*AND(E404="")),"",E404-D404)</f>
        <v>4</v>
      </c>
      <c r="G404" s="720"/>
      <c r="H404" s="67"/>
      <c r="I404" s="736"/>
      <c r="J404" s="727"/>
      <c r="K404" s="67"/>
      <c r="L404" s="728"/>
      <c r="M404" s="741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715" t="s">
        <v>48</v>
      </c>
      <c r="D405" s="727">
        <v>9</v>
      </c>
      <c r="E405" s="67">
        <v>27</v>
      </c>
      <c r="F405" s="728">
        <f>IF(((D405="")*AND(E405="")),"",E405-D405)</f>
        <v>18</v>
      </c>
      <c r="G405" s="720"/>
      <c r="H405" s="67"/>
      <c r="I405" s="736"/>
      <c r="J405" s="727"/>
      <c r="K405" s="67"/>
      <c r="L405" s="728"/>
      <c r="M405" s="741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715" t="s">
        <v>46</v>
      </c>
      <c r="D406" s="727">
        <v>12</v>
      </c>
      <c r="E406" s="67">
        <v>20</v>
      </c>
      <c r="F406" s="728">
        <f t="shared" si="15"/>
        <v>8</v>
      </c>
      <c r="G406" s="720"/>
      <c r="H406" s="67"/>
      <c r="I406" s="736"/>
      <c r="J406" s="727"/>
      <c r="K406" s="67"/>
      <c r="L406" s="728"/>
      <c r="M406" s="741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715" t="s">
        <v>48</v>
      </c>
      <c r="D407" s="727">
        <v>29</v>
      </c>
      <c r="E407" s="67">
        <v>34</v>
      </c>
      <c r="F407" s="728">
        <f t="shared" si="15"/>
        <v>5</v>
      </c>
      <c r="G407" s="720"/>
      <c r="H407" s="67"/>
      <c r="I407" s="736"/>
      <c r="J407" s="727"/>
      <c r="K407" s="67"/>
      <c r="L407" s="728"/>
      <c r="M407" s="741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715" t="s">
        <v>46</v>
      </c>
      <c r="D408" s="727">
        <v>10</v>
      </c>
      <c r="E408" s="67">
        <v>23</v>
      </c>
      <c r="F408" s="728">
        <f t="shared" si="15"/>
        <v>13</v>
      </c>
      <c r="G408" s="720"/>
      <c r="H408" s="67"/>
      <c r="I408" s="736"/>
      <c r="J408" s="727"/>
      <c r="K408" s="67"/>
      <c r="L408" s="728"/>
      <c r="M408" s="741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715" t="s">
        <v>48</v>
      </c>
      <c r="D409" s="727">
        <v>9</v>
      </c>
      <c r="E409" s="67">
        <v>39</v>
      </c>
      <c r="F409" s="728">
        <f t="shared" si="15"/>
        <v>30</v>
      </c>
      <c r="G409" s="720"/>
      <c r="H409" s="67"/>
      <c r="I409" s="736"/>
      <c r="J409" s="727"/>
      <c r="K409" s="67"/>
      <c r="L409" s="728"/>
      <c r="M409" s="741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715" t="s">
        <v>46</v>
      </c>
      <c r="D410" s="727">
        <v>11</v>
      </c>
      <c r="E410" s="67">
        <v>21</v>
      </c>
      <c r="F410" s="728">
        <f t="shared" si="15"/>
        <v>10</v>
      </c>
      <c r="G410" s="720"/>
      <c r="H410" s="67"/>
      <c r="I410" s="736"/>
      <c r="J410" s="727"/>
      <c r="K410" s="67"/>
      <c r="L410" s="728"/>
      <c r="M410" s="741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715" t="s">
        <v>48</v>
      </c>
      <c r="D411" s="727">
        <v>10</v>
      </c>
      <c r="E411" s="67">
        <v>17</v>
      </c>
      <c r="F411" s="728">
        <f t="shared" si="15"/>
        <v>7</v>
      </c>
      <c r="G411" s="720"/>
      <c r="H411" s="67"/>
      <c r="I411" s="736"/>
      <c r="J411" s="727"/>
      <c r="K411" s="67"/>
      <c r="L411" s="728"/>
      <c r="M411" s="741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715" t="s">
        <v>46</v>
      </c>
      <c r="D412" s="727">
        <v>9</v>
      </c>
      <c r="E412" s="67">
        <v>26</v>
      </c>
      <c r="F412" s="728">
        <f t="shared" si="15"/>
        <v>17</v>
      </c>
      <c r="G412" s="720"/>
      <c r="H412" s="67"/>
      <c r="I412" s="736"/>
      <c r="J412" s="727"/>
      <c r="K412" s="67"/>
      <c r="L412" s="728"/>
      <c r="M412" s="741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715" t="s">
        <v>48</v>
      </c>
      <c r="D413" s="727">
        <v>4</v>
      </c>
      <c r="E413" s="67">
        <v>25</v>
      </c>
      <c r="F413" s="728">
        <f t="shared" si="15"/>
        <v>21</v>
      </c>
      <c r="G413" s="720"/>
      <c r="H413" s="67"/>
      <c r="I413" s="736"/>
      <c r="J413" s="727"/>
      <c r="K413" s="67"/>
      <c r="L413" s="728"/>
      <c r="M413" s="741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715" t="s">
        <v>46</v>
      </c>
      <c r="D414" s="727">
        <v>6</v>
      </c>
      <c r="E414" s="67">
        <v>49</v>
      </c>
      <c r="F414" s="728">
        <f t="shared" si="15"/>
        <v>43</v>
      </c>
      <c r="G414" s="720"/>
      <c r="H414" s="67"/>
      <c r="I414" s="736"/>
      <c r="J414" s="727"/>
      <c r="K414" s="67"/>
      <c r="L414" s="728"/>
      <c r="M414" s="741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715" t="s">
        <v>48</v>
      </c>
      <c r="D415" s="727">
        <v>17</v>
      </c>
      <c r="E415" s="67">
        <v>22</v>
      </c>
      <c r="F415" s="728">
        <f t="shared" si="15"/>
        <v>5</v>
      </c>
      <c r="G415" s="720"/>
      <c r="H415" s="67"/>
      <c r="I415" s="736"/>
      <c r="J415" s="727"/>
      <c r="K415" s="67"/>
      <c r="L415" s="728"/>
      <c r="M415" s="741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715" t="s">
        <v>46</v>
      </c>
      <c r="D416" s="727">
        <v>33</v>
      </c>
      <c r="E416" s="67">
        <v>67</v>
      </c>
      <c r="F416" s="728">
        <f>IF(((D416="")*AND(E416="")),"",E416-D416)</f>
        <v>34</v>
      </c>
      <c r="G416" s="720"/>
      <c r="H416" s="67"/>
      <c r="I416" s="736"/>
      <c r="J416" s="727"/>
      <c r="K416" s="67"/>
      <c r="L416" s="728"/>
      <c r="M416" s="741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715" t="s">
        <v>48</v>
      </c>
      <c r="D417" s="727">
        <v>128</v>
      </c>
      <c r="E417" s="67">
        <v>151</v>
      </c>
      <c r="F417" s="728">
        <f t="shared" ref="F417:F480" si="18">IF(((D417="")*AND(E417="")),"",E417-D417)</f>
        <v>23</v>
      </c>
      <c r="G417" s="720"/>
      <c r="H417" s="67"/>
      <c r="I417" s="736"/>
      <c r="J417" s="727"/>
      <c r="K417" s="67"/>
      <c r="L417" s="728"/>
      <c r="M417" s="741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715" t="s">
        <v>46</v>
      </c>
      <c r="D418" s="727">
        <v>13</v>
      </c>
      <c r="E418" s="67">
        <v>19</v>
      </c>
      <c r="F418" s="728">
        <f t="shared" si="18"/>
        <v>6</v>
      </c>
      <c r="G418" s="720"/>
      <c r="H418" s="67"/>
      <c r="I418" s="736"/>
      <c r="J418" s="727"/>
      <c r="K418" s="67"/>
      <c r="L418" s="728"/>
      <c r="M418" s="741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715" t="s">
        <v>48</v>
      </c>
      <c r="D419" s="727">
        <v>35</v>
      </c>
      <c r="E419" s="67">
        <v>52</v>
      </c>
      <c r="F419" s="728">
        <f t="shared" si="18"/>
        <v>17</v>
      </c>
      <c r="G419" s="720"/>
      <c r="H419" s="67"/>
      <c r="I419" s="736"/>
      <c r="J419" s="727"/>
      <c r="K419" s="67"/>
      <c r="L419" s="728"/>
      <c r="M419" s="741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715" t="s">
        <v>46</v>
      </c>
      <c r="D420" s="727">
        <v>16</v>
      </c>
      <c r="E420" s="67">
        <v>29</v>
      </c>
      <c r="F420" s="728">
        <f t="shared" si="18"/>
        <v>13</v>
      </c>
      <c r="G420" s="720"/>
      <c r="H420" s="67"/>
      <c r="I420" s="736"/>
      <c r="J420" s="727"/>
      <c r="K420" s="67"/>
      <c r="L420" s="728"/>
      <c r="M420" s="741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715" t="s">
        <v>48</v>
      </c>
      <c r="D421" s="727">
        <v>13</v>
      </c>
      <c r="E421" s="67">
        <v>18</v>
      </c>
      <c r="F421" s="728">
        <f t="shared" si="18"/>
        <v>5</v>
      </c>
      <c r="G421" s="720"/>
      <c r="H421" s="67"/>
      <c r="I421" s="736"/>
      <c r="J421" s="727"/>
      <c r="K421" s="67"/>
      <c r="L421" s="728"/>
      <c r="M421" s="741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715" t="s">
        <v>46</v>
      </c>
      <c r="D422" s="727">
        <v>13</v>
      </c>
      <c r="E422" s="67">
        <v>33</v>
      </c>
      <c r="F422" s="728">
        <f t="shared" si="18"/>
        <v>20</v>
      </c>
      <c r="G422" s="720"/>
      <c r="H422" s="67"/>
      <c r="I422" s="736"/>
      <c r="J422" s="727"/>
      <c r="K422" s="67"/>
      <c r="L422" s="728"/>
      <c r="M422" s="741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715" t="s">
        <v>48</v>
      </c>
      <c r="D423" s="727">
        <v>19</v>
      </c>
      <c r="E423" s="67">
        <v>31</v>
      </c>
      <c r="F423" s="728">
        <f t="shared" si="18"/>
        <v>12</v>
      </c>
      <c r="G423" s="720"/>
      <c r="H423" s="67"/>
      <c r="I423" s="736"/>
      <c r="J423" s="727"/>
      <c r="K423" s="67"/>
      <c r="L423" s="728"/>
      <c r="M423" s="741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715" t="s">
        <v>46</v>
      </c>
      <c r="D424" s="727">
        <v>7</v>
      </c>
      <c r="E424" s="67">
        <v>26</v>
      </c>
      <c r="F424" s="728">
        <f t="shared" si="18"/>
        <v>19</v>
      </c>
      <c r="G424" s="720"/>
      <c r="H424" s="67"/>
      <c r="I424" s="736"/>
      <c r="J424" s="727"/>
      <c r="K424" s="67"/>
      <c r="L424" s="728"/>
      <c r="M424" s="741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715" t="s">
        <v>48</v>
      </c>
      <c r="D425" s="727">
        <v>22</v>
      </c>
      <c r="E425" s="67">
        <v>39</v>
      </c>
      <c r="F425" s="728">
        <f t="shared" si="18"/>
        <v>17</v>
      </c>
      <c r="G425" s="720"/>
      <c r="H425" s="67"/>
      <c r="I425" s="736"/>
      <c r="J425" s="727"/>
      <c r="K425" s="67"/>
      <c r="L425" s="728"/>
      <c r="M425" s="741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715" t="s">
        <v>46</v>
      </c>
      <c r="D426" s="727">
        <v>6</v>
      </c>
      <c r="E426" s="67">
        <v>96</v>
      </c>
      <c r="F426" s="728">
        <f t="shared" si="18"/>
        <v>90</v>
      </c>
      <c r="G426" s="720"/>
      <c r="H426" s="67"/>
      <c r="I426" s="736"/>
      <c r="J426" s="727"/>
      <c r="K426" s="67"/>
      <c r="L426" s="728"/>
      <c r="M426" s="741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715" t="s">
        <v>48</v>
      </c>
      <c r="D427" s="727">
        <v>15</v>
      </c>
      <c r="E427" s="67">
        <v>234</v>
      </c>
      <c r="F427" s="728">
        <f t="shared" si="18"/>
        <v>219</v>
      </c>
      <c r="G427" s="720"/>
      <c r="H427" s="67"/>
      <c r="I427" s="736"/>
      <c r="J427" s="727"/>
      <c r="K427" s="67"/>
      <c r="L427" s="728"/>
      <c r="M427" s="741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715" t="s">
        <v>46</v>
      </c>
      <c r="D428" s="727">
        <v>20</v>
      </c>
      <c r="E428" s="67">
        <v>83</v>
      </c>
      <c r="F428" s="728">
        <f t="shared" si="18"/>
        <v>63</v>
      </c>
      <c r="G428" s="720"/>
      <c r="H428" s="67"/>
      <c r="I428" s="736"/>
      <c r="J428" s="727"/>
      <c r="K428" s="67"/>
      <c r="L428" s="728"/>
      <c r="M428" s="741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715" t="s">
        <v>48</v>
      </c>
      <c r="D429" s="727">
        <v>8</v>
      </c>
      <c r="E429" s="67">
        <v>64</v>
      </c>
      <c r="F429" s="728">
        <f t="shared" si="18"/>
        <v>56</v>
      </c>
      <c r="G429" s="720"/>
      <c r="H429" s="67"/>
      <c r="I429" s="736"/>
      <c r="J429" s="727"/>
      <c r="K429" s="67"/>
      <c r="L429" s="728"/>
      <c r="M429" s="741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715" t="s">
        <v>46</v>
      </c>
      <c r="D430" s="727">
        <v>5</v>
      </c>
      <c r="E430" s="67">
        <v>21</v>
      </c>
      <c r="F430" s="728">
        <f t="shared" si="18"/>
        <v>16</v>
      </c>
      <c r="G430" s="720"/>
      <c r="H430" s="67"/>
      <c r="I430" s="736"/>
      <c r="J430" s="727"/>
      <c r="K430" s="67"/>
      <c r="L430" s="728"/>
      <c r="M430" s="741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715" t="s">
        <v>48</v>
      </c>
      <c r="D431" s="727">
        <v>12</v>
      </c>
      <c r="E431" s="67">
        <v>40</v>
      </c>
      <c r="F431" s="728">
        <f t="shared" si="18"/>
        <v>28</v>
      </c>
      <c r="G431" s="720"/>
      <c r="H431" s="67"/>
      <c r="I431" s="736"/>
      <c r="J431" s="727"/>
      <c r="K431" s="67"/>
      <c r="L431" s="728"/>
      <c r="M431" s="741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715" t="s">
        <v>46</v>
      </c>
      <c r="D432" s="727">
        <v>43</v>
      </c>
      <c r="E432" s="67">
        <v>54</v>
      </c>
      <c r="F432" s="728">
        <f t="shared" si="18"/>
        <v>11</v>
      </c>
      <c r="G432" s="720"/>
      <c r="H432" s="67"/>
      <c r="I432" s="736"/>
      <c r="J432" s="727"/>
      <c r="K432" s="67"/>
      <c r="L432" s="728"/>
      <c r="M432" s="741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715" t="s">
        <v>48</v>
      </c>
      <c r="D433" s="727">
        <v>44</v>
      </c>
      <c r="E433" s="67">
        <v>68</v>
      </c>
      <c r="F433" s="728">
        <f t="shared" si="18"/>
        <v>24</v>
      </c>
      <c r="G433" s="720"/>
      <c r="H433" s="67"/>
      <c r="I433" s="736"/>
      <c r="J433" s="727"/>
      <c r="K433" s="67"/>
      <c r="L433" s="728"/>
      <c r="M433" s="741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715" t="s">
        <v>46</v>
      </c>
      <c r="D434" s="727">
        <v>36</v>
      </c>
      <c r="E434" s="67">
        <v>49</v>
      </c>
      <c r="F434" s="728">
        <f t="shared" si="18"/>
        <v>13</v>
      </c>
      <c r="G434" s="720"/>
      <c r="H434" s="67"/>
      <c r="I434" s="736"/>
      <c r="J434" s="727"/>
      <c r="K434" s="67"/>
      <c r="L434" s="728"/>
      <c r="M434" s="741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715" t="s">
        <v>48</v>
      </c>
      <c r="D435" s="727">
        <v>4</v>
      </c>
      <c r="E435" s="67">
        <v>12</v>
      </c>
      <c r="F435" s="728">
        <f t="shared" si="18"/>
        <v>8</v>
      </c>
      <c r="G435" s="720"/>
      <c r="H435" s="67"/>
      <c r="I435" s="736"/>
      <c r="J435" s="727"/>
      <c r="K435" s="67"/>
      <c r="L435" s="728"/>
      <c r="M435" s="741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715" t="s">
        <v>46</v>
      </c>
      <c r="D436" s="727">
        <v>47</v>
      </c>
      <c r="E436" s="67">
        <v>62</v>
      </c>
      <c r="F436" s="728">
        <f t="shared" si="18"/>
        <v>15</v>
      </c>
      <c r="G436" s="720"/>
      <c r="H436" s="67"/>
      <c r="I436" s="736"/>
      <c r="J436" s="727"/>
      <c r="K436" s="67"/>
      <c r="L436" s="728"/>
      <c r="M436" s="741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715" t="s">
        <v>48</v>
      </c>
      <c r="D437" s="727">
        <v>12</v>
      </c>
      <c r="E437" s="67">
        <v>15</v>
      </c>
      <c r="F437" s="728">
        <f t="shared" si="18"/>
        <v>3</v>
      </c>
      <c r="G437" s="720"/>
      <c r="H437" s="67"/>
      <c r="I437" s="736"/>
      <c r="J437" s="727"/>
      <c r="K437" s="67"/>
      <c r="L437" s="728"/>
      <c r="M437" s="741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715" t="s">
        <v>46</v>
      </c>
      <c r="D438" s="727">
        <v>37</v>
      </c>
      <c r="E438" s="67">
        <v>44</v>
      </c>
      <c r="F438" s="728">
        <f t="shared" si="18"/>
        <v>7</v>
      </c>
      <c r="G438" s="720"/>
      <c r="H438" s="67"/>
      <c r="I438" s="736"/>
      <c r="J438" s="727"/>
      <c r="K438" s="67"/>
      <c r="L438" s="728"/>
      <c r="M438" s="741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715" t="s">
        <v>48</v>
      </c>
      <c r="D439" s="727">
        <v>10</v>
      </c>
      <c r="E439" s="67">
        <v>28</v>
      </c>
      <c r="F439" s="728">
        <f t="shared" si="18"/>
        <v>18</v>
      </c>
      <c r="G439" s="720"/>
      <c r="H439" s="67"/>
      <c r="I439" s="736"/>
      <c r="J439" s="727"/>
      <c r="K439" s="67"/>
      <c r="L439" s="728"/>
      <c r="M439" s="741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715" t="s">
        <v>46</v>
      </c>
      <c r="D440" s="727">
        <v>44</v>
      </c>
      <c r="E440" s="67">
        <v>54</v>
      </c>
      <c r="F440" s="728">
        <f t="shared" si="18"/>
        <v>10</v>
      </c>
      <c r="G440" s="720"/>
      <c r="H440" s="67"/>
      <c r="I440" s="736"/>
      <c r="J440" s="727"/>
      <c r="K440" s="67"/>
      <c r="L440" s="728"/>
      <c r="M440" s="741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715" t="s">
        <v>48</v>
      </c>
      <c r="D441" s="727">
        <v>24</v>
      </c>
      <c r="E441" s="67">
        <v>54</v>
      </c>
      <c r="F441" s="728">
        <f t="shared" si="18"/>
        <v>30</v>
      </c>
      <c r="G441" s="720"/>
      <c r="H441" s="67"/>
      <c r="I441" s="736"/>
      <c r="J441" s="727"/>
      <c r="K441" s="67"/>
      <c r="L441" s="728"/>
      <c r="M441" s="741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715" t="s">
        <v>46</v>
      </c>
      <c r="D442" s="727">
        <v>22</v>
      </c>
      <c r="E442" s="67">
        <v>31</v>
      </c>
      <c r="F442" s="728">
        <f t="shared" si="18"/>
        <v>9</v>
      </c>
      <c r="G442" s="720"/>
      <c r="H442" s="67"/>
      <c r="I442" s="736"/>
      <c r="J442" s="727"/>
      <c r="K442" s="67"/>
      <c r="L442" s="728"/>
      <c r="M442" s="741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715" t="s">
        <v>48</v>
      </c>
      <c r="D443" s="727">
        <v>41</v>
      </c>
      <c r="E443" s="67">
        <v>50</v>
      </c>
      <c r="F443" s="728">
        <f t="shared" si="18"/>
        <v>9</v>
      </c>
      <c r="G443" s="720"/>
      <c r="H443" s="67"/>
      <c r="I443" s="736"/>
      <c r="J443" s="727"/>
      <c r="K443" s="67"/>
      <c r="L443" s="728"/>
      <c r="M443" s="741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715" t="s">
        <v>46</v>
      </c>
      <c r="D444" s="727">
        <v>6</v>
      </c>
      <c r="E444" s="67">
        <v>19</v>
      </c>
      <c r="F444" s="728">
        <f t="shared" si="18"/>
        <v>13</v>
      </c>
      <c r="G444" s="720"/>
      <c r="H444" s="67"/>
      <c r="I444" s="736"/>
      <c r="J444" s="727"/>
      <c r="K444" s="67"/>
      <c r="L444" s="728"/>
      <c r="M444" s="741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715" t="s">
        <v>48</v>
      </c>
      <c r="D445" s="727">
        <v>3</v>
      </c>
      <c r="E445" s="67">
        <v>10</v>
      </c>
      <c r="F445" s="728">
        <f t="shared" si="18"/>
        <v>7</v>
      </c>
      <c r="G445" s="720"/>
      <c r="H445" s="67"/>
      <c r="I445" s="736"/>
      <c r="J445" s="727"/>
      <c r="K445" s="67"/>
      <c r="L445" s="728"/>
      <c r="M445" s="741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715" t="s">
        <v>46</v>
      </c>
      <c r="D446" s="727">
        <v>20</v>
      </c>
      <c r="E446" s="67">
        <v>780</v>
      </c>
      <c r="F446" s="728">
        <f t="shared" si="18"/>
        <v>760</v>
      </c>
      <c r="G446" s="720"/>
      <c r="H446" s="67"/>
      <c r="I446" s="736"/>
      <c r="J446" s="727"/>
      <c r="K446" s="67"/>
      <c r="L446" s="728"/>
      <c r="M446" s="741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715" t="s">
        <v>48</v>
      </c>
      <c r="D447" s="727">
        <v>12</v>
      </c>
      <c r="E447" s="67">
        <v>18</v>
      </c>
      <c r="F447" s="728">
        <f t="shared" si="18"/>
        <v>6</v>
      </c>
      <c r="G447" s="720"/>
      <c r="H447" s="67"/>
      <c r="I447" s="736"/>
      <c r="J447" s="727"/>
      <c r="K447" s="67"/>
      <c r="L447" s="728"/>
      <c r="M447" s="741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715" t="s">
        <v>46</v>
      </c>
      <c r="D448" s="727">
        <v>10</v>
      </c>
      <c r="E448" s="67">
        <v>21</v>
      </c>
      <c r="F448" s="728">
        <f t="shared" si="18"/>
        <v>11</v>
      </c>
      <c r="G448" s="720"/>
      <c r="H448" s="67"/>
      <c r="I448" s="736"/>
      <c r="J448" s="727"/>
      <c r="K448" s="67"/>
      <c r="L448" s="728"/>
      <c r="M448" s="741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715" t="s">
        <v>46</v>
      </c>
      <c r="D449" s="727">
        <v>14</v>
      </c>
      <c r="E449" s="67">
        <v>22</v>
      </c>
      <c r="F449" s="728">
        <f t="shared" si="18"/>
        <v>8</v>
      </c>
      <c r="G449" s="720"/>
      <c r="H449" s="67"/>
      <c r="I449" s="736"/>
      <c r="J449" s="727"/>
      <c r="K449" s="67"/>
      <c r="L449" s="728"/>
      <c r="M449" s="741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715" t="s">
        <v>46</v>
      </c>
      <c r="D450" s="727">
        <v>10</v>
      </c>
      <c r="E450" s="67">
        <v>283</v>
      </c>
      <c r="F450" s="728">
        <f t="shared" si="18"/>
        <v>273</v>
      </c>
      <c r="G450" s="720"/>
      <c r="H450" s="67"/>
      <c r="I450" s="736"/>
      <c r="J450" s="727"/>
      <c r="K450" s="67"/>
      <c r="L450" s="728"/>
      <c r="M450" s="741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715" t="s">
        <v>46</v>
      </c>
      <c r="D451" s="727">
        <v>5</v>
      </c>
      <c r="E451" s="67">
        <v>176</v>
      </c>
      <c r="F451" s="728">
        <f t="shared" si="18"/>
        <v>171</v>
      </c>
      <c r="G451" s="720"/>
      <c r="H451" s="67"/>
      <c r="I451" s="736"/>
      <c r="J451" s="727"/>
      <c r="K451" s="67"/>
      <c r="L451" s="728"/>
      <c r="M451" s="741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715" t="s">
        <v>46</v>
      </c>
      <c r="D452" s="727">
        <v>11</v>
      </c>
      <c r="E452" s="67">
        <v>290</v>
      </c>
      <c r="F452" s="728">
        <f t="shared" si="18"/>
        <v>279</v>
      </c>
      <c r="G452" s="720"/>
      <c r="H452" s="67"/>
      <c r="I452" s="736"/>
      <c r="J452" s="727"/>
      <c r="K452" s="67"/>
      <c r="L452" s="728"/>
      <c r="M452" s="741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715" t="s">
        <v>46</v>
      </c>
      <c r="D453" s="727">
        <v>14</v>
      </c>
      <c r="E453" s="67">
        <v>21</v>
      </c>
      <c r="F453" s="728">
        <f t="shared" si="18"/>
        <v>7</v>
      </c>
      <c r="G453" s="720"/>
      <c r="H453" s="67"/>
      <c r="I453" s="736"/>
      <c r="J453" s="727"/>
      <c r="K453" s="67"/>
      <c r="L453" s="728"/>
      <c r="M453" s="741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715" t="s">
        <v>46</v>
      </c>
      <c r="D454" s="727">
        <v>19</v>
      </c>
      <c r="E454" s="67">
        <v>48</v>
      </c>
      <c r="F454" s="728">
        <f t="shared" si="18"/>
        <v>29</v>
      </c>
      <c r="G454" s="720"/>
      <c r="H454" s="67"/>
      <c r="I454" s="736"/>
      <c r="J454" s="727"/>
      <c r="K454" s="67"/>
      <c r="L454" s="728"/>
      <c r="M454" s="741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715" t="s">
        <v>46</v>
      </c>
      <c r="D455" s="727">
        <v>21</v>
      </c>
      <c r="E455" s="67">
        <v>51</v>
      </c>
      <c r="F455" s="728">
        <f t="shared" si="18"/>
        <v>30</v>
      </c>
      <c r="G455" s="720"/>
      <c r="H455" s="67"/>
      <c r="I455" s="736"/>
      <c r="J455" s="727"/>
      <c r="K455" s="67"/>
      <c r="L455" s="728"/>
      <c r="M455" s="741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715" t="s">
        <v>46</v>
      </c>
      <c r="D456" s="727">
        <v>5</v>
      </c>
      <c r="E456" s="67">
        <v>9</v>
      </c>
      <c r="F456" s="728">
        <f t="shared" si="18"/>
        <v>4</v>
      </c>
      <c r="G456" s="720"/>
      <c r="H456" s="67"/>
      <c r="I456" s="736"/>
      <c r="J456" s="727"/>
      <c r="K456" s="67"/>
      <c r="L456" s="728"/>
      <c r="M456" s="741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715" t="s">
        <v>46</v>
      </c>
      <c r="D457" s="727">
        <v>9</v>
      </c>
      <c r="E457" s="67">
        <v>31</v>
      </c>
      <c r="F457" s="728">
        <f t="shared" si="18"/>
        <v>22</v>
      </c>
      <c r="G457" s="720"/>
      <c r="H457" s="67"/>
      <c r="I457" s="736"/>
      <c r="J457" s="727"/>
      <c r="K457" s="67"/>
      <c r="L457" s="728"/>
      <c r="M457" s="741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715" t="s">
        <v>46</v>
      </c>
      <c r="D458" s="727">
        <v>0</v>
      </c>
      <c r="E458" s="67">
        <v>12</v>
      </c>
      <c r="F458" s="728">
        <f t="shared" si="18"/>
        <v>12</v>
      </c>
      <c r="G458" s="720"/>
      <c r="H458" s="67"/>
      <c r="I458" s="736"/>
      <c r="J458" s="727"/>
      <c r="K458" s="67"/>
      <c r="L458" s="728"/>
      <c r="M458" s="741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715" t="s">
        <v>48</v>
      </c>
      <c r="D459" s="727">
        <v>2</v>
      </c>
      <c r="E459" s="67">
        <v>11</v>
      </c>
      <c r="F459" s="728">
        <f t="shared" si="18"/>
        <v>9</v>
      </c>
      <c r="G459" s="720"/>
      <c r="H459" s="67"/>
      <c r="I459" s="736"/>
      <c r="J459" s="727"/>
      <c r="K459" s="67"/>
      <c r="L459" s="728"/>
      <c r="M459" s="741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715" t="s">
        <v>46</v>
      </c>
      <c r="D460" s="727">
        <v>29</v>
      </c>
      <c r="E460" s="67">
        <v>31</v>
      </c>
      <c r="F460" s="728">
        <f t="shared" si="18"/>
        <v>2</v>
      </c>
      <c r="G460" s="720"/>
      <c r="H460" s="67"/>
      <c r="I460" s="736"/>
      <c r="J460" s="727"/>
      <c r="K460" s="67"/>
      <c r="L460" s="728"/>
      <c r="M460" s="741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715" t="s">
        <v>48</v>
      </c>
      <c r="D461" s="727">
        <v>17</v>
      </c>
      <c r="E461" s="67">
        <v>24</v>
      </c>
      <c r="F461" s="728">
        <f t="shared" si="18"/>
        <v>7</v>
      </c>
      <c r="G461" s="720"/>
      <c r="H461" s="67"/>
      <c r="I461" s="736"/>
      <c r="J461" s="727"/>
      <c r="K461" s="67"/>
      <c r="L461" s="728"/>
      <c r="M461" s="741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715" t="s">
        <v>46</v>
      </c>
      <c r="D462" s="727">
        <v>31</v>
      </c>
      <c r="E462" s="67">
        <v>40</v>
      </c>
      <c r="F462" s="728">
        <f t="shared" si="18"/>
        <v>9</v>
      </c>
      <c r="G462" s="720"/>
      <c r="H462" s="67"/>
      <c r="I462" s="736"/>
      <c r="J462" s="727"/>
      <c r="K462" s="67"/>
      <c r="L462" s="728"/>
      <c r="M462" s="741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715" t="s">
        <v>48</v>
      </c>
      <c r="D463" s="727">
        <v>20</v>
      </c>
      <c r="E463" s="67">
        <v>35</v>
      </c>
      <c r="F463" s="728">
        <f t="shared" si="18"/>
        <v>15</v>
      </c>
      <c r="G463" s="720"/>
      <c r="H463" s="67"/>
      <c r="I463" s="736"/>
      <c r="J463" s="727"/>
      <c r="K463" s="67"/>
      <c r="L463" s="728"/>
      <c r="M463" s="741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715" t="s">
        <v>46</v>
      </c>
      <c r="D464" s="727">
        <v>25</v>
      </c>
      <c r="E464" s="67">
        <v>43</v>
      </c>
      <c r="F464" s="728">
        <f t="shared" si="18"/>
        <v>18</v>
      </c>
      <c r="G464" s="720"/>
      <c r="H464" s="67"/>
      <c r="I464" s="736"/>
      <c r="J464" s="727"/>
      <c r="K464" s="67"/>
      <c r="L464" s="728"/>
      <c r="M464" s="741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715" t="s">
        <v>48</v>
      </c>
      <c r="D465" s="727">
        <v>17</v>
      </c>
      <c r="E465" s="67">
        <v>31</v>
      </c>
      <c r="F465" s="728">
        <f t="shared" si="18"/>
        <v>14</v>
      </c>
      <c r="G465" s="720"/>
      <c r="H465" s="67"/>
      <c r="I465" s="736"/>
      <c r="J465" s="727"/>
      <c r="K465" s="67"/>
      <c r="L465" s="728"/>
      <c r="M465" s="741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715" t="s">
        <v>46</v>
      </c>
      <c r="D466" s="727">
        <v>43</v>
      </c>
      <c r="E466" s="67">
        <v>52</v>
      </c>
      <c r="F466" s="728">
        <f t="shared" si="18"/>
        <v>9</v>
      </c>
      <c r="G466" s="720"/>
      <c r="H466" s="67"/>
      <c r="I466" s="736"/>
      <c r="J466" s="727"/>
      <c r="K466" s="67"/>
      <c r="L466" s="728"/>
      <c r="M466" s="741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715" t="s">
        <v>48</v>
      </c>
      <c r="D467" s="727">
        <v>9</v>
      </c>
      <c r="E467" s="67">
        <v>24</v>
      </c>
      <c r="F467" s="728">
        <f t="shared" si="18"/>
        <v>15</v>
      </c>
      <c r="G467" s="720"/>
      <c r="H467" s="67"/>
      <c r="I467" s="736"/>
      <c r="J467" s="727"/>
      <c r="K467" s="67"/>
      <c r="L467" s="728"/>
      <c r="M467" s="741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715" t="s">
        <v>46</v>
      </c>
      <c r="D468" s="727">
        <v>12</v>
      </c>
      <c r="E468" s="67">
        <v>56</v>
      </c>
      <c r="F468" s="728">
        <f t="shared" si="18"/>
        <v>44</v>
      </c>
      <c r="G468" s="720"/>
      <c r="H468" s="67"/>
      <c r="I468" s="736"/>
      <c r="J468" s="727"/>
      <c r="K468" s="67"/>
      <c r="L468" s="728"/>
      <c r="M468" s="741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715" t="s">
        <v>48</v>
      </c>
      <c r="D469" s="727">
        <v>25</v>
      </c>
      <c r="E469" s="67">
        <v>38</v>
      </c>
      <c r="F469" s="728">
        <f t="shared" si="18"/>
        <v>13</v>
      </c>
      <c r="G469" s="720"/>
      <c r="H469" s="67"/>
      <c r="I469" s="736"/>
      <c r="J469" s="727"/>
      <c r="K469" s="67"/>
      <c r="L469" s="728"/>
      <c r="M469" s="741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715" t="s">
        <v>46</v>
      </c>
      <c r="D470" s="727">
        <v>26</v>
      </c>
      <c r="E470" s="67">
        <v>37</v>
      </c>
      <c r="F470" s="728">
        <f t="shared" si="18"/>
        <v>11</v>
      </c>
      <c r="G470" s="720"/>
      <c r="H470" s="67"/>
      <c r="I470" s="736"/>
      <c r="J470" s="727"/>
      <c r="K470" s="67"/>
      <c r="L470" s="728"/>
      <c r="M470" s="741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715" t="s">
        <v>46</v>
      </c>
      <c r="D471" s="727">
        <v>28</v>
      </c>
      <c r="E471" s="67">
        <v>30</v>
      </c>
      <c r="F471" s="728">
        <f t="shared" si="18"/>
        <v>2</v>
      </c>
      <c r="G471" s="720"/>
      <c r="H471" s="67"/>
      <c r="I471" s="736"/>
      <c r="J471" s="727"/>
      <c r="K471" s="67"/>
      <c r="L471" s="728"/>
      <c r="M471" s="741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715" t="s">
        <v>46</v>
      </c>
      <c r="D472" s="727">
        <v>13</v>
      </c>
      <c r="E472" s="67">
        <v>17</v>
      </c>
      <c r="F472" s="728">
        <f t="shared" si="18"/>
        <v>4</v>
      </c>
      <c r="G472" s="720"/>
      <c r="H472" s="67"/>
      <c r="I472" s="736"/>
      <c r="J472" s="727"/>
      <c r="K472" s="67"/>
      <c r="L472" s="728"/>
      <c r="M472" s="741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715" t="s">
        <v>48</v>
      </c>
      <c r="D473" s="727">
        <v>6</v>
      </c>
      <c r="E473" s="67">
        <v>13</v>
      </c>
      <c r="F473" s="728">
        <f t="shared" si="18"/>
        <v>7</v>
      </c>
      <c r="G473" s="720"/>
      <c r="H473" s="67"/>
      <c r="I473" s="736"/>
      <c r="J473" s="727"/>
      <c r="K473" s="67"/>
      <c r="L473" s="728"/>
      <c r="M473" s="741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715" t="s">
        <v>46</v>
      </c>
      <c r="D474" s="727">
        <v>23</v>
      </c>
      <c r="E474" s="67">
        <v>41</v>
      </c>
      <c r="F474" s="728">
        <f t="shared" si="18"/>
        <v>18</v>
      </c>
      <c r="G474" s="720"/>
      <c r="H474" s="67"/>
      <c r="I474" s="736"/>
      <c r="J474" s="727"/>
      <c r="K474" s="67"/>
      <c r="L474" s="728"/>
      <c r="M474" s="741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715" t="s">
        <v>48</v>
      </c>
      <c r="D475" s="727">
        <v>44</v>
      </c>
      <c r="E475" s="67">
        <v>70</v>
      </c>
      <c r="F475" s="728">
        <f t="shared" si="18"/>
        <v>26</v>
      </c>
      <c r="G475" s="720"/>
      <c r="H475" s="67"/>
      <c r="I475" s="736"/>
      <c r="J475" s="727"/>
      <c r="K475" s="67"/>
      <c r="L475" s="728"/>
      <c r="M475" s="741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715" t="s">
        <v>46</v>
      </c>
      <c r="D476" s="727">
        <v>27</v>
      </c>
      <c r="E476" s="67">
        <v>35</v>
      </c>
      <c r="F476" s="728">
        <f t="shared" si="18"/>
        <v>8</v>
      </c>
      <c r="G476" s="720"/>
      <c r="H476" s="67"/>
      <c r="I476" s="736"/>
      <c r="J476" s="727"/>
      <c r="K476" s="67"/>
      <c r="L476" s="728"/>
      <c r="M476" s="741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715" t="s">
        <v>48</v>
      </c>
      <c r="D477" s="727">
        <v>1</v>
      </c>
      <c r="E477" s="67">
        <v>11</v>
      </c>
      <c r="F477" s="728">
        <f t="shared" si="18"/>
        <v>10</v>
      </c>
      <c r="G477" s="720"/>
      <c r="H477" s="67"/>
      <c r="I477" s="736"/>
      <c r="J477" s="727"/>
      <c r="K477" s="67"/>
      <c r="L477" s="728"/>
      <c r="M477" s="741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715" t="s">
        <v>46</v>
      </c>
      <c r="D478" s="727">
        <v>10</v>
      </c>
      <c r="E478" s="67">
        <v>30</v>
      </c>
      <c r="F478" s="728">
        <f t="shared" si="18"/>
        <v>20</v>
      </c>
      <c r="G478" s="720"/>
      <c r="H478" s="67"/>
      <c r="I478" s="736"/>
      <c r="J478" s="727"/>
      <c r="K478" s="67"/>
      <c r="L478" s="728"/>
      <c r="M478" s="741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715" t="s">
        <v>48</v>
      </c>
      <c r="D479" s="727">
        <v>36</v>
      </c>
      <c r="E479" s="67">
        <v>50</v>
      </c>
      <c r="F479" s="728">
        <f t="shared" si="18"/>
        <v>14</v>
      </c>
      <c r="G479" s="720"/>
      <c r="H479" s="67"/>
      <c r="I479" s="736"/>
      <c r="J479" s="727"/>
      <c r="K479" s="67"/>
      <c r="L479" s="728"/>
      <c r="M479" s="741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715" t="s">
        <v>46</v>
      </c>
      <c r="D480" s="727">
        <v>48</v>
      </c>
      <c r="E480" s="67">
        <v>51</v>
      </c>
      <c r="F480" s="728">
        <f t="shared" si="18"/>
        <v>3</v>
      </c>
      <c r="G480" s="720"/>
      <c r="H480" s="67"/>
      <c r="I480" s="736"/>
      <c r="J480" s="727"/>
      <c r="K480" s="67"/>
      <c r="L480" s="728"/>
      <c r="M480" s="741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715" t="s">
        <v>48</v>
      </c>
      <c r="D481" s="727">
        <v>26</v>
      </c>
      <c r="E481" s="67">
        <v>44</v>
      </c>
      <c r="F481" s="728">
        <f>IF(((D481="")*AND(E481="")),"",E481-D481)</f>
        <v>18</v>
      </c>
      <c r="G481" s="720"/>
      <c r="H481" s="67"/>
      <c r="I481" s="736"/>
      <c r="J481" s="727"/>
      <c r="K481" s="67"/>
      <c r="L481" s="728"/>
      <c r="M481" s="741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715" t="s">
        <v>46</v>
      </c>
      <c r="D482" s="727">
        <v>30</v>
      </c>
      <c r="E482" s="67">
        <v>45</v>
      </c>
      <c r="F482" s="728">
        <f>IF(((D482="")*AND(E482="")),"",E482-D482)</f>
        <v>15</v>
      </c>
      <c r="G482" s="720"/>
      <c r="H482" s="67"/>
      <c r="I482" s="736"/>
      <c r="J482" s="727"/>
      <c r="K482" s="67"/>
      <c r="L482" s="728"/>
      <c r="M482" s="741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715" t="s">
        <v>48</v>
      </c>
      <c r="D483" s="727">
        <v>23</v>
      </c>
      <c r="E483" s="67">
        <v>41</v>
      </c>
      <c r="F483" s="728">
        <f>IF(((D483="")*AND(E483="")),"",E483-D483)</f>
        <v>18</v>
      </c>
      <c r="G483" s="720"/>
      <c r="H483" s="67"/>
      <c r="I483" s="736"/>
      <c r="J483" s="727"/>
      <c r="K483" s="67"/>
      <c r="L483" s="728"/>
      <c r="M483" s="741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715" t="s">
        <v>46</v>
      </c>
      <c r="D484" s="727">
        <v>38</v>
      </c>
      <c r="E484" s="67">
        <v>45</v>
      </c>
      <c r="F484" s="728">
        <f>IF(((D484="")*AND(E484="")),"",E484-D484)</f>
        <v>7</v>
      </c>
      <c r="G484" s="720"/>
      <c r="H484" s="67"/>
      <c r="I484" s="736"/>
      <c r="J484" s="727"/>
      <c r="K484" s="67"/>
      <c r="L484" s="728"/>
      <c r="M484" s="741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715" t="s">
        <v>48</v>
      </c>
      <c r="D485" s="727">
        <v>36</v>
      </c>
      <c r="E485" s="67">
        <v>42</v>
      </c>
      <c r="F485" s="728">
        <f>IF(((D485="")*AND(E485="")),"",E485-D485)</f>
        <v>6</v>
      </c>
      <c r="G485" s="720"/>
      <c r="H485" s="67"/>
      <c r="I485" s="736"/>
      <c r="J485" s="727"/>
      <c r="K485" s="67"/>
      <c r="L485" s="728"/>
      <c r="M485" s="741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715" t="s">
        <v>46</v>
      </c>
      <c r="D486" s="727">
        <v>35</v>
      </c>
      <c r="E486" s="67">
        <v>44</v>
      </c>
      <c r="F486" s="728">
        <f t="shared" ref="F486:F499" si="21">IF(((D486="")*AND(E486="")),"",E486-D486)</f>
        <v>9</v>
      </c>
      <c r="G486" s="720"/>
      <c r="H486" s="67"/>
      <c r="I486" s="736"/>
      <c r="J486" s="727"/>
      <c r="K486" s="67"/>
      <c r="L486" s="728"/>
      <c r="M486" s="741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715" t="s">
        <v>48</v>
      </c>
      <c r="D487" s="727">
        <v>21</v>
      </c>
      <c r="E487" s="67">
        <v>49</v>
      </c>
      <c r="F487" s="728">
        <f t="shared" si="21"/>
        <v>28</v>
      </c>
      <c r="G487" s="720"/>
      <c r="H487" s="67"/>
      <c r="I487" s="736"/>
      <c r="J487" s="727"/>
      <c r="K487" s="67"/>
      <c r="L487" s="728"/>
      <c r="M487" s="741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715" t="s">
        <v>46</v>
      </c>
      <c r="D488" s="727">
        <v>51</v>
      </c>
      <c r="E488" s="67">
        <v>56</v>
      </c>
      <c r="F488" s="728">
        <v>5</v>
      </c>
      <c r="G488" s="720"/>
      <c r="H488" s="67"/>
      <c r="I488" s="736"/>
      <c r="J488" s="727"/>
      <c r="K488" s="67"/>
      <c r="L488" s="728"/>
      <c r="M488" s="741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715" t="s">
        <v>48</v>
      </c>
      <c r="D489" s="727">
        <v>68</v>
      </c>
      <c r="E489" s="67">
        <v>78</v>
      </c>
      <c r="F489" s="728">
        <v>10</v>
      </c>
      <c r="G489" s="720"/>
      <c r="H489" s="67"/>
      <c r="I489" s="736"/>
      <c r="J489" s="727"/>
      <c r="K489" s="67"/>
      <c r="L489" s="728"/>
      <c r="M489" s="741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715" t="s">
        <v>46</v>
      </c>
      <c r="D490" s="727">
        <v>78</v>
      </c>
      <c r="E490" s="67">
        <v>94</v>
      </c>
      <c r="F490" s="728">
        <v>16</v>
      </c>
      <c r="G490" s="720"/>
      <c r="H490" s="67"/>
      <c r="I490" s="736"/>
      <c r="J490" s="727"/>
      <c r="K490" s="67"/>
      <c r="L490" s="728"/>
      <c r="M490" s="741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715" t="s">
        <v>48</v>
      </c>
      <c r="D491" s="727">
        <v>56</v>
      </c>
      <c r="E491" s="67">
        <v>80</v>
      </c>
      <c r="F491" s="728">
        <v>24</v>
      </c>
      <c r="G491" s="720"/>
      <c r="H491" s="67"/>
      <c r="I491" s="736"/>
      <c r="J491" s="727"/>
      <c r="K491" s="67"/>
      <c r="L491" s="728"/>
      <c r="M491" s="741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715" t="s">
        <v>46</v>
      </c>
      <c r="D492" s="727">
        <v>8</v>
      </c>
      <c r="E492" s="67">
        <v>16</v>
      </c>
      <c r="F492" s="728">
        <v>8</v>
      </c>
      <c r="G492" s="720"/>
      <c r="H492" s="67"/>
      <c r="I492" s="736"/>
      <c r="J492" s="727"/>
      <c r="K492" s="67"/>
      <c r="L492" s="728"/>
      <c r="M492" s="741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715" t="s">
        <v>48</v>
      </c>
      <c r="D493" s="727">
        <v>8</v>
      </c>
      <c r="E493" s="67">
        <v>25</v>
      </c>
      <c r="F493" s="728">
        <f t="shared" si="21"/>
        <v>17</v>
      </c>
      <c r="G493" s="720"/>
      <c r="H493" s="67"/>
      <c r="I493" s="736"/>
      <c r="J493" s="727"/>
      <c r="K493" s="67"/>
      <c r="L493" s="728"/>
      <c r="M493" s="741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715" t="s">
        <v>46</v>
      </c>
      <c r="D494" s="727">
        <v>41</v>
      </c>
      <c r="E494" s="67">
        <v>56</v>
      </c>
      <c r="F494" s="728">
        <f t="shared" si="21"/>
        <v>15</v>
      </c>
      <c r="G494" s="720"/>
      <c r="H494" s="67"/>
      <c r="I494" s="736"/>
      <c r="J494" s="727"/>
      <c r="K494" s="67"/>
      <c r="L494" s="728"/>
      <c r="M494" s="741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715" t="s">
        <v>48</v>
      </c>
      <c r="D495" s="727">
        <v>10</v>
      </c>
      <c r="E495" s="67">
        <v>22</v>
      </c>
      <c r="F495" s="728">
        <f t="shared" si="21"/>
        <v>12</v>
      </c>
      <c r="G495" s="720"/>
      <c r="H495" s="67"/>
      <c r="I495" s="736"/>
      <c r="J495" s="727"/>
      <c r="K495" s="67"/>
      <c r="L495" s="728"/>
      <c r="M495" s="741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715" t="s">
        <v>46</v>
      </c>
      <c r="D496" s="727">
        <v>17</v>
      </c>
      <c r="E496" s="67">
        <v>20</v>
      </c>
      <c r="F496" s="728">
        <f t="shared" si="21"/>
        <v>3</v>
      </c>
      <c r="G496" s="720"/>
      <c r="H496" s="67"/>
      <c r="I496" s="736"/>
      <c r="J496" s="727"/>
      <c r="K496" s="67"/>
      <c r="L496" s="728"/>
      <c r="M496" s="741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715" t="s">
        <v>48</v>
      </c>
      <c r="D497" s="727">
        <v>11</v>
      </c>
      <c r="E497" s="67">
        <v>18</v>
      </c>
      <c r="F497" s="728">
        <f t="shared" si="21"/>
        <v>7</v>
      </c>
      <c r="G497" s="720"/>
      <c r="H497" s="67"/>
      <c r="I497" s="736"/>
      <c r="J497" s="727"/>
      <c r="K497" s="67"/>
      <c r="L497" s="728"/>
      <c r="M497" s="741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715" t="s">
        <v>46</v>
      </c>
      <c r="D498" s="727">
        <v>20</v>
      </c>
      <c r="E498" s="67">
        <v>24</v>
      </c>
      <c r="F498" s="728">
        <f t="shared" si="21"/>
        <v>4</v>
      </c>
      <c r="G498" s="720"/>
      <c r="H498" s="67"/>
      <c r="I498" s="736"/>
      <c r="J498" s="727"/>
      <c r="K498" s="67"/>
      <c r="L498" s="728"/>
      <c r="M498" s="741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715" t="s">
        <v>48</v>
      </c>
      <c r="D499" s="727">
        <v>18</v>
      </c>
      <c r="E499" s="67">
        <v>27</v>
      </c>
      <c r="F499" s="728">
        <f t="shared" si="21"/>
        <v>9</v>
      </c>
      <c r="G499" s="720"/>
      <c r="H499" s="67"/>
      <c r="I499" s="736"/>
      <c r="J499" s="727"/>
      <c r="K499" s="67"/>
      <c r="L499" s="728"/>
      <c r="M499" s="741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715" t="s">
        <v>46</v>
      </c>
      <c r="D500" s="727">
        <v>13</v>
      </c>
      <c r="E500" s="67">
        <v>23</v>
      </c>
      <c r="F500" s="728">
        <f>IF(((D500="")*AND(E500="")),"",E500-D500)</f>
        <v>10</v>
      </c>
      <c r="G500" s="720"/>
      <c r="H500" s="67"/>
      <c r="I500" s="736"/>
      <c r="J500" s="727"/>
      <c r="K500" s="67"/>
      <c r="L500" s="728"/>
      <c r="M500" s="742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715" t="s">
        <v>48</v>
      </c>
      <c r="D501" s="727">
        <v>5</v>
      </c>
      <c r="E501" s="67">
        <v>33</v>
      </c>
      <c r="F501" s="728">
        <f>IF(((D501="")*AND(E501="")),"",E501-D501)</f>
        <v>28</v>
      </c>
      <c r="G501" s="720"/>
      <c r="H501" s="67"/>
      <c r="I501" s="736"/>
      <c r="J501" s="727"/>
      <c r="K501" s="67"/>
      <c r="L501" s="728"/>
      <c r="M501" s="742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715" t="s">
        <v>46</v>
      </c>
      <c r="D502" s="727">
        <v>37</v>
      </c>
      <c r="E502" s="67">
        <v>47</v>
      </c>
      <c r="F502" s="728">
        <f>IF(((D502="")*AND(E502="")),"",E502-D502)</f>
        <v>10</v>
      </c>
      <c r="G502" s="720"/>
      <c r="H502" s="67"/>
      <c r="I502" s="736"/>
      <c r="J502" s="727"/>
      <c r="K502" s="67"/>
      <c r="L502" s="728"/>
      <c r="M502" s="742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715" t="s">
        <v>48</v>
      </c>
      <c r="D503" s="727">
        <v>52</v>
      </c>
      <c r="E503" s="67">
        <v>63</v>
      </c>
      <c r="F503" s="728">
        <f>IF(((D503="")*AND(E503="")),"",E503-D503)</f>
        <v>11</v>
      </c>
      <c r="G503" s="720"/>
      <c r="H503" s="67"/>
      <c r="I503" s="736"/>
      <c r="J503" s="727"/>
      <c r="K503" s="67"/>
      <c r="L503" s="728"/>
      <c r="M503" s="742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715" t="s">
        <v>46</v>
      </c>
      <c r="D504" s="727">
        <v>14</v>
      </c>
      <c r="E504" s="67">
        <v>21</v>
      </c>
      <c r="F504" s="728">
        <f t="shared" ref="F504:F509" si="22">IF(((D504="")*AND(E504="")),"",E504-D504)</f>
        <v>7</v>
      </c>
      <c r="G504" s="720"/>
      <c r="H504" s="67"/>
      <c r="I504" s="736"/>
      <c r="J504" s="727"/>
      <c r="K504" s="67"/>
      <c r="L504" s="728"/>
      <c r="M504" s="742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715" t="s">
        <v>48</v>
      </c>
      <c r="D505" s="727">
        <v>15</v>
      </c>
      <c r="E505" s="67">
        <v>21</v>
      </c>
      <c r="F505" s="728">
        <f t="shared" si="22"/>
        <v>6</v>
      </c>
      <c r="G505" s="720"/>
      <c r="H505" s="67"/>
      <c r="I505" s="736"/>
      <c r="J505" s="727"/>
      <c r="K505" s="67"/>
      <c r="L505" s="728"/>
      <c r="M505" s="742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715" t="s">
        <v>46</v>
      </c>
      <c r="D506" s="727">
        <v>12</v>
      </c>
      <c r="E506" s="67">
        <v>20</v>
      </c>
      <c r="F506" s="728">
        <f t="shared" si="22"/>
        <v>8</v>
      </c>
      <c r="G506" s="720"/>
      <c r="H506" s="67"/>
      <c r="I506" s="736"/>
      <c r="J506" s="727"/>
      <c r="K506" s="67"/>
      <c r="L506" s="728"/>
      <c r="M506" s="742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715" t="s">
        <v>48</v>
      </c>
      <c r="D507" s="727">
        <v>23</v>
      </c>
      <c r="E507" s="67">
        <v>25</v>
      </c>
      <c r="F507" s="728">
        <f t="shared" si="22"/>
        <v>2</v>
      </c>
      <c r="G507" s="720"/>
      <c r="H507" s="67"/>
      <c r="I507" s="736"/>
      <c r="J507" s="727"/>
      <c r="K507" s="67"/>
      <c r="L507" s="728"/>
      <c r="M507" s="742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715" t="s">
        <v>46</v>
      </c>
      <c r="D508" s="729">
        <v>16</v>
      </c>
      <c r="E508" s="730">
        <v>34</v>
      </c>
      <c r="F508" s="731">
        <f t="shared" si="22"/>
        <v>18</v>
      </c>
      <c r="J508" s="729"/>
      <c r="K508" s="730"/>
      <c r="L508" s="731"/>
      <c r="M508" s="742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715" t="s">
        <v>48</v>
      </c>
      <c r="D509" s="729">
        <v>33</v>
      </c>
      <c r="E509" s="730">
        <v>40</v>
      </c>
      <c r="F509" s="731">
        <f t="shared" si="22"/>
        <v>7</v>
      </c>
      <c r="J509" s="729"/>
      <c r="K509" s="730"/>
      <c r="L509" s="731"/>
      <c r="M509" s="742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715" t="s">
        <v>46</v>
      </c>
      <c r="D510" s="729">
        <v>20</v>
      </c>
      <c r="E510" s="730">
        <v>39</v>
      </c>
      <c r="F510" s="731">
        <f t="shared" ref="F510:F517" si="23">IF(((D510="")*AND(E510="")),"",E510-D510)</f>
        <v>19</v>
      </c>
      <c r="J510" s="729"/>
      <c r="K510" s="730"/>
      <c r="L510" s="731"/>
      <c r="M510" s="742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716" t="s">
        <v>48</v>
      </c>
      <c r="D511" s="729">
        <v>9</v>
      </c>
      <c r="E511" s="730">
        <v>10</v>
      </c>
      <c r="F511" s="731">
        <f t="shared" si="23"/>
        <v>1</v>
      </c>
      <c r="J511" s="729"/>
      <c r="K511" s="730"/>
      <c r="L511" s="731"/>
      <c r="M511" s="743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715" t="s">
        <v>46</v>
      </c>
      <c r="D512" s="732">
        <v>17</v>
      </c>
      <c r="E512" s="75">
        <v>29</v>
      </c>
      <c r="F512" s="733">
        <f t="shared" si="23"/>
        <v>12</v>
      </c>
      <c r="G512" s="75"/>
      <c r="H512" s="75"/>
      <c r="I512" s="75"/>
      <c r="J512" s="732"/>
      <c r="K512" s="75"/>
      <c r="L512" s="733"/>
      <c r="M512" s="742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715" t="s">
        <v>48</v>
      </c>
      <c r="D513" s="734">
        <v>43</v>
      </c>
      <c r="E513" s="240">
        <v>52</v>
      </c>
      <c r="F513" s="735">
        <f t="shared" si="23"/>
        <v>9</v>
      </c>
      <c r="G513" s="240"/>
      <c r="H513" s="240"/>
      <c r="I513" s="240"/>
      <c r="J513" s="734"/>
      <c r="K513" s="240"/>
      <c r="L513" s="735"/>
      <c r="M513" s="742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715" t="s">
        <v>46</v>
      </c>
      <c r="D514" s="732">
        <v>47</v>
      </c>
      <c r="E514" s="75">
        <v>63</v>
      </c>
      <c r="F514" s="733">
        <f t="shared" si="23"/>
        <v>16</v>
      </c>
      <c r="G514" s="75"/>
      <c r="H514" s="75"/>
      <c r="I514" s="75"/>
      <c r="J514" s="732"/>
      <c r="K514" s="75"/>
      <c r="L514" s="733"/>
      <c r="M514" s="742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715" t="s">
        <v>48</v>
      </c>
      <c r="D515" s="734">
        <v>49</v>
      </c>
      <c r="E515" s="240">
        <v>69</v>
      </c>
      <c r="F515" s="735">
        <f t="shared" si="23"/>
        <v>20</v>
      </c>
      <c r="G515" s="240"/>
      <c r="H515" s="240"/>
      <c r="I515" s="240"/>
      <c r="J515" s="734"/>
      <c r="K515" s="240"/>
      <c r="L515" s="735"/>
      <c r="M515" s="742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715" t="s">
        <v>46</v>
      </c>
      <c r="D516" s="732">
        <v>76</v>
      </c>
      <c r="E516" s="75">
        <v>87</v>
      </c>
      <c r="F516" s="733">
        <f t="shared" si="23"/>
        <v>11</v>
      </c>
      <c r="G516" s="75"/>
      <c r="H516" s="75"/>
      <c r="I516" s="75"/>
      <c r="J516" s="732"/>
      <c r="K516" s="75"/>
      <c r="L516" s="733"/>
      <c r="M516" s="742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715" t="s">
        <v>48</v>
      </c>
      <c r="D517" s="734">
        <v>58</v>
      </c>
      <c r="E517" s="240">
        <v>59</v>
      </c>
      <c r="F517" s="735">
        <f t="shared" si="23"/>
        <v>1</v>
      </c>
      <c r="G517" s="240"/>
      <c r="H517" s="240"/>
      <c r="I517" s="240"/>
      <c r="J517" s="734"/>
      <c r="K517" s="240"/>
      <c r="L517" s="735"/>
      <c r="M517" s="742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715" t="s">
        <v>46</v>
      </c>
      <c r="D518" s="732">
        <v>19</v>
      </c>
      <c r="E518" s="75">
        <v>32</v>
      </c>
      <c r="F518" s="733">
        <f t="shared" ref="F518:F531" si="24">IF(((D518="")*AND(E518="")),"",E518-D518)</f>
        <v>13</v>
      </c>
      <c r="G518" s="75"/>
      <c r="H518" s="75"/>
      <c r="I518" s="75"/>
      <c r="J518" s="732"/>
      <c r="K518" s="75"/>
      <c r="L518" s="733"/>
      <c r="M518" s="742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715" t="s">
        <v>48</v>
      </c>
      <c r="D519" s="734">
        <v>6</v>
      </c>
      <c r="E519" s="240">
        <v>6</v>
      </c>
      <c r="F519" s="735">
        <f t="shared" si="24"/>
        <v>0</v>
      </c>
      <c r="G519" s="240"/>
      <c r="H519" s="240"/>
      <c r="I519" s="240"/>
      <c r="J519" s="734"/>
      <c r="K519" s="240"/>
      <c r="L519" s="735"/>
      <c r="M519" s="742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715" t="s">
        <v>46</v>
      </c>
      <c r="D520" s="732">
        <v>15</v>
      </c>
      <c r="E520" s="75">
        <v>24</v>
      </c>
      <c r="F520" s="733">
        <f t="shared" si="24"/>
        <v>9</v>
      </c>
      <c r="G520" s="75"/>
      <c r="H520" s="75"/>
      <c r="I520" s="75"/>
      <c r="J520" s="732"/>
      <c r="K520" s="75"/>
      <c r="L520" s="733"/>
      <c r="M520" s="742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715" t="s">
        <v>48</v>
      </c>
      <c r="D521" s="734">
        <v>15</v>
      </c>
      <c r="E521" s="240">
        <v>15</v>
      </c>
      <c r="F521" s="735">
        <f t="shared" si="24"/>
        <v>0</v>
      </c>
      <c r="G521" s="240"/>
      <c r="H521" s="240"/>
      <c r="I521" s="240"/>
      <c r="J521" s="734"/>
      <c r="K521" s="240"/>
      <c r="L521" s="735"/>
      <c r="M521" s="742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715" t="s">
        <v>46</v>
      </c>
      <c r="D522" s="732">
        <v>30</v>
      </c>
      <c r="E522" s="75">
        <v>256</v>
      </c>
      <c r="F522" s="733">
        <f t="shared" si="24"/>
        <v>226</v>
      </c>
      <c r="G522" s="75"/>
      <c r="H522" s="75"/>
      <c r="I522" s="75"/>
      <c r="J522" s="732"/>
      <c r="K522" s="75"/>
      <c r="L522" s="733"/>
      <c r="M522" s="742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715" t="s">
        <v>48</v>
      </c>
      <c r="D523" s="734">
        <v>10</v>
      </c>
      <c r="E523" s="240">
        <v>17</v>
      </c>
      <c r="F523" s="735">
        <f t="shared" si="24"/>
        <v>7</v>
      </c>
      <c r="G523" s="240"/>
      <c r="H523" s="240"/>
      <c r="I523" s="240"/>
      <c r="J523" s="734"/>
      <c r="K523" s="240"/>
      <c r="L523" s="735"/>
      <c r="M523" s="742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715" t="s">
        <v>46</v>
      </c>
      <c r="D524" s="732">
        <v>3</v>
      </c>
      <c r="E524" s="75">
        <v>3</v>
      </c>
      <c r="F524" s="733">
        <f t="shared" si="24"/>
        <v>0</v>
      </c>
      <c r="G524" s="75"/>
      <c r="H524" s="75"/>
      <c r="I524" s="75"/>
      <c r="J524" s="732"/>
      <c r="K524" s="75"/>
      <c r="L524" s="733"/>
      <c r="M524" s="742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715" t="s">
        <v>48</v>
      </c>
      <c r="D525" s="734">
        <v>11</v>
      </c>
      <c r="E525" s="240">
        <v>16</v>
      </c>
      <c r="F525" s="735">
        <f>IF(((D525="")*AND(E525="")),"",E525-D525)</f>
        <v>5</v>
      </c>
      <c r="G525" s="240"/>
      <c r="H525" s="240"/>
      <c r="I525" s="240"/>
      <c r="J525" s="734"/>
      <c r="K525" s="240"/>
      <c r="L525" s="735"/>
      <c r="M525" s="742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715" t="s">
        <v>46</v>
      </c>
      <c r="D526" s="732">
        <v>11</v>
      </c>
      <c r="E526" s="75">
        <v>28</v>
      </c>
      <c r="F526" s="733">
        <f>IF(((D526="")*AND(E526="")),"",E526-D526)</f>
        <v>17</v>
      </c>
      <c r="G526" s="75"/>
      <c r="H526" s="75"/>
      <c r="I526" s="75"/>
      <c r="J526" s="732"/>
      <c r="K526" s="75"/>
      <c r="L526" s="733"/>
      <c r="M526" s="742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715" t="s">
        <v>46</v>
      </c>
      <c r="D527" s="732">
        <v>29</v>
      </c>
      <c r="E527" s="75">
        <v>17</v>
      </c>
      <c r="F527" s="733">
        <f t="shared" si="24"/>
        <v>-12</v>
      </c>
      <c r="G527" s="75"/>
      <c r="H527" s="75"/>
      <c r="I527" s="75"/>
      <c r="J527" s="732"/>
      <c r="K527" s="75"/>
      <c r="L527" s="733"/>
      <c r="M527" s="742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715" t="s">
        <v>48</v>
      </c>
      <c r="D528" s="734">
        <v>46</v>
      </c>
      <c r="E528" s="240">
        <v>19</v>
      </c>
      <c r="F528" s="735">
        <f t="shared" si="24"/>
        <v>-27</v>
      </c>
      <c r="G528" s="240"/>
      <c r="H528" s="240"/>
      <c r="I528" s="240"/>
      <c r="J528" s="734"/>
      <c r="K528" s="240"/>
      <c r="L528" s="735"/>
      <c r="M528" s="742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715" t="s">
        <v>46</v>
      </c>
      <c r="D529" s="732">
        <v>3</v>
      </c>
      <c r="E529" s="75">
        <v>16</v>
      </c>
      <c r="F529" s="733">
        <f t="shared" si="24"/>
        <v>13</v>
      </c>
      <c r="G529" s="75"/>
      <c r="H529" s="75"/>
      <c r="I529" s="75"/>
      <c r="J529" s="732"/>
      <c r="K529" s="75"/>
      <c r="L529" s="733"/>
      <c r="M529" s="742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715" t="s">
        <v>48</v>
      </c>
      <c r="D530" s="734">
        <v>0</v>
      </c>
      <c r="E530" s="240">
        <v>2</v>
      </c>
      <c r="F530" s="735">
        <f t="shared" si="24"/>
        <v>2</v>
      </c>
      <c r="G530" s="240"/>
      <c r="H530" s="240"/>
      <c r="I530" s="240"/>
      <c r="J530" s="734"/>
      <c r="K530" s="240"/>
      <c r="L530" s="735"/>
      <c r="M530" s="742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715" t="s">
        <v>46</v>
      </c>
      <c r="D531" s="732">
        <v>43</v>
      </c>
      <c r="E531" s="75">
        <v>51</v>
      </c>
      <c r="F531" s="733">
        <f t="shared" si="24"/>
        <v>8</v>
      </c>
      <c r="G531" s="75"/>
      <c r="H531" s="75"/>
      <c r="I531" s="75"/>
      <c r="J531" s="732"/>
      <c r="K531" s="75"/>
      <c r="L531" s="733"/>
      <c r="M531" s="742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715" t="s">
        <v>46</v>
      </c>
      <c r="D532" s="732">
        <v>7</v>
      </c>
      <c r="E532" s="75">
        <v>14</v>
      </c>
      <c r="F532" s="733">
        <f t="shared" ref="F532:F590" si="25">IF(((D532="")*AND(E532="")),"",E532-D532)</f>
        <v>7</v>
      </c>
      <c r="G532" s="75"/>
      <c r="H532" s="75"/>
      <c r="I532" s="75"/>
      <c r="J532" s="732"/>
      <c r="K532" s="75"/>
      <c r="L532" s="733"/>
      <c r="M532" s="742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715" t="s">
        <v>48</v>
      </c>
      <c r="D533" s="734">
        <v>20</v>
      </c>
      <c r="E533" s="240">
        <v>34</v>
      </c>
      <c r="F533" s="735">
        <f t="shared" si="25"/>
        <v>14</v>
      </c>
      <c r="G533" s="240"/>
      <c r="H533" s="240"/>
      <c r="I533" s="240"/>
      <c r="J533" s="734"/>
      <c r="K533" s="240"/>
      <c r="L533" s="735"/>
      <c r="M533" s="742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715" t="s">
        <v>46</v>
      </c>
      <c r="D534" s="732">
        <v>17</v>
      </c>
      <c r="E534" s="75">
        <v>37</v>
      </c>
      <c r="F534" s="733">
        <f>IF(((D534="")*AND(E534="")),"",E534-D534)</f>
        <v>20</v>
      </c>
      <c r="G534" s="75"/>
      <c r="H534" s="75"/>
      <c r="I534" s="75"/>
      <c r="J534" s="732"/>
      <c r="K534" s="75"/>
      <c r="L534" s="733"/>
      <c r="M534" s="742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715" t="s">
        <v>48</v>
      </c>
      <c r="D535" s="734">
        <v>31</v>
      </c>
      <c r="E535" s="240">
        <v>50</v>
      </c>
      <c r="F535" s="735">
        <f t="shared" si="25"/>
        <v>19</v>
      </c>
      <c r="G535" s="240"/>
      <c r="H535" s="240"/>
      <c r="I535" s="240"/>
      <c r="J535" s="734"/>
      <c r="K535" s="240"/>
      <c r="L535" s="735"/>
      <c r="M535" s="742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715" t="s">
        <v>46</v>
      </c>
      <c r="D536" s="732">
        <v>26</v>
      </c>
      <c r="E536" s="75">
        <v>43</v>
      </c>
      <c r="F536" s="733">
        <f t="shared" si="25"/>
        <v>17</v>
      </c>
      <c r="G536" s="75"/>
      <c r="H536" s="75"/>
      <c r="I536" s="75"/>
      <c r="J536" s="732"/>
      <c r="K536" s="75"/>
      <c r="L536" s="733"/>
      <c r="M536" s="742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715" t="s">
        <v>48</v>
      </c>
      <c r="D537" s="734">
        <v>23</v>
      </c>
      <c r="E537" s="240">
        <v>36</v>
      </c>
      <c r="F537" s="735">
        <f t="shared" si="25"/>
        <v>13</v>
      </c>
      <c r="G537" s="240"/>
      <c r="H537" s="240"/>
      <c r="I537" s="240"/>
      <c r="J537" s="734"/>
      <c r="K537" s="240"/>
      <c r="L537" s="735"/>
      <c r="M537" s="742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715" t="s">
        <v>46</v>
      </c>
      <c r="D538" s="732">
        <v>15</v>
      </c>
      <c r="E538" s="75">
        <v>14</v>
      </c>
      <c r="F538" s="733">
        <f t="shared" si="25"/>
        <v>-1</v>
      </c>
      <c r="G538" s="75"/>
      <c r="H538" s="75"/>
      <c r="I538" s="75"/>
      <c r="J538" s="732"/>
      <c r="K538" s="75"/>
      <c r="L538" s="733"/>
      <c r="M538" s="742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715" t="s">
        <v>48</v>
      </c>
      <c r="D539" s="734">
        <v>13</v>
      </c>
      <c r="E539" s="240">
        <v>38</v>
      </c>
      <c r="F539" s="735">
        <f>IF(((D539="")*AND(E539="")),"",E539-D539)</f>
        <v>25</v>
      </c>
      <c r="G539" s="240"/>
      <c r="H539" s="240"/>
      <c r="I539" s="240"/>
      <c r="J539" s="734"/>
      <c r="K539" s="240"/>
      <c r="L539" s="735"/>
      <c r="M539" s="742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715" t="s">
        <v>46</v>
      </c>
      <c r="D540" s="732">
        <v>8</v>
      </c>
      <c r="E540" s="75">
        <v>18</v>
      </c>
      <c r="F540" s="733">
        <f t="shared" si="25"/>
        <v>10</v>
      </c>
      <c r="G540" s="75"/>
      <c r="H540" s="75"/>
      <c r="I540" s="75"/>
      <c r="J540" s="732"/>
      <c r="K540" s="75"/>
      <c r="L540" s="733"/>
      <c r="M540" s="742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715" t="s">
        <v>48</v>
      </c>
      <c r="D541" s="734">
        <v>28</v>
      </c>
      <c r="E541" s="240">
        <v>37</v>
      </c>
      <c r="F541" s="735">
        <f t="shared" si="25"/>
        <v>9</v>
      </c>
      <c r="G541" s="240"/>
      <c r="H541" s="240"/>
      <c r="I541" s="240"/>
      <c r="J541" s="734"/>
      <c r="K541" s="240"/>
      <c r="L541" s="735"/>
      <c r="M541" s="742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715" t="s">
        <v>46</v>
      </c>
      <c r="D542" s="732">
        <v>6</v>
      </c>
      <c r="E542" s="75">
        <v>11</v>
      </c>
      <c r="F542" s="733">
        <f t="shared" si="25"/>
        <v>5</v>
      </c>
      <c r="G542" s="75"/>
      <c r="H542" s="75"/>
      <c r="I542" s="75"/>
      <c r="J542" s="732"/>
      <c r="K542" s="75"/>
      <c r="L542" s="733"/>
      <c r="M542" s="742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715" t="s">
        <v>48</v>
      </c>
      <c r="D543" s="734">
        <v>4</v>
      </c>
      <c r="E543" s="240">
        <v>13</v>
      </c>
      <c r="F543" s="735">
        <f t="shared" si="25"/>
        <v>9</v>
      </c>
      <c r="G543" s="240"/>
      <c r="H543" s="240"/>
      <c r="I543" s="240"/>
      <c r="J543" s="734"/>
      <c r="K543" s="240"/>
      <c r="L543" s="735"/>
      <c r="M543" s="742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715" t="s">
        <v>46</v>
      </c>
      <c r="D544" s="732">
        <v>6</v>
      </c>
      <c r="E544" s="75">
        <v>13</v>
      </c>
      <c r="F544" s="733">
        <f t="shared" si="25"/>
        <v>7</v>
      </c>
      <c r="G544" s="75"/>
      <c r="H544" s="75"/>
      <c r="I544" s="75"/>
      <c r="J544" s="732"/>
      <c r="K544" s="75"/>
      <c r="L544" s="733"/>
      <c r="M544" s="742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715" t="s">
        <v>48</v>
      </c>
      <c r="D545" s="734">
        <v>16</v>
      </c>
      <c r="E545" s="240">
        <v>23</v>
      </c>
      <c r="F545" s="735">
        <f t="shared" si="25"/>
        <v>7</v>
      </c>
      <c r="G545" s="240"/>
      <c r="H545" s="240"/>
      <c r="I545" s="240"/>
      <c r="J545" s="734"/>
      <c r="K545" s="240"/>
      <c r="L545" s="735"/>
      <c r="M545" s="742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715" t="s">
        <v>46</v>
      </c>
      <c r="D546" s="732">
        <v>5</v>
      </c>
      <c r="E546" s="75">
        <v>10</v>
      </c>
      <c r="F546" s="733">
        <f t="shared" si="25"/>
        <v>5</v>
      </c>
      <c r="G546" s="75"/>
      <c r="H546" s="75"/>
      <c r="I546" s="75"/>
      <c r="J546" s="732"/>
      <c r="K546" s="75"/>
      <c r="L546" s="733"/>
      <c r="M546" s="742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715" t="s">
        <v>48</v>
      </c>
      <c r="D547" s="734">
        <v>6</v>
      </c>
      <c r="E547" s="240">
        <v>26</v>
      </c>
      <c r="F547" s="735">
        <f t="shared" si="25"/>
        <v>20</v>
      </c>
      <c r="G547" s="240"/>
      <c r="H547" s="240"/>
      <c r="I547" s="240"/>
      <c r="J547" s="734"/>
      <c r="K547" s="240"/>
      <c r="L547" s="735"/>
      <c r="M547" s="742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715" t="s">
        <v>46</v>
      </c>
      <c r="D548" s="732">
        <v>5</v>
      </c>
      <c r="E548" s="75">
        <v>9</v>
      </c>
      <c r="F548" s="733">
        <f t="shared" si="25"/>
        <v>4</v>
      </c>
      <c r="G548" s="75"/>
      <c r="H548" s="75"/>
      <c r="I548" s="75"/>
      <c r="J548" s="732"/>
      <c r="K548" s="75"/>
      <c r="L548" s="733"/>
      <c r="M548" s="742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715" t="s">
        <v>48</v>
      </c>
      <c r="D549" s="734">
        <v>18</v>
      </c>
      <c r="E549" s="240">
        <v>37</v>
      </c>
      <c r="F549" s="735">
        <f t="shared" si="25"/>
        <v>19</v>
      </c>
      <c r="G549" s="240"/>
      <c r="H549" s="240"/>
      <c r="I549" s="240"/>
      <c r="J549" s="734"/>
      <c r="K549" s="240"/>
      <c r="L549" s="735"/>
      <c r="M549" s="742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715" t="s">
        <v>46</v>
      </c>
      <c r="D550" s="732">
        <v>18</v>
      </c>
      <c r="E550" s="75">
        <v>37</v>
      </c>
      <c r="F550" s="733">
        <f t="shared" si="25"/>
        <v>19</v>
      </c>
      <c r="G550" s="75"/>
      <c r="H550" s="75"/>
      <c r="I550" s="75"/>
      <c r="J550" s="732"/>
      <c r="K550" s="75"/>
      <c r="L550" s="733"/>
      <c r="M550" s="742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715" t="s">
        <v>48</v>
      </c>
      <c r="D551" s="734">
        <v>16</v>
      </c>
      <c r="E551" s="240">
        <v>30</v>
      </c>
      <c r="F551" s="735">
        <f t="shared" si="25"/>
        <v>14</v>
      </c>
      <c r="G551" s="240"/>
      <c r="H551" s="240"/>
      <c r="I551" s="240"/>
      <c r="J551" s="734"/>
      <c r="K551" s="240"/>
      <c r="L551" s="735"/>
      <c r="M551" s="742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715" t="s">
        <v>46</v>
      </c>
      <c r="D552" s="732">
        <v>12</v>
      </c>
      <c r="E552" s="75">
        <v>18</v>
      </c>
      <c r="F552" s="733">
        <f t="shared" si="25"/>
        <v>6</v>
      </c>
      <c r="G552" s="75"/>
      <c r="H552" s="75"/>
      <c r="I552" s="75"/>
      <c r="J552" s="732"/>
      <c r="K552" s="75"/>
      <c r="L552" s="733"/>
      <c r="M552" s="742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715" t="s">
        <v>48</v>
      </c>
      <c r="D553" s="734">
        <v>8</v>
      </c>
      <c r="E553" s="240">
        <v>27</v>
      </c>
      <c r="F553" s="735">
        <f t="shared" si="25"/>
        <v>19</v>
      </c>
      <c r="G553" s="240"/>
      <c r="H553" s="240"/>
      <c r="I553" s="240"/>
      <c r="J553" s="734"/>
      <c r="K553" s="240"/>
      <c r="L553" s="735"/>
      <c r="M553" s="742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715" t="s">
        <v>46</v>
      </c>
      <c r="D554" s="732">
        <v>15</v>
      </c>
      <c r="E554" s="75">
        <v>30</v>
      </c>
      <c r="F554" s="733">
        <f>IF(((D554="")*AND(E554="")),"",E554-D554)</f>
        <v>15</v>
      </c>
      <c r="G554" s="75"/>
      <c r="H554" s="75"/>
      <c r="I554" s="75"/>
      <c r="J554" s="732"/>
      <c r="K554" s="75"/>
      <c r="L554" s="733"/>
      <c r="M554" s="742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715" t="s">
        <v>48</v>
      </c>
      <c r="D555" s="734">
        <v>33</v>
      </c>
      <c r="E555" s="240">
        <v>63</v>
      </c>
      <c r="F555" s="735">
        <f>IF(((D555="")*AND(E555="")),"",E555-D555)</f>
        <v>30</v>
      </c>
      <c r="G555" s="240"/>
      <c r="H555" s="240"/>
      <c r="I555" s="240"/>
      <c r="J555" s="734"/>
      <c r="K555" s="240"/>
      <c r="L555" s="735"/>
      <c r="M555" s="742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715" t="s">
        <v>48</v>
      </c>
      <c r="D556" s="734">
        <v>10</v>
      </c>
      <c r="E556" s="240">
        <v>33</v>
      </c>
      <c r="F556" s="735">
        <f t="shared" si="25"/>
        <v>23</v>
      </c>
      <c r="G556" s="240"/>
      <c r="H556" s="240"/>
      <c r="I556" s="240"/>
      <c r="J556" s="734"/>
      <c r="K556" s="240"/>
      <c r="L556" s="735"/>
      <c r="M556" s="742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715" t="s">
        <v>48</v>
      </c>
      <c r="D557" s="734">
        <v>11</v>
      </c>
      <c r="E557" s="240">
        <v>19</v>
      </c>
      <c r="F557" s="735">
        <f t="shared" si="25"/>
        <v>8</v>
      </c>
      <c r="G557" s="240"/>
      <c r="H557" s="240"/>
      <c r="I557" s="240"/>
      <c r="J557" s="734"/>
      <c r="K557" s="240"/>
      <c r="L557" s="735"/>
      <c r="M557" s="742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715" t="s">
        <v>46</v>
      </c>
      <c r="D558" s="732">
        <v>14</v>
      </c>
      <c r="E558" s="75">
        <v>15</v>
      </c>
      <c r="F558" s="733">
        <f t="shared" si="25"/>
        <v>1</v>
      </c>
      <c r="G558" s="75"/>
      <c r="H558" s="75"/>
      <c r="I558" s="75"/>
      <c r="J558" s="732"/>
      <c r="K558" s="75"/>
      <c r="L558" s="733"/>
      <c r="M558" s="742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715" t="s">
        <v>48</v>
      </c>
      <c r="D559" s="734">
        <v>9</v>
      </c>
      <c r="E559" s="240">
        <v>24</v>
      </c>
      <c r="F559" s="735">
        <f t="shared" si="25"/>
        <v>15</v>
      </c>
      <c r="G559" s="240"/>
      <c r="H559" s="240"/>
      <c r="I559" s="240"/>
      <c r="J559" s="734"/>
      <c r="K559" s="240"/>
      <c r="L559" s="735"/>
      <c r="M559" s="742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715" t="s">
        <v>46</v>
      </c>
      <c r="D560" s="732">
        <v>33</v>
      </c>
      <c r="E560" s="75">
        <v>32</v>
      </c>
      <c r="F560" s="733">
        <f t="shared" si="25"/>
        <v>-1</v>
      </c>
      <c r="G560" s="75"/>
      <c r="H560" s="75"/>
      <c r="I560" s="75"/>
      <c r="J560" s="732"/>
      <c r="K560" s="75"/>
      <c r="L560" s="733"/>
      <c r="M560" s="742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715" t="s">
        <v>48</v>
      </c>
      <c r="D561" s="734">
        <v>41</v>
      </c>
      <c r="E561" s="240">
        <v>52</v>
      </c>
      <c r="F561" s="735">
        <f t="shared" si="25"/>
        <v>11</v>
      </c>
      <c r="G561" s="240"/>
      <c r="H561" s="240"/>
      <c r="I561" s="240"/>
      <c r="J561" s="734"/>
      <c r="K561" s="240"/>
      <c r="L561" s="735"/>
      <c r="M561" s="742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715" t="s">
        <v>46</v>
      </c>
      <c r="D562" s="732">
        <v>11</v>
      </c>
      <c r="E562" s="75">
        <v>23</v>
      </c>
      <c r="F562" s="733">
        <f t="shared" si="25"/>
        <v>12</v>
      </c>
      <c r="G562" s="75"/>
      <c r="H562" s="75"/>
      <c r="I562" s="75"/>
      <c r="J562" s="732"/>
      <c r="K562" s="75"/>
      <c r="L562" s="733"/>
      <c r="M562" s="742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715" t="s">
        <v>48</v>
      </c>
      <c r="D563" s="734">
        <v>13</v>
      </c>
      <c r="E563" s="240">
        <v>29</v>
      </c>
      <c r="F563" s="735">
        <f t="shared" si="25"/>
        <v>16</v>
      </c>
      <c r="G563" s="240"/>
      <c r="H563" s="240"/>
      <c r="I563" s="240"/>
      <c r="J563" s="734"/>
      <c r="K563" s="240"/>
      <c r="L563" s="735"/>
      <c r="M563" s="742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715" t="s">
        <v>46</v>
      </c>
      <c r="D564" s="732">
        <v>27</v>
      </c>
      <c r="E564" s="75">
        <v>30</v>
      </c>
      <c r="F564" s="733">
        <f t="shared" si="25"/>
        <v>3</v>
      </c>
      <c r="G564" s="75"/>
      <c r="H564" s="75"/>
      <c r="I564" s="75"/>
      <c r="J564" s="732"/>
      <c r="K564" s="75"/>
      <c r="L564" s="733"/>
      <c r="M564" s="742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715" t="s">
        <v>48</v>
      </c>
      <c r="D565" s="734">
        <v>37</v>
      </c>
      <c r="E565" s="240">
        <v>50</v>
      </c>
      <c r="F565" s="735">
        <f t="shared" si="25"/>
        <v>13</v>
      </c>
      <c r="G565" s="240"/>
      <c r="H565" s="240"/>
      <c r="I565" s="240"/>
      <c r="J565" s="734"/>
      <c r="K565" s="240"/>
      <c r="L565" s="735"/>
      <c r="M565" s="742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715" t="s">
        <v>46</v>
      </c>
      <c r="D566" s="732">
        <v>10</v>
      </c>
      <c r="E566" s="75">
        <v>17</v>
      </c>
      <c r="F566" s="733">
        <f t="shared" si="25"/>
        <v>7</v>
      </c>
      <c r="G566" s="75"/>
      <c r="H566" s="75"/>
      <c r="I566" s="75"/>
      <c r="J566" s="732"/>
      <c r="K566" s="75"/>
      <c r="L566" s="733"/>
      <c r="M566" s="742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715" t="s">
        <v>48</v>
      </c>
      <c r="D567" s="734">
        <v>20</v>
      </c>
      <c r="E567" s="240">
        <v>24</v>
      </c>
      <c r="F567" s="735">
        <f t="shared" si="25"/>
        <v>4</v>
      </c>
      <c r="G567" s="240"/>
      <c r="H567" s="240"/>
      <c r="I567" s="240"/>
      <c r="J567" s="734"/>
      <c r="K567" s="240"/>
      <c r="L567" s="735"/>
      <c r="M567" s="742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715" t="s">
        <v>46</v>
      </c>
      <c r="D568" s="732">
        <v>20</v>
      </c>
      <c r="E568" s="75">
        <v>30</v>
      </c>
      <c r="F568" s="733">
        <f t="shared" si="25"/>
        <v>10</v>
      </c>
      <c r="G568" s="75"/>
      <c r="H568" s="75"/>
      <c r="I568" s="75"/>
      <c r="J568" s="732"/>
      <c r="K568" s="75"/>
      <c r="L568" s="733"/>
      <c r="M568" s="742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715" t="s">
        <v>48</v>
      </c>
      <c r="D569" s="734">
        <v>22</v>
      </c>
      <c r="E569" s="240">
        <v>30</v>
      </c>
      <c r="F569" s="735">
        <f t="shared" si="25"/>
        <v>8</v>
      </c>
      <c r="G569" s="240"/>
      <c r="H569" s="240"/>
      <c r="I569" s="240"/>
      <c r="J569" s="734"/>
      <c r="K569" s="240"/>
      <c r="L569" s="735"/>
      <c r="M569" s="742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715" t="s">
        <v>46</v>
      </c>
      <c r="D570" s="732">
        <v>11</v>
      </c>
      <c r="E570" s="75"/>
      <c r="F570" s="733">
        <f t="shared" si="25"/>
        <v>-11</v>
      </c>
      <c r="G570" s="75"/>
      <c r="H570" s="75"/>
      <c r="I570" s="75"/>
      <c r="J570" s="732"/>
      <c r="K570" s="75"/>
      <c r="L570" s="733"/>
      <c r="M570" s="742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715" t="s">
        <v>48</v>
      </c>
      <c r="D571" s="734">
        <v>42</v>
      </c>
      <c r="E571" s="240">
        <v>57</v>
      </c>
      <c r="F571" s="735">
        <f t="shared" si="25"/>
        <v>15</v>
      </c>
      <c r="G571" s="240"/>
      <c r="H571" s="240"/>
      <c r="I571" s="240"/>
      <c r="J571" s="734"/>
      <c r="K571" s="240"/>
      <c r="L571" s="735"/>
      <c r="M571" s="742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715" t="s">
        <v>46</v>
      </c>
      <c r="D572" s="732">
        <v>10</v>
      </c>
      <c r="E572" s="75">
        <v>16</v>
      </c>
      <c r="F572" s="733">
        <f t="shared" si="25"/>
        <v>6</v>
      </c>
      <c r="G572" s="75"/>
      <c r="H572" s="75"/>
      <c r="I572" s="75"/>
      <c r="J572" s="732"/>
      <c r="K572" s="75"/>
      <c r="L572" s="733"/>
      <c r="M572" s="742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715" t="s">
        <v>48</v>
      </c>
      <c r="D573" s="734">
        <v>14</v>
      </c>
      <c r="E573" s="240">
        <v>44</v>
      </c>
      <c r="F573" s="735">
        <f t="shared" si="25"/>
        <v>30</v>
      </c>
      <c r="G573" s="240"/>
      <c r="H573" s="240"/>
      <c r="I573" s="240"/>
      <c r="J573" s="734"/>
      <c r="K573" s="240"/>
      <c r="L573" s="735"/>
      <c r="M573" s="742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715" t="s">
        <v>48</v>
      </c>
      <c r="D574" s="734">
        <v>17</v>
      </c>
      <c r="E574" s="240">
        <v>50</v>
      </c>
      <c r="F574" s="735">
        <f t="shared" si="25"/>
        <v>33</v>
      </c>
      <c r="G574" s="240"/>
      <c r="H574" s="240"/>
      <c r="I574" s="240"/>
      <c r="J574" s="734"/>
      <c r="K574" s="240"/>
      <c r="L574" s="735"/>
      <c r="M574" s="742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715" t="s">
        <v>46</v>
      </c>
      <c r="D575" s="732">
        <v>12</v>
      </c>
      <c r="E575" s="75">
        <v>19</v>
      </c>
      <c r="F575" s="733">
        <f t="shared" si="25"/>
        <v>7</v>
      </c>
      <c r="G575" s="75"/>
      <c r="H575" s="75"/>
      <c r="I575" s="75"/>
      <c r="J575" s="732"/>
      <c r="K575" s="75"/>
      <c r="L575" s="733"/>
      <c r="M575" s="742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715" t="s">
        <v>48</v>
      </c>
      <c r="D576" s="734">
        <v>18</v>
      </c>
      <c r="E576" s="240">
        <v>41</v>
      </c>
      <c r="F576" s="735">
        <f t="shared" si="25"/>
        <v>23</v>
      </c>
      <c r="G576" s="240"/>
      <c r="H576" s="240"/>
      <c r="I576" s="240"/>
      <c r="J576" s="734"/>
      <c r="K576" s="240"/>
      <c r="L576" s="735"/>
      <c r="M576" s="742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715" t="s">
        <v>46</v>
      </c>
      <c r="D577" s="732">
        <v>26</v>
      </c>
      <c r="E577" s="75">
        <v>37</v>
      </c>
      <c r="F577" s="733">
        <f t="shared" si="25"/>
        <v>11</v>
      </c>
      <c r="G577" s="75"/>
      <c r="H577" s="75"/>
      <c r="I577" s="75"/>
      <c r="J577" s="732"/>
      <c r="K577" s="75"/>
      <c r="L577" s="733"/>
      <c r="M577" s="742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715" t="s">
        <v>48</v>
      </c>
      <c r="D578" s="734">
        <v>33</v>
      </c>
      <c r="E578" s="240">
        <v>50</v>
      </c>
      <c r="F578" s="735">
        <f t="shared" si="25"/>
        <v>17</v>
      </c>
      <c r="G578" s="240"/>
      <c r="H578" s="240"/>
      <c r="I578" s="240"/>
      <c r="J578" s="734"/>
      <c r="K578" s="240"/>
      <c r="L578" s="735"/>
      <c r="M578" s="742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715" t="s">
        <v>46</v>
      </c>
      <c r="D579" s="732">
        <v>19</v>
      </c>
      <c r="E579" s="75">
        <v>30</v>
      </c>
      <c r="F579" s="733">
        <f t="shared" si="25"/>
        <v>11</v>
      </c>
      <c r="G579" s="75"/>
      <c r="H579" s="75"/>
      <c r="I579" s="75"/>
      <c r="J579" s="732"/>
      <c r="K579" s="75"/>
      <c r="L579" s="733"/>
      <c r="M579" s="742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715" t="s">
        <v>48</v>
      </c>
      <c r="D580" s="734">
        <v>8</v>
      </c>
      <c r="E580" s="240">
        <v>16</v>
      </c>
      <c r="F580" s="735">
        <f t="shared" si="25"/>
        <v>8</v>
      </c>
      <c r="G580" s="240"/>
      <c r="H580" s="240"/>
      <c r="I580" s="240"/>
      <c r="J580" s="734"/>
      <c r="K580" s="240"/>
      <c r="L580" s="735"/>
      <c r="M580" s="742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715" t="s">
        <v>46</v>
      </c>
      <c r="D581" s="732">
        <v>24</v>
      </c>
      <c r="E581" s="75">
        <v>38</v>
      </c>
      <c r="F581" s="733">
        <f t="shared" si="25"/>
        <v>14</v>
      </c>
      <c r="G581" s="75"/>
      <c r="H581" s="75"/>
      <c r="I581" s="75"/>
      <c r="J581" s="732"/>
      <c r="K581" s="75"/>
      <c r="L581" s="733"/>
      <c r="M581" s="742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715" t="s">
        <v>48</v>
      </c>
      <c r="D582" s="734">
        <v>42</v>
      </c>
      <c r="E582" s="240">
        <v>67</v>
      </c>
      <c r="F582" s="735">
        <f t="shared" si="25"/>
        <v>25</v>
      </c>
      <c r="G582" s="240"/>
      <c r="H582" s="240"/>
      <c r="I582" s="240"/>
      <c r="J582" s="734"/>
      <c r="K582" s="240"/>
      <c r="L582" s="735"/>
      <c r="M582" s="742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715" t="s">
        <v>46</v>
      </c>
      <c r="D583" s="732">
        <v>37</v>
      </c>
      <c r="E583" s="75">
        <v>68</v>
      </c>
      <c r="F583" s="733">
        <f t="shared" si="25"/>
        <v>31</v>
      </c>
      <c r="G583" s="75"/>
      <c r="H583" s="75"/>
      <c r="I583" s="75"/>
      <c r="J583" s="732"/>
      <c r="K583" s="75"/>
      <c r="L583" s="733"/>
      <c r="M583" s="742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715" t="s">
        <v>48</v>
      </c>
      <c r="D584" s="734">
        <v>8</v>
      </c>
      <c r="E584" s="240">
        <v>37</v>
      </c>
      <c r="F584" s="735">
        <f t="shared" si="25"/>
        <v>29</v>
      </c>
      <c r="G584" s="240"/>
      <c r="H584" s="240"/>
      <c r="I584" s="240"/>
      <c r="J584" s="734"/>
      <c r="K584" s="240"/>
      <c r="L584" s="735"/>
      <c r="M584" s="742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715" t="s">
        <v>46</v>
      </c>
      <c r="D585" s="732">
        <v>24</v>
      </c>
      <c r="E585" s="75">
        <v>26</v>
      </c>
      <c r="F585" s="733">
        <f t="shared" si="25"/>
        <v>2</v>
      </c>
      <c r="G585" s="75"/>
      <c r="H585" s="75"/>
      <c r="I585" s="75"/>
      <c r="J585" s="732"/>
      <c r="K585" s="75"/>
      <c r="L585" s="733"/>
      <c r="M585" s="742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715" t="s">
        <v>48</v>
      </c>
      <c r="D586" s="734">
        <v>35</v>
      </c>
      <c r="E586" s="240">
        <v>75</v>
      </c>
      <c r="F586" s="735">
        <f t="shared" si="25"/>
        <v>40</v>
      </c>
      <c r="G586" s="240"/>
      <c r="H586" s="240"/>
      <c r="I586" s="240"/>
      <c r="J586" s="734"/>
      <c r="K586" s="240"/>
      <c r="L586" s="735"/>
      <c r="M586" s="742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715" t="s">
        <v>46</v>
      </c>
      <c r="D587" s="732">
        <v>14</v>
      </c>
      <c r="E587" s="75">
        <v>40</v>
      </c>
      <c r="F587" s="733">
        <f t="shared" si="25"/>
        <v>26</v>
      </c>
      <c r="G587" s="75"/>
      <c r="H587" s="75"/>
      <c r="I587" s="75"/>
      <c r="J587" s="732"/>
      <c r="K587" s="75"/>
      <c r="L587" s="733"/>
      <c r="M587" s="742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715" t="s">
        <v>48</v>
      </c>
      <c r="D588" s="734">
        <v>25</v>
      </c>
      <c r="E588" s="240">
        <v>32</v>
      </c>
      <c r="F588" s="735">
        <f>IF(((D588="")*AND(E588="")),"",E588-D588)</f>
        <v>7</v>
      </c>
      <c r="G588" s="240"/>
      <c r="H588" s="240"/>
      <c r="I588" s="240"/>
      <c r="J588" s="734"/>
      <c r="K588" s="240"/>
      <c r="L588" s="735"/>
      <c r="M588" s="742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715" t="s">
        <v>46</v>
      </c>
      <c r="D589" s="732">
        <v>22</v>
      </c>
      <c r="E589" s="75">
        <v>51</v>
      </c>
      <c r="F589" s="733">
        <f>IF(((D589="")*AND(E589="")),"",E589-D589)</f>
        <v>29</v>
      </c>
      <c r="G589" s="75"/>
      <c r="H589" s="75"/>
      <c r="I589" s="75"/>
      <c r="J589" s="732"/>
      <c r="K589" s="75"/>
      <c r="L589" s="733"/>
      <c r="M589" s="743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715" t="s">
        <v>46</v>
      </c>
      <c r="D590" s="727">
        <v>47</v>
      </c>
      <c r="E590" s="67">
        <v>83</v>
      </c>
      <c r="F590" s="728">
        <f t="shared" si="25"/>
        <v>36</v>
      </c>
      <c r="G590" s="720"/>
      <c r="H590" s="67"/>
      <c r="I590" s="736"/>
      <c r="J590" s="727"/>
      <c r="K590" s="67"/>
      <c r="L590" s="728"/>
      <c r="M590" s="742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715" t="s">
        <v>48</v>
      </c>
      <c r="D591" s="727">
        <v>35</v>
      </c>
      <c r="E591" s="67">
        <v>65</v>
      </c>
      <c r="F591" s="728">
        <f t="shared" ref="F591:F605" si="26">IF(((D591="")*AND(E591="")),"",E591-D591)</f>
        <v>30</v>
      </c>
      <c r="G591" s="720"/>
      <c r="H591" s="67"/>
      <c r="I591" s="736"/>
      <c r="J591" s="727"/>
      <c r="K591" s="67"/>
      <c r="L591" s="728"/>
      <c r="M591" s="742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715" t="s">
        <v>46</v>
      </c>
      <c r="D592" s="727">
        <v>44</v>
      </c>
      <c r="E592" s="67">
        <v>61</v>
      </c>
      <c r="F592" s="728">
        <f t="shared" si="26"/>
        <v>17</v>
      </c>
      <c r="G592" s="720"/>
      <c r="H592" s="67"/>
      <c r="I592" s="736"/>
      <c r="J592" s="727"/>
      <c r="K592" s="67"/>
      <c r="L592" s="728"/>
      <c r="M592" s="742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715" t="s">
        <v>46</v>
      </c>
      <c r="D593" s="727">
        <v>23</v>
      </c>
      <c r="E593" s="67">
        <v>26</v>
      </c>
      <c r="F593" s="728">
        <f t="shared" si="26"/>
        <v>3</v>
      </c>
      <c r="G593" s="720"/>
      <c r="H593" s="67"/>
      <c r="I593" s="736"/>
      <c r="J593" s="727"/>
      <c r="K593" s="67"/>
      <c r="L593" s="728"/>
      <c r="M593" s="742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715" t="s">
        <v>48</v>
      </c>
      <c r="D594" s="727">
        <v>32</v>
      </c>
      <c r="E594" s="67">
        <v>38</v>
      </c>
      <c r="F594" s="728">
        <f t="shared" si="26"/>
        <v>6</v>
      </c>
      <c r="G594" s="720"/>
      <c r="H594" s="67"/>
      <c r="I594" s="736"/>
      <c r="J594" s="727"/>
      <c r="K594" s="67"/>
      <c r="L594" s="728"/>
      <c r="M594" s="742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715" t="s">
        <v>46</v>
      </c>
      <c r="D595" s="727">
        <v>18</v>
      </c>
      <c r="E595" s="67">
        <v>29</v>
      </c>
      <c r="F595" s="728">
        <f t="shared" si="26"/>
        <v>11</v>
      </c>
      <c r="G595" s="720"/>
      <c r="H595" s="67"/>
      <c r="I595" s="736"/>
      <c r="J595" s="727"/>
      <c r="K595" s="67"/>
      <c r="L595" s="728"/>
      <c r="M595" s="742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715" t="s">
        <v>48</v>
      </c>
      <c r="D596" s="727">
        <v>13</v>
      </c>
      <c r="E596" s="67">
        <v>29</v>
      </c>
      <c r="F596" s="728">
        <f t="shared" si="26"/>
        <v>16</v>
      </c>
      <c r="G596" s="720"/>
      <c r="H596" s="67"/>
      <c r="I596" s="736"/>
      <c r="J596" s="727"/>
      <c r="K596" s="67"/>
      <c r="L596" s="728"/>
      <c r="M596" s="742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715" t="s">
        <v>46</v>
      </c>
      <c r="D597" s="727">
        <v>30</v>
      </c>
      <c r="E597" s="67">
        <v>35</v>
      </c>
      <c r="F597" s="728">
        <f t="shared" si="26"/>
        <v>5</v>
      </c>
      <c r="G597" s="720"/>
      <c r="H597" s="67"/>
      <c r="I597" s="736"/>
      <c r="J597" s="727"/>
      <c r="K597" s="67"/>
      <c r="L597" s="728"/>
      <c r="M597" s="742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715" t="s">
        <v>48</v>
      </c>
      <c r="D598" s="727">
        <v>27</v>
      </c>
      <c r="E598" s="67">
        <v>32</v>
      </c>
      <c r="F598" s="728">
        <f t="shared" si="26"/>
        <v>5</v>
      </c>
      <c r="G598" s="720"/>
      <c r="H598" s="67"/>
      <c r="I598" s="736"/>
      <c r="J598" s="727"/>
      <c r="K598" s="67"/>
      <c r="L598" s="728"/>
      <c r="M598" s="742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715" t="s">
        <v>46</v>
      </c>
      <c r="D599" s="727">
        <v>55</v>
      </c>
      <c r="E599" s="67">
        <v>54</v>
      </c>
      <c r="F599" s="728">
        <f t="shared" si="26"/>
        <v>-1</v>
      </c>
      <c r="G599" s="720"/>
      <c r="H599" s="67"/>
      <c r="I599" s="736"/>
      <c r="J599" s="727"/>
      <c r="K599" s="67"/>
      <c r="L599" s="728"/>
      <c r="M599" s="742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715" t="s">
        <v>48</v>
      </c>
      <c r="D600" s="727">
        <v>42</v>
      </c>
      <c r="E600" s="67">
        <v>69</v>
      </c>
      <c r="F600" s="728">
        <f t="shared" si="26"/>
        <v>27</v>
      </c>
      <c r="G600" s="720"/>
      <c r="H600" s="67"/>
      <c r="I600" s="736"/>
      <c r="J600" s="727"/>
      <c r="K600" s="67"/>
      <c r="L600" s="728"/>
      <c r="M600" s="742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715" t="s">
        <v>46</v>
      </c>
      <c r="D601" s="727">
        <v>63</v>
      </c>
      <c r="E601" s="67">
        <v>76</v>
      </c>
      <c r="F601" s="728">
        <f t="shared" si="26"/>
        <v>13</v>
      </c>
      <c r="G601" s="720"/>
      <c r="H601" s="67"/>
      <c r="I601" s="736"/>
      <c r="J601" s="727"/>
      <c r="K601" s="67"/>
      <c r="L601" s="728"/>
      <c r="M601" s="742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715" t="s">
        <v>48</v>
      </c>
      <c r="D602" s="727">
        <v>79</v>
      </c>
      <c r="E602" s="67">
        <v>122</v>
      </c>
      <c r="F602" s="728">
        <f t="shared" si="26"/>
        <v>43</v>
      </c>
      <c r="G602" s="720"/>
      <c r="H602" s="67"/>
      <c r="I602" s="736"/>
      <c r="J602" s="727"/>
      <c r="K602" s="67"/>
      <c r="L602" s="728"/>
      <c r="M602" s="742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715" t="s">
        <v>48</v>
      </c>
      <c r="D603" s="727">
        <v>42</v>
      </c>
      <c r="E603" s="67">
        <v>44</v>
      </c>
      <c r="F603" s="728">
        <f t="shared" si="26"/>
        <v>2</v>
      </c>
      <c r="G603" s="720"/>
      <c r="H603" s="67"/>
      <c r="I603" s="736"/>
      <c r="J603" s="727"/>
      <c r="K603" s="67"/>
      <c r="L603" s="728"/>
      <c r="M603" s="742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715" t="s">
        <v>46</v>
      </c>
      <c r="D604" s="727">
        <v>46</v>
      </c>
      <c r="E604" s="67">
        <v>67</v>
      </c>
      <c r="F604" s="728">
        <f t="shared" si="26"/>
        <v>21</v>
      </c>
      <c r="G604" s="720"/>
      <c r="H604" s="67"/>
      <c r="I604" s="736"/>
      <c r="J604" s="727"/>
      <c r="K604" s="67"/>
      <c r="L604" s="728"/>
      <c r="M604" s="742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715" t="s">
        <v>48</v>
      </c>
      <c r="D605" s="727">
        <v>49</v>
      </c>
      <c r="E605" s="67">
        <v>64</v>
      </c>
      <c r="F605" s="728">
        <f t="shared" si="26"/>
        <v>15</v>
      </c>
      <c r="G605" s="720"/>
      <c r="H605" s="67"/>
      <c r="I605" s="736"/>
      <c r="J605" s="727"/>
      <c r="K605" s="67"/>
      <c r="L605" s="728"/>
      <c r="M605" s="742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715" t="s">
        <v>46</v>
      </c>
      <c r="D606" s="727">
        <v>22</v>
      </c>
      <c r="E606" s="67">
        <v>46</v>
      </c>
      <c r="F606" s="728">
        <f t="shared" ref="F606:F612" si="27">IF(((D606="")*AND(E606="")),"",E606-D606)</f>
        <v>24</v>
      </c>
      <c r="G606" s="720"/>
      <c r="H606" s="67"/>
      <c r="I606" s="736"/>
      <c r="J606" s="727"/>
      <c r="K606" s="67"/>
      <c r="L606" s="728"/>
      <c r="M606" s="742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715" t="s">
        <v>46</v>
      </c>
      <c r="D607" s="727">
        <v>44</v>
      </c>
      <c r="E607" s="67">
        <v>46</v>
      </c>
      <c r="F607" s="728">
        <f t="shared" si="27"/>
        <v>2</v>
      </c>
      <c r="G607" s="720"/>
      <c r="H607" s="67"/>
      <c r="I607" s="736"/>
      <c r="J607" s="727"/>
      <c r="K607" s="67"/>
      <c r="L607" s="728"/>
      <c r="M607" s="742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715" t="s">
        <v>46</v>
      </c>
      <c r="D608" s="727">
        <v>50</v>
      </c>
      <c r="E608" s="67">
        <v>46</v>
      </c>
      <c r="F608" s="728">
        <f t="shared" si="27"/>
        <v>-4</v>
      </c>
      <c r="G608" s="720"/>
      <c r="H608" s="67"/>
      <c r="I608" s="736"/>
      <c r="J608" s="727"/>
      <c r="K608" s="67"/>
      <c r="L608" s="728"/>
      <c r="M608" s="742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715" t="s">
        <v>48</v>
      </c>
      <c r="D609" s="727">
        <v>67</v>
      </c>
      <c r="E609" s="67">
        <v>58</v>
      </c>
      <c r="F609" s="728">
        <f t="shared" si="27"/>
        <v>-9</v>
      </c>
      <c r="G609" s="720"/>
      <c r="H609" s="67"/>
      <c r="I609" s="736"/>
      <c r="J609" s="727"/>
      <c r="K609" s="67"/>
      <c r="L609" s="728"/>
      <c r="M609" s="742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715" t="s">
        <v>46</v>
      </c>
      <c r="D610" s="727">
        <v>16</v>
      </c>
      <c r="E610" s="67">
        <v>60</v>
      </c>
      <c r="F610" s="728">
        <f t="shared" si="27"/>
        <v>44</v>
      </c>
      <c r="G610" s="720"/>
      <c r="H610" s="67"/>
      <c r="I610" s="736"/>
      <c r="J610" s="727"/>
      <c r="K610" s="67"/>
      <c r="L610" s="728"/>
      <c r="M610" s="742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715" t="s">
        <v>46</v>
      </c>
      <c r="D611" s="727">
        <v>37</v>
      </c>
      <c r="E611" s="67">
        <v>45</v>
      </c>
      <c r="F611" s="728">
        <f t="shared" si="27"/>
        <v>8</v>
      </c>
      <c r="G611" s="720"/>
      <c r="H611" s="67"/>
      <c r="I611" s="736"/>
      <c r="J611" s="727"/>
      <c r="K611" s="67"/>
      <c r="L611" s="728"/>
      <c r="M611" s="742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715" t="s">
        <v>48</v>
      </c>
      <c r="D612" s="727">
        <v>4</v>
      </c>
      <c r="E612" s="67">
        <v>34</v>
      </c>
      <c r="F612" s="728">
        <f t="shared" si="27"/>
        <v>30</v>
      </c>
      <c r="G612" s="720"/>
      <c r="H612" s="67"/>
      <c r="I612" s="736"/>
      <c r="J612" s="727"/>
      <c r="K612" s="67"/>
      <c r="L612" s="728"/>
      <c r="M612" s="742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715" t="s">
        <v>46</v>
      </c>
      <c r="D613" s="727">
        <v>6</v>
      </c>
      <c r="E613" s="67">
        <v>21</v>
      </c>
      <c r="F613" s="728">
        <f t="shared" ref="F613:F620" si="28">IF(((D613="")*AND(E613="")),"",E613-D613)</f>
        <v>15</v>
      </c>
      <c r="G613" s="720"/>
      <c r="H613" s="67"/>
      <c r="I613" s="736"/>
      <c r="J613" s="727"/>
      <c r="K613" s="67"/>
      <c r="L613" s="728"/>
      <c r="M613" s="742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715" t="s">
        <v>48</v>
      </c>
      <c r="D614" s="727">
        <v>8</v>
      </c>
      <c r="E614" s="67">
        <v>32</v>
      </c>
      <c r="F614" s="728">
        <f t="shared" si="28"/>
        <v>24</v>
      </c>
      <c r="G614" s="720"/>
      <c r="H614" s="67"/>
      <c r="I614" s="736"/>
      <c r="J614" s="727"/>
      <c r="K614" s="67"/>
      <c r="L614" s="728"/>
      <c r="M614" s="742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715" t="s">
        <v>46</v>
      </c>
      <c r="D615" s="727">
        <v>9</v>
      </c>
      <c r="E615" s="67">
        <v>22</v>
      </c>
      <c r="F615" s="728">
        <f t="shared" si="28"/>
        <v>13</v>
      </c>
      <c r="G615" s="720"/>
      <c r="H615" s="67"/>
      <c r="I615" s="736"/>
      <c r="J615" s="727"/>
      <c r="K615" s="67"/>
      <c r="L615" s="728"/>
      <c r="M615" s="742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715" t="s">
        <v>48</v>
      </c>
      <c r="D616" s="727">
        <v>5</v>
      </c>
      <c r="E616" s="67">
        <v>25</v>
      </c>
      <c r="F616" s="728">
        <f t="shared" si="28"/>
        <v>20</v>
      </c>
      <c r="G616" s="720"/>
      <c r="H616" s="67"/>
      <c r="I616" s="736"/>
      <c r="J616" s="727"/>
      <c r="K616" s="67"/>
      <c r="L616" s="728"/>
      <c r="M616" s="742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715" t="s">
        <v>46</v>
      </c>
      <c r="D617" s="727">
        <v>14</v>
      </c>
      <c r="E617" s="67">
        <v>17</v>
      </c>
      <c r="F617" s="728">
        <f t="shared" si="28"/>
        <v>3</v>
      </c>
      <c r="G617" s="720"/>
      <c r="H617" s="67"/>
      <c r="I617" s="736"/>
      <c r="J617" s="727"/>
      <c r="K617" s="67"/>
      <c r="L617" s="728"/>
      <c r="M617" s="742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715" t="s">
        <v>48</v>
      </c>
      <c r="D618" s="727">
        <v>5</v>
      </c>
      <c r="E618" s="67">
        <v>18</v>
      </c>
      <c r="F618" s="728">
        <f t="shared" si="28"/>
        <v>13</v>
      </c>
      <c r="G618" s="720"/>
      <c r="H618" s="67"/>
      <c r="I618" s="736"/>
      <c r="J618" s="727"/>
      <c r="K618" s="67"/>
      <c r="L618" s="728"/>
      <c r="M618" s="742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715" t="s">
        <v>46</v>
      </c>
      <c r="D619" s="727">
        <v>24</v>
      </c>
      <c r="E619" s="67">
        <v>32</v>
      </c>
      <c r="F619" s="728">
        <f t="shared" si="28"/>
        <v>8</v>
      </c>
      <c r="G619" s="720"/>
      <c r="H619" s="67"/>
      <c r="I619" s="736"/>
      <c r="J619" s="727"/>
      <c r="K619" s="67"/>
      <c r="L619" s="728"/>
      <c r="M619" s="742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715" t="s">
        <v>48</v>
      </c>
      <c r="D620" s="727">
        <v>19</v>
      </c>
      <c r="E620" s="67">
        <v>33</v>
      </c>
      <c r="F620" s="728">
        <f t="shared" si="28"/>
        <v>14</v>
      </c>
      <c r="G620" s="720"/>
      <c r="H620" s="67"/>
      <c r="I620" s="736"/>
      <c r="J620" s="727"/>
      <c r="K620" s="67"/>
      <c r="L620" s="728"/>
      <c r="M620" s="742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715" t="s">
        <v>46</v>
      </c>
      <c r="D621" s="727">
        <v>38</v>
      </c>
      <c r="E621" s="67">
        <v>43</v>
      </c>
      <c r="F621" s="728">
        <f t="shared" ref="F621:F627" si="29">IF(((D621="")*AND(E621="")),"",E621-D621)</f>
        <v>5</v>
      </c>
      <c r="G621" s="720"/>
      <c r="H621" s="67"/>
      <c r="I621" s="736"/>
      <c r="J621" s="727"/>
      <c r="K621" s="67"/>
      <c r="L621" s="728"/>
      <c r="M621" s="742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715" t="s">
        <v>48</v>
      </c>
      <c r="D622" s="727">
        <v>35</v>
      </c>
      <c r="E622" s="67">
        <v>38</v>
      </c>
      <c r="F622" s="728">
        <f t="shared" si="29"/>
        <v>3</v>
      </c>
      <c r="G622" s="720"/>
      <c r="H622" s="67"/>
      <c r="I622" s="736"/>
      <c r="J622" s="727"/>
      <c r="K622" s="67"/>
      <c r="L622" s="728"/>
      <c r="M622" s="742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715" t="s">
        <v>46</v>
      </c>
      <c r="D623" s="727">
        <v>0</v>
      </c>
      <c r="E623" s="67">
        <v>51</v>
      </c>
      <c r="F623" s="728">
        <f t="shared" si="29"/>
        <v>51</v>
      </c>
      <c r="G623" s="720"/>
      <c r="H623" s="67"/>
      <c r="I623" s="736"/>
      <c r="J623" s="727"/>
      <c r="K623" s="67"/>
      <c r="L623" s="728"/>
      <c r="M623" s="742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715" t="s">
        <v>46</v>
      </c>
      <c r="D624" s="727">
        <v>1</v>
      </c>
      <c r="E624" s="67">
        <v>7</v>
      </c>
      <c r="F624" s="728">
        <f>IF(((D624="")*AND(E624="")),"",E624-D624)</f>
        <v>6</v>
      </c>
      <c r="G624" s="720"/>
      <c r="H624" s="67"/>
      <c r="I624" s="736"/>
      <c r="J624" s="727"/>
      <c r="K624" s="67"/>
      <c r="L624" s="728"/>
      <c r="M624" s="742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715" t="s">
        <v>46</v>
      </c>
      <c r="D625" s="727">
        <v>0</v>
      </c>
      <c r="E625" s="67">
        <v>9</v>
      </c>
      <c r="F625" s="728">
        <f>IF(((D625="")*AND(E625="")),"",E625-D625)</f>
        <v>9</v>
      </c>
      <c r="G625" s="720"/>
      <c r="H625" s="67"/>
      <c r="I625" s="736"/>
      <c r="J625" s="727"/>
      <c r="K625" s="67"/>
      <c r="L625" s="728"/>
      <c r="M625" s="742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715" t="s">
        <v>48</v>
      </c>
      <c r="D626" s="727">
        <v>0</v>
      </c>
      <c r="E626" s="67">
        <v>28</v>
      </c>
      <c r="F626" s="728">
        <f t="shared" si="29"/>
        <v>28</v>
      </c>
      <c r="G626" s="720"/>
      <c r="H626" s="67"/>
      <c r="I626" s="736"/>
      <c r="J626" s="727"/>
      <c r="K626" s="67"/>
      <c r="L626" s="728"/>
      <c r="M626" s="742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715" t="s">
        <v>46</v>
      </c>
      <c r="D627" s="727">
        <v>2</v>
      </c>
      <c r="E627" s="67">
        <v>3</v>
      </c>
      <c r="F627" s="728">
        <f t="shared" si="29"/>
        <v>1</v>
      </c>
      <c r="G627" s="720"/>
      <c r="H627" s="67"/>
      <c r="I627" s="736"/>
      <c r="J627" s="727"/>
      <c r="K627" s="67"/>
      <c r="L627" s="728"/>
      <c r="M627" s="742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715" t="s">
        <v>48</v>
      </c>
      <c r="D628" s="727">
        <v>3</v>
      </c>
      <c r="E628" s="67">
        <v>20</v>
      </c>
      <c r="F628" s="728">
        <f t="shared" ref="F628:F659" si="30">IF(((D628="")*AND(E628="")),"",E628-D628)</f>
        <v>17</v>
      </c>
      <c r="G628" s="720"/>
      <c r="H628" s="67"/>
      <c r="I628" s="736"/>
      <c r="J628" s="727"/>
      <c r="K628" s="67"/>
      <c r="L628" s="728"/>
      <c r="M628" s="742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715" t="s">
        <v>46</v>
      </c>
      <c r="D629" s="727">
        <v>0</v>
      </c>
      <c r="E629" s="67">
        <v>6</v>
      </c>
      <c r="F629" s="728">
        <f t="shared" si="30"/>
        <v>6</v>
      </c>
      <c r="G629" s="720"/>
      <c r="H629" s="67"/>
      <c r="I629" s="736"/>
      <c r="J629" s="727"/>
      <c r="K629" s="67"/>
      <c r="L629" s="728"/>
      <c r="M629" s="742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715" t="s">
        <v>48</v>
      </c>
      <c r="D630" s="727">
        <v>0</v>
      </c>
      <c r="E630" s="67">
        <v>15</v>
      </c>
      <c r="F630" s="728">
        <f t="shared" si="30"/>
        <v>15</v>
      </c>
      <c r="G630" s="720"/>
      <c r="H630" s="67"/>
      <c r="I630" s="736"/>
      <c r="J630" s="727"/>
      <c r="K630" s="67"/>
      <c r="L630" s="728"/>
      <c r="M630" s="742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715" t="s">
        <v>46</v>
      </c>
      <c r="D631" s="727">
        <v>0</v>
      </c>
      <c r="E631" s="67">
        <v>16</v>
      </c>
      <c r="F631" s="728">
        <f t="shared" si="30"/>
        <v>16</v>
      </c>
      <c r="G631" s="720"/>
      <c r="H631" s="67"/>
      <c r="I631" s="736"/>
      <c r="J631" s="727"/>
      <c r="K631" s="67"/>
      <c r="L631" s="728"/>
      <c r="M631" s="742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715" t="s">
        <v>48</v>
      </c>
      <c r="D632" s="727">
        <v>0</v>
      </c>
      <c r="E632" s="67">
        <v>6</v>
      </c>
      <c r="F632" s="728">
        <f t="shared" si="30"/>
        <v>6</v>
      </c>
      <c r="G632" s="720"/>
      <c r="H632" s="67"/>
      <c r="I632" s="736"/>
      <c r="J632" s="727"/>
      <c r="K632" s="67"/>
      <c r="L632" s="728"/>
      <c r="M632" s="742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715" t="s">
        <v>46</v>
      </c>
      <c r="D633" s="727">
        <v>29</v>
      </c>
      <c r="E633" s="67">
        <v>38</v>
      </c>
      <c r="F633" s="728">
        <f t="shared" si="30"/>
        <v>9</v>
      </c>
      <c r="G633" s="720"/>
      <c r="H633" s="67"/>
      <c r="I633" s="736"/>
      <c r="J633" s="727"/>
      <c r="K633" s="67"/>
      <c r="L633" s="728"/>
      <c r="M633" s="742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715" t="s">
        <v>48</v>
      </c>
      <c r="D634" s="727">
        <v>6</v>
      </c>
      <c r="E634" s="67">
        <v>27</v>
      </c>
      <c r="F634" s="728">
        <f t="shared" si="30"/>
        <v>21</v>
      </c>
      <c r="G634" s="720"/>
      <c r="H634" s="67"/>
      <c r="I634" s="736"/>
      <c r="J634" s="727"/>
      <c r="K634" s="67"/>
      <c r="L634" s="728"/>
      <c r="M634" s="742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715" t="s">
        <v>46</v>
      </c>
      <c r="D635" s="727">
        <v>37</v>
      </c>
      <c r="E635" s="67">
        <v>70</v>
      </c>
      <c r="F635" s="728">
        <f t="shared" si="30"/>
        <v>33</v>
      </c>
      <c r="G635" s="720"/>
      <c r="H635" s="67"/>
      <c r="I635" s="736"/>
      <c r="J635" s="727"/>
      <c r="K635" s="67"/>
      <c r="L635" s="728"/>
      <c r="M635" s="742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715" t="s">
        <v>48</v>
      </c>
      <c r="D636" s="727">
        <v>28</v>
      </c>
      <c r="E636" s="67">
        <v>54</v>
      </c>
      <c r="F636" s="728">
        <f t="shared" si="30"/>
        <v>26</v>
      </c>
      <c r="G636" s="720"/>
      <c r="H636" s="67"/>
      <c r="I636" s="736"/>
      <c r="J636" s="727"/>
      <c r="K636" s="67"/>
      <c r="L636" s="728"/>
      <c r="M636" s="742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715" t="s">
        <v>46</v>
      </c>
      <c r="D637" s="727">
        <v>4</v>
      </c>
      <c r="E637" s="67">
        <v>18</v>
      </c>
      <c r="F637" s="728">
        <f t="shared" si="30"/>
        <v>14</v>
      </c>
      <c r="G637" s="720"/>
      <c r="H637" s="67"/>
      <c r="I637" s="736"/>
      <c r="J637" s="727"/>
      <c r="K637" s="67"/>
      <c r="L637" s="728"/>
      <c r="M637" s="742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716" t="s">
        <v>48</v>
      </c>
      <c r="D638" s="727">
        <v>1</v>
      </c>
      <c r="E638" s="67">
        <v>18</v>
      </c>
      <c r="F638" s="728">
        <f t="shared" si="30"/>
        <v>17</v>
      </c>
      <c r="G638" s="721"/>
      <c r="H638" s="296"/>
      <c r="I638" s="737"/>
      <c r="J638" s="744"/>
      <c r="K638" s="296"/>
      <c r="L638" s="745"/>
      <c r="M638" s="743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715" t="s">
        <v>46</v>
      </c>
      <c r="D639" s="727">
        <v>1</v>
      </c>
      <c r="E639" s="67">
        <v>14</v>
      </c>
      <c r="F639" s="728">
        <f t="shared" si="30"/>
        <v>13</v>
      </c>
      <c r="G639" s="720"/>
      <c r="H639" s="67"/>
      <c r="I639" s="736"/>
      <c r="J639" s="727"/>
      <c r="K639" s="67"/>
      <c r="L639" s="728"/>
      <c r="M639" s="742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715" t="s">
        <v>48</v>
      </c>
      <c r="D640" s="727">
        <v>1</v>
      </c>
      <c r="E640" s="67">
        <v>24</v>
      </c>
      <c r="F640" s="728">
        <f t="shared" si="30"/>
        <v>23</v>
      </c>
      <c r="G640" s="720"/>
      <c r="H640" s="67"/>
      <c r="I640" s="736"/>
      <c r="J640" s="727"/>
      <c r="K640" s="67"/>
      <c r="L640" s="728"/>
      <c r="M640" s="742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715" t="s">
        <v>46</v>
      </c>
      <c r="D641" s="727">
        <v>1</v>
      </c>
      <c r="E641" s="67">
        <v>14</v>
      </c>
      <c r="F641" s="728">
        <f t="shared" si="30"/>
        <v>13</v>
      </c>
      <c r="G641" s="720"/>
      <c r="H641" s="67"/>
      <c r="I641" s="736"/>
      <c r="J641" s="727"/>
      <c r="K641" s="67"/>
      <c r="L641" s="728"/>
      <c r="M641" s="742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715" t="s">
        <v>48</v>
      </c>
      <c r="D642" s="727">
        <v>0</v>
      </c>
      <c r="E642" s="67">
        <v>11</v>
      </c>
      <c r="F642" s="728">
        <f t="shared" si="30"/>
        <v>11</v>
      </c>
      <c r="G642" s="720"/>
      <c r="H642" s="67"/>
      <c r="I642" s="736"/>
      <c r="J642" s="727"/>
      <c r="K642" s="67"/>
      <c r="L642" s="728"/>
      <c r="M642" s="742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715" t="s">
        <v>46</v>
      </c>
      <c r="D643" s="727">
        <v>12</v>
      </c>
      <c r="E643" s="67">
        <v>18</v>
      </c>
      <c r="F643" s="728">
        <f t="shared" si="30"/>
        <v>6</v>
      </c>
      <c r="G643" s="720"/>
      <c r="H643" s="67"/>
      <c r="I643" s="736"/>
      <c r="J643" s="727"/>
      <c r="K643" s="67"/>
      <c r="L643" s="728"/>
      <c r="M643" s="742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715" t="s">
        <v>48</v>
      </c>
      <c r="D644" s="727">
        <v>18</v>
      </c>
      <c r="E644" s="67">
        <v>37</v>
      </c>
      <c r="F644" s="728">
        <f t="shared" si="30"/>
        <v>19</v>
      </c>
      <c r="G644" s="720"/>
      <c r="H644" s="67"/>
      <c r="I644" s="736"/>
      <c r="J644" s="727"/>
      <c r="K644" s="67"/>
      <c r="L644" s="728"/>
      <c r="M644" s="742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715" t="s">
        <v>46</v>
      </c>
      <c r="D645" s="727">
        <v>25</v>
      </c>
      <c r="E645" s="67">
        <v>29</v>
      </c>
      <c r="F645" s="728">
        <f t="shared" si="30"/>
        <v>4</v>
      </c>
      <c r="G645" s="720"/>
      <c r="H645" s="67"/>
      <c r="I645" s="736"/>
      <c r="J645" s="727"/>
      <c r="K645" s="67"/>
      <c r="L645" s="728"/>
      <c r="M645" s="742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715" t="s">
        <v>48</v>
      </c>
      <c r="D646" s="727">
        <v>1</v>
      </c>
      <c r="E646" s="67">
        <v>9</v>
      </c>
      <c r="F646" s="728">
        <f t="shared" si="30"/>
        <v>8</v>
      </c>
      <c r="G646" s="720"/>
      <c r="H646" s="67"/>
      <c r="I646" s="736"/>
      <c r="J646" s="727"/>
      <c r="K646" s="67"/>
      <c r="L646" s="728"/>
      <c r="M646" s="742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715" t="s">
        <v>46</v>
      </c>
      <c r="D647" s="727">
        <v>1</v>
      </c>
      <c r="E647" s="67">
        <v>12</v>
      </c>
      <c r="F647" s="728">
        <f t="shared" si="30"/>
        <v>11</v>
      </c>
      <c r="G647" s="720"/>
      <c r="H647" s="67"/>
      <c r="I647" s="736"/>
      <c r="J647" s="727"/>
      <c r="K647" s="67"/>
      <c r="L647" s="728"/>
      <c r="M647" s="742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715" t="s">
        <v>48</v>
      </c>
      <c r="D648" s="727">
        <v>0</v>
      </c>
      <c r="E648" s="67">
        <v>21</v>
      </c>
      <c r="F648" s="728">
        <f t="shared" si="30"/>
        <v>21</v>
      </c>
      <c r="G648" s="720"/>
      <c r="H648" s="67"/>
      <c r="I648" s="736"/>
      <c r="J648" s="727"/>
      <c r="K648" s="67"/>
      <c r="L648" s="728"/>
      <c r="M648" s="742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715" t="s">
        <v>46</v>
      </c>
      <c r="D649" s="727">
        <v>1</v>
      </c>
      <c r="E649" s="67">
        <v>13</v>
      </c>
      <c r="F649" s="728">
        <f t="shared" si="30"/>
        <v>12</v>
      </c>
      <c r="G649" s="720"/>
      <c r="H649" s="67"/>
      <c r="I649" s="736"/>
      <c r="J649" s="727"/>
      <c r="K649" s="67"/>
      <c r="L649" s="728"/>
      <c r="M649" s="742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715" t="s">
        <v>48</v>
      </c>
      <c r="D650" s="727">
        <v>0</v>
      </c>
      <c r="E650" s="67">
        <v>24</v>
      </c>
      <c r="F650" s="728">
        <f t="shared" si="30"/>
        <v>24</v>
      </c>
      <c r="G650" s="720"/>
      <c r="H650" s="67"/>
      <c r="I650" s="736"/>
      <c r="J650" s="727"/>
      <c r="K650" s="67"/>
      <c r="L650" s="728"/>
      <c r="M650" s="742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715" t="s">
        <v>46</v>
      </c>
      <c r="D651" s="727">
        <v>1</v>
      </c>
      <c r="E651" s="67">
        <v>17</v>
      </c>
      <c r="F651" s="728">
        <f t="shared" si="30"/>
        <v>16</v>
      </c>
      <c r="G651" s="720"/>
      <c r="H651" s="67"/>
      <c r="I651" s="736"/>
      <c r="J651" s="727"/>
      <c r="K651" s="67"/>
      <c r="L651" s="728"/>
      <c r="M651" s="742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715" t="s">
        <v>48</v>
      </c>
      <c r="D652" s="727">
        <v>0</v>
      </c>
      <c r="E652" s="67">
        <v>29</v>
      </c>
      <c r="F652" s="728">
        <f t="shared" si="30"/>
        <v>29</v>
      </c>
      <c r="G652" s="720"/>
      <c r="H652" s="67"/>
      <c r="I652" s="736"/>
      <c r="J652" s="727"/>
      <c r="K652" s="67"/>
      <c r="L652" s="728"/>
      <c r="M652" s="742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715" t="s">
        <v>46</v>
      </c>
      <c r="D653" s="727">
        <v>3</v>
      </c>
      <c r="E653" s="67">
        <v>15</v>
      </c>
      <c r="F653" s="728">
        <f t="shared" si="30"/>
        <v>12</v>
      </c>
      <c r="G653" s="720"/>
      <c r="H653" s="67"/>
      <c r="I653" s="736"/>
      <c r="J653" s="727"/>
      <c r="K653" s="67"/>
      <c r="L653" s="728"/>
      <c r="M653" s="742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715" t="s">
        <v>48</v>
      </c>
      <c r="D654" s="727">
        <v>0</v>
      </c>
      <c r="E654" s="67">
        <v>14</v>
      </c>
      <c r="F654" s="728">
        <f t="shared" si="30"/>
        <v>14</v>
      </c>
      <c r="G654" s="720"/>
      <c r="H654" s="67"/>
      <c r="I654" s="736"/>
      <c r="J654" s="727"/>
      <c r="K654" s="67"/>
      <c r="L654" s="728"/>
      <c r="M654" s="742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715" t="s">
        <v>46</v>
      </c>
      <c r="D655" s="727">
        <v>0</v>
      </c>
      <c r="E655" s="67">
        <v>11</v>
      </c>
      <c r="F655" s="728">
        <f t="shared" si="30"/>
        <v>11</v>
      </c>
      <c r="G655" s="720"/>
      <c r="H655" s="67"/>
      <c r="I655" s="736"/>
      <c r="J655" s="727"/>
      <c r="K655" s="67"/>
      <c r="L655" s="728"/>
      <c r="M655" s="742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715" t="s">
        <v>48</v>
      </c>
      <c r="D656" s="727">
        <v>1</v>
      </c>
      <c r="E656" s="67">
        <v>30</v>
      </c>
      <c r="F656" s="728">
        <f t="shared" si="30"/>
        <v>29</v>
      </c>
      <c r="G656" s="720"/>
      <c r="H656" s="67"/>
      <c r="I656" s="736"/>
      <c r="J656" s="727"/>
      <c r="K656" s="67"/>
      <c r="L656" s="728"/>
      <c r="M656" s="742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715" t="s">
        <v>46</v>
      </c>
      <c r="D657" s="727">
        <v>11</v>
      </c>
      <c r="E657" s="67">
        <v>18</v>
      </c>
      <c r="F657" s="728">
        <f t="shared" si="30"/>
        <v>7</v>
      </c>
      <c r="G657" s="720"/>
      <c r="H657" s="67"/>
      <c r="I657" s="736"/>
      <c r="J657" s="727"/>
      <c r="K657" s="67"/>
      <c r="L657" s="728"/>
      <c r="M657" s="742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715" t="s">
        <v>48</v>
      </c>
      <c r="D658" s="727">
        <v>19</v>
      </c>
      <c r="E658" s="67">
        <v>19</v>
      </c>
      <c r="F658" s="728">
        <f t="shared" si="30"/>
        <v>0</v>
      </c>
      <c r="G658" s="720"/>
      <c r="H658" s="67"/>
      <c r="I658" s="736"/>
      <c r="J658" s="727"/>
      <c r="K658" s="67"/>
      <c r="L658" s="728"/>
      <c r="M658" s="742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715" t="s">
        <v>46</v>
      </c>
      <c r="D659" s="727">
        <v>1</v>
      </c>
      <c r="E659" s="67">
        <v>3</v>
      </c>
      <c r="F659" s="728">
        <f t="shared" si="30"/>
        <v>2</v>
      </c>
      <c r="G659" s="720"/>
      <c r="H659" s="67"/>
      <c r="I659" s="736"/>
      <c r="J659" s="727"/>
      <c r="K659" s="67"/>
      <c r="L659" s="728"/>
      <c r="M659" s="742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715" t="s">
        <v>48</v>
      </c>
      <c r="D660" s="727">
        <v>8</v>
      </c>
      <c r="E660" s="67">
        <v>19</v>
      </c>
      <c r="F660" s="728">
        <f t="shared" ref="F660:F691" si="31">IF(((D660="")*AND(E660="")),"",E660-D660)</f>
        <v>11</v>
      </c>
      <c r="G660" s="720"/>
      <c r="H660" s="67"/>
      <c r="I660" s="736"/>
      <c r="J660" s="727"/>
      <c r="K660" s="67"/>
      <c r="L660" s="728"/>
      <c r="M660" s="742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715" t="s">
        <v>46</v>
      </c>
      <c r="D661" s="727">
        <v>1</v>
      </c>
      <c r="E661" s="67">
        <v>18</v>
      </c>
      <c r="F661" s="728">
        <f t="shared" si="31"/>
        <v>17</v>
      </c>
      <c r="G661" s="720"/>
      <c r="H661" s="67"/>
      <c r="I661" s="736"/>
      <c r="J661" s="727"/>
      <c r="K661" s="67"/>
      <c r="L661" s="728"/>
      <c r="M661" s="742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399</v>
      </c>
    </row>
    <row r="662" spans="1:18">
      <c r="A662" s="150">
        <v>43864</v>
      </c>
      <c r="B662" s="150"/>
      <c r="C662" s="715" t="s">
        <v>48</v>
      </c>
      <c r="D662" s="727">
        <v>3</v>
      </c>
      <c r="E662" s="67">
        <v>49</v>
      </c>
      <c r="F662" s="728">
        <f t="shared" si="31"/>
        <v>46</v>
      </c>
      <c r="G662" s="720"/>
      <c r="H662" s="67"/>
      <c r="I662" s="736"/>
      <c r="J662" s="727"/>
      <c r="K662" s="67"/>
      <c r="L662" s="728"/>
      <c r="M662" s="742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399</v>
      </c>
    </row>
    <row r="663" spans="1:18">
      <c r="A663" s="150">
        <v>43864</v>
      </c>
      <c r="B663" s="150"/>
      <c r="C663" s="715" t="s">
        <v>48</v>
      </c>
      <c r="D663" s="727">
        <v>18</v>
      </c>
      <c r="E663" s="67">
        <v>21</v>
      </c>
      <c r="F663" s="728">
        <f t="shared" si="31"/>
        <v>3</v>
      </c>
      <c r="G663" s="720"/>
      <c r="H663" s="67"/>
      <c r="I663" s="736"/>
      <c r="J663" s="727"/>
      <c r="K663" s="67"/>
      <c r="L663" s="728"/>
      <c r="M663" s="742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715" t="s">
        <v>48</v>
      </c>
      <c r="D664" s="727">
        <v>21</v>
      </c>
      <c r="E664" s="67">
        <v>34</v>
      </c>
      <c r="F664" s="728">
        <f t="shared" si="31"/>
        <v>13</v>
      </c>
      <c r="G664" s="720"/>
      <c r="H664" s="67"/>
      <c r="I664" s="736"/>
      <c r="J664" s="727"/>
      <c r="K664" s="67"/>
      <c r="L664" s="728"/>
      <c r="M664" s="742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400</v>
      </c>
    </row>
    <row r="665" spans="1:18">
      <c r="A665" s="150">
        <v>43867</v>
      </c>
      <c r="B665" s="150"/>
      <c r="C665" s="715" t="s">
        <v>46</v>
      </c>
      <c r="D665" s="727">
        <v>0</v>
      </c>
      <c r="E665" s="67">
        <v>16</v>
      </c>
      <c r="F665" s="728">
        <f t="shared" si="31"/>
        <v>16</v>
      </c>
      <c r="G665" s="720"/>
      <c r="H665" s="67"/>
      <c r="I665" s="736"/>
      <c r="J665" s="727"/>
      <c r="K665" s="67"/>
      <c r="L665" s="728"/>
      <c r="M665" s="742" t="str">
        <f>IF(F665="","",IF(F665&lt;=20,"Pass","Fail"))</f>
        <v>Pass</v>
      </c>
      <c r="N665" s="67" t="s">
        <v>401</v>
      </c>
      <c r="O665" s="202" t="s">
        <v>50</v>
      </c>
      <c r="P665" s="71">
        <v>20</v>
      </c>
      <c r="Q665" s="71">
        <v>20</v>
      </c>
      <c r="R665" s="81" t="s">
        <v>402</v>
      </c>
    </row>
    <row r="666" spans="1:18">
      <c r="A666" s="150">
        <v>43871</v>
      </c>
      <c r="B666" s="150"/>
      <c r="C666" s="715" t="s">
        <v>46</v>
      </c>
      <c r="D666" s="727">
        <v>2</v>
      </c>
      <c r="E666" s="67">
        <v>7</v>
      </c>
      <c r="F666" s="728">
        <f t="shared" si="31"/>
        <v>5</v>
      </c>
      <c r="G666" s="720"/>
      <c r="H666" s="67"/>
      <c r="I666" s="736"/>
      <c r="J666" s="727"/>
      <c r="K666" s="67"/>
      <c r="L666" s="728"/>
      <c r="M666" s="742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406</v>
      </c>
    </row>
    <row r="667" spans="1:18">
      <c r="A667" s="150">
        <v>43871</v>
      </c>
      <c r="B667" s="150"/>
      <c r="C667" s="715" t="s">
        <v>48</v>
      </c>
      <c r="D667" s="727">
        <v>3</v>
      </c>
      <c r="E667" s="67">
        <v>19</v>
      </c>
      <c r="F667" s="728">
        <f t="shared" si="31"/>
        <v>16</v>
      </c>
      <c r="G667" s="720"/>
      <c r="H667" s="67"/>
      <c r="I667" s="736"/>
      <c r="J667" s="727"/>
      <c r="K667" s="67"/>
      <c r="L667" s="728"/>
      <c r="M667" s="742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406</v>
      </c>
    </row>
    <row r="668" spans="1:18">
      <c r="A668" s="150">
        <v>43874</v>
      </c>
      <c r="B668" s="150"/>
      <c r="C668" s="715" t="s">
        <v>46</v>
      </c>
      <c r="D668" s="727">
        <v>1</v>
      </c>
      <c r="E668" s="67">
        <v>8</v>
      </c>
      <c r="F668" s="728">
        <f t="shared" si="31"/>
        <v>7</v>
      </c>
      <c r="G668" s="720"/>
      <c r="H668" s="67"/>
      <c r="I668" s="736"/>
      <c r="J668" s="727"/>
      <c r="K668" s="67"/>
      <c r="L668" s="728"/>
      <c r="M668" s="742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406</v>
      </c>
    </row>
    <row r="669" spans="1:18">
      <c r="A669" s="150">
        <v>43874</v>
      </c>
      <c r="B669" s="150"/>
      <c r="C669" s="715" t="s">
        <v>48</v>
      </c>
      <c r="D669" s="727">
        <v>0</v>
      </c>
      <c r="E669" s="67">
        <v>25</v>
      </c>
      <c r="F669" s="728">
        <f t="shared" si="31"/>
        <v>25</v>
      </c>
      <c r="G669" s="720"/>
      <c r="H669" s="67"/>
      <c r="I669" s="736"/>
      <c r="J669" s="727"/>
      <c r="K669" s="67"/>
      <c r="L669" s="728"/>
      <c r="M669" s="742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406</v>
      </c>
    </row>
    <row r="670" spans="1:18">
      <c r="A670" s="150">
        <v>43877</v>
      </c>
      <c r="B670" s="150"/>
      <c r="C670" s="715" t="s">
        <v>46</v>
      </c>
      <c r="D670" s="727">
        <v>26</v>
      </c>
      <c r="E670" s="67">
        <v>34</v>
      </c>
      <c r="F670" s="728">
        <f t="shared" si="31"/>
        <v>8</v>
      </c>
      <c r="G670" s="720"/>
      <c r="H670" s="67"/>
      <c r="I670" s="736"/>
      <c r="J670" s="727"/>
      <c r="K670" s="67"/>
      <c r="L670" s="728"/>
      <c r="M670" s="742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408</v>
      </c>
    </row>
    <row r="671" spans="1:18">
      <c r="A671" s="150">
        <v>43877</v>
      </c>
      <c r="B671" s="150"/>
      <c r="C671" s="715" t="s">
        <v>48</v>
      </c>
      <c r="D671" s="727">
        <v>69</v>
      </c>
      <c r="E671" s="67">
        <v>85</v>
      </c>
      <c r="F671" s="728">
        <f t="shared" si="31"/>
        <v>16</v>
      </c>
      <c r="G671" s="720"/>
      <c r="H671" s="67"/>
      <c r="I671" s="736"/>
      <c r="J671" s="727"/>
      <c r="K671" s="67"/>
      <c r="L671" s="728"/>
      <c r="M671" s="742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408</v>
      </c>
    </row>
    <row r="672" spans="1:18">
      <c r="A672" s="150">
        <v>43881</v>
      </c>
      <c r="B672" s="150"/>
      <c r="C672" s="715" t="s">
        <v>46</v>
      </c>
      <c r="D672" s="727">
        <v>3</v>
      </c>
      <c r="E672" s="67">
        <v>15</v>
      </c>
      <c r="F672" s="728">
        <f t="shared" si="31"/>
        <v>12</v>
      </c>
      <c r="G672" s="720"/>
      <c r="H672" s="67"/>
      <c r="I672" s="736"/>
      <c r="J672" s="727"/>
      <c r="K672" s="67"/>
      <c r="L672" s="728"/>
      <c r="M672" s="742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409</v>
      </c>
    </row>
    <row r="673" spans="1:18">
      <c r="A673" s="150">
        <v>43881</v>
      </c>
      <c r="B673" s="150"/>
      <c r="C673" s="715" t="s">
        <v>48</v>
      </c>
      <c r="D673" s="727">
        <v>15</v>
      </c>
      <c r="E673" s="67">
        <v>27</v>
      </c>
      <c r="F673" s="728">
        <f t="shared" si="31"/>
        <v>12</v>
      </c>
      <c r="G673" s="720"/>
      <c r="H673" s="67"/>
      <c r="I673" s="736"/>
      <c r="J673" s="727"/>
      <c r="K673" s="67"/>
      <c r="L673" s="728"/>
      <c r="M673" s="742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409</v>
      </c>
    </row>
    <row r="674" spans="1:18">
      <c r="A674" s="150">
        <v>43885</v>
      </c>
      <c r="B674" s="150"/>
      <c r="C674" s="715" t="s">
        <v>46</v>
      </c>
      <c r="D674" s="727">
        <v>6</v>
      </c>
      <c r="E674" s="67">
        <v>16</v>
      </c>
      <c r="F674" s="728">
        <f t="shared" si="31"/>
        <v>10</v>
      </c>
      <c r="G674" s="720"/>
      <c r="H674" s="67"/>
      <c r="I674" s="736"/>
      <c r="J674" s="727"/>
      <c r="K674" s="67"/>
      <c r="L674" s="728"/>
      <c r="M674" s="742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409</v>
      </c>
    </row>
    <row r="675" spans="1:18">
      <c r="A675" s="150">
        <v>43885</v>
      </c>
      <c r="B675" s="150"/>
      <c r="C675" s="715" t="s">
        <v>48</v>
      </c>
      <c r="D675" s="727">
        <v>3</v>
      </c>
      <c r="E675" s="67">
        <v>37</v>
      </c>
      <c r="F675" s="728">
        <f t="shared" si="31"/>
        <v>34</v>
      </c>
      <c r="G675" s="720"/>
      <c r="H675" s="67"/>
      <c r="I675" s="736"/>
      <c r="J675" s="727"/>
      <c r="K675" s="67"/>
      <c r="L675" s="728"/>
      <c r="M675" s="742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410</v>
      </c>
    </row>
    <row r="676" spans="1:18">
      <c r="A676" s="150">
        <v>43885</v>
      </c>
      <c r="B676" s="150"/>
      <c r="C676" s="715" t="s">
        <v>48</v>
      </c>
      <c r="D676" s="727">
        <v>16</v>
      </c>
      <c r="E676" s="67">
        <v>35</v>
      </c>
      <c r="F676" s="728">
        <f t="shared" si="31"/>
        <v>19</v>
      </c>
      <c r="G676" s="720"/>
      <c r="H676" s="67"/>
      <c r="I676" s="736"/>
      <c r="J676" s="727"/>
      <c r="K676" s="67"/>
      <c r="L676" s="728"/>
      <c r="M676" s="742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411</v>
      </c>
    </row>
    <row r="677" spans="1:18">
      <c r="A677" s="150">
        <v>43885</v>
      </c>
      <c r="B677" s="150"/>
      <c r="C677" s="715" t="s">
        <v>48</v>
      </c>
      <c r="D677" s="727">
        <v>5</v>
      </c>
      <c r="E677" s="67">
        <v>16</v>
      </c>
      <c r="F677" s="728">
        <f t="shared" si="31"/>
        <v>11</v>
      </c>
      <c r="G677" s="720"/>
      <c r="H677" s="67"/>
      <c r="I677" s="736"/>
      <c r="J677" s="727"/>
      <c r="K677" s="67"/>
      <c r="L677" s="728"/>
      <c r="M677" s="742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715" t="s">
        <v>46</v>
      </c>
      <c r="D678" s="727">
        <v>1</v>
      </c>
      <c r="E678" s="67">
        <v>8</v>
      </c>
      <c r="F678" s="728">
        <f t="shared" si="31"/>
        <v>7</v>
      </c>
      <c r="G678" s="720"/>
      <c r="H678" s="67"/>
      <c r="I678" s="736"/>
      <c r="J678" s="727"/>
      <c r="K678" s="67"/>
      <c r="L678" s="728"/>
      <c r="M678" s="742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715" t="s">
        <v>48</v>
      </c>
      <c r="D679" s="727">
        <v>3</v>
      </c>
      <c r="E679" s="67">
        <v>30</v>
      </c>
      <c r="F679" s="728">
        <f t="shared" si="31"/>
        <v>27</v>
      </c>
      <c r="G679" s="720"/>
      <c r="H679" s="67"/>
      <c r="I679" s="736"/>
      <c r="J679" s="727"/>
      <c r="K679" s="67"/>
      <c r="L679" s="728"/>
      <c r="M679" s="742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715" t="s">
        <v>46</v>
      </c>
      <c r="D680" s="727">
        <v>17</v>
      </c>
      <c r="E680" s="67">
        <v>22</v>
      </c>
      <c r="F680" s="728">
        <f t="shared" si="31"/>
        <v>5</v>
      </c>
      <c r="G680" s="720"/>
      <c r="H680" s="67"/>
      <c r="I680" s="736"/>
      <c r="J680" s="727"/>
      <c r="K680" s="67"/>
      <c r="L680" s="728"/>
      <c r="M680" s="742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414</v>
      </c>
    </row>
    <row r="681" spans="1:18">
      <c r="A681" s="150">
        <v>43891</v>
      </c>
      <c r="B681" s="150"/>
      <c r="C681" s="715" t="s">
        <v>48</v>
      </c>
      <c r="D681" s="727">
        <v>3</v>
      </c>
      <c r="E681" s="67">
        <v>36</v>
      </c>
      <c r="F681" s="728">
        <f t="shared" si="31"/>
        <v>33</v>
      </c>
      <c r="G681" s="720"/>
      <c r="H681" s="67"/>
      <c r="I681" s="736"/>
      <c r="J681" s="727"/>
      <c r="K681" s="67"/>
      <c r="L681" s="728"/>
      <c r="M681" s="742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414</v>
      </c>
    </row>
    <row r="682" spans="1:18">
      <c r="A682" s="150">
        <v>43891</v>
      </c>
      <c r="B682" s="150"/>
      <c r="C682" s="715" t="s">
        <v>48</v>
      </c>
      <c r="D682" s="727">
        <v>22</v>
      </c>
      <c r="E682" s="67">
        <v>39</v>
      </c>
      <c r="F682" s="728">
        <f t="shared" si="31"/>
        <v>17</v>
      </c>
      <c r="G682" s="720"/>
      <c r="H682" s="67"/>
      <c r="I682" s="736"/>
      <c r="J682" s="727"/>
      <c r="K682" s="67"/>
      <c r="L682" s="728"/>
      <c r="M682" s="742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416</v>
      </c>
    </row>
    <row r="683" spans="1:18">
      <c r="A683" s="150">
        <v>43891</v>
      </c>
      <c r="B683" s="150"/>
      <c r="C683" s="715" t="s">
        <v>48</v>
      </c>
      <c r="D683" s="727">
        <v>36</v>
      </c>
      <c r="E683" s="67">
        <v>40</v>
      </c>
      <c r="F683" s="728">
        <f t="shared" si="31"/>
        <v>4</v>
      </c>
      <c r="G683" s="720"/>
      <c r="H683" s="67"/>
      <c r="I683" s="736"/>
      <c r="J683" s="727"/>
      <c r="K683" s="67"/>
      <c r="L683" s="728"/>
      <c r="M683" s="742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415</v>
      </c>
    </row>
    <row r="684" spans="1:18">
      <c r="A684" s="150">
        <v>43894</v>
      </c>
      <c r="B684" s="150"/>
      <c r="C684" s="715" t="s">
        <v>46</v>
      </c>
      <c r="D684" s="727">
        <v>3</v>
      </c>
      <c r="E684" s="67">
        <v>9</v>
      </c>
      <c r="F684" s="728">
        <f t="shared" si="31"/>
        <v>6</v>
      </c>
      <c r="G684" s="720"/>
      <c r="H684" s="67"/>
      <c r="I684" s="736"/>
      <c r="J684" s="727"/>
      <c r="K684" s="67"/>
      <c r="L684" s="728"/>
      <c r="M684" s="742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715" t="s">
        <v>48</v>
      </c>
      <c r="D685" s="727">
        <v>9</v>
      </c>
      <c r="E685" s="67">
        <v>29</v>
      </c>
      <c r="F685" s="728">
        <f t="shared" si="31"/>
        <v>20</v>
      </c>
      <c r="G685" s="720"/>
      <c r="H685" s="67"/>
      <c r="I685" s="736"/>
      <c r="J685" s="727"/>
      <c r="K685" s="67"/>
      <c r="L685" s="728"/>
      <c r="M685" s="742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715" t="s">
        <v>46</v>
      </c>
      <c r="D686" s="727">
        <v>2</v>
      </c>
      <c r="E686" s="67">
        <v>61</v>
      </c>
      <c r="F686" s="728">
        <f t="shared" si="31"/>
        <v>59</v>
      </c>
      <c r="G686" s="720"/>
      <c r="H686" s="67"/>
      <c r="I686" s="736"/>
      <c r="J686" s="727"/>
      <c r="K686" s="67"/>
      <c r="L686" s="728"/>
      <c r="M686" s="742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418</v>
      </c>
    </row>
    <row r="687" spans="1:18">
      <c r="A687" s="150">
        <v>43897</v>
      </c>
      <c r="B687" s="150"/>
      <c r="C687" s="715" t="s">
        <v>48</v>
      </c>
      <c r="D687" s="727">
        <v>1</v>
      </c>
      <c r="E687" s="67">
        <v>31</v>
      </c>
      <c r="F687" s="728">
        <f t="shared" si="31"/>
        <v>30</v>
      </c>
      <c r="G687" s="720"/>
      <c r="H687" s="67"/>
      <c r="I687" s="736"/>
      <c r="J687" s="727"/>
      <c r="K687" s="67"/>
      <c r="L687" s="728"/>
      <c r="M687" s="742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715" t="s">
        <v>46</v>
      </c>
      <c r="D688" s="727">
        <v>3</v>
      </c>
      <c r="E688" s="67">
        <v>32</v>
      </c>
      <c r="F688" s="728">
        <f t="shared" si="31"/>
        <v>29</v>
      </c>
      <c r="G688" s="720"/>
      <c r="H688" s="67"/>
      <c r="I688" s="736"/>
      <c r="J688" s="727"/>
      <c r="K688" s="67"/>
      <c r="L688" s="728"/>
      <c r="M688" s="742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715" t="s">
        <v>46</v>
      </c>
      <c r="D689" s="727">
        <v>0</v>
      </c>
      <c r="E689" s="67">
        <v>7</v>
      </c>
      <c r="F689" s="728">
        <f t="shared" si="31"/>
        <v>7</v>
      </c>
      <c r="G689" s="720"/>
      <c r="H689" s="67"/>
      <c r="I689" s="736"/>
      <c r="J689" s="727"/>
      <c r="K689" s="67"/>
      <c r="L689" s="728"/>
      <c r="M689" s="742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419</v>
      </c>
    </row>
    <row r="690" spans="1:18">
      <c r="A690" s="150">
        <v>43897</v>
      </c>
      <c r="B690" s="150"/>
      <c r="C690" s="715" t="s">
        <v>46</v>
      </c>
      <c r="D690" s="727">
        <v>7</v>
      </c>
      <c r="E690" s="67">
        <v>19</v>
      </c>
      <c r="F690" s="728">
        <f t="shared" si="31"/>
        <v>12</v>
      </c>
      <c r="G690" s="720"/>
      <c r="H690" s="67"/>
      <c r="I690" s="736"/>
      <c r="J690" s="727"/>
      <c r="K690" s="67"/>
      <c r="L690" s="728"/>
      <c r="M690" s="742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419</v>
      </c>
    </row>
    <row r="691" spans="1:18">
      <c r="A691" s="150">
        <v>43897</v>
      </c>
      <c r="B691" s="150"/>
      <c r="C691" s="715" t="s">
        <v>46</v>
      </c>
      <c r="D691" s="727">
        <v>13</v>
      </c>
      <c r="E691" s="67">
        <v>22</v>
      </c>
      <c r="F691" s="728">
        <f t="shared" si="31"/>
        <v>9</v>
      </c>
      <c r="G691" s="720"/>
      <c r="H691" s="67"/>
      <c r="I691" s="736"/>
      <c r="J691" s="727"/>
      <c r="K691" s="67"/>
      <c r="L691" s="728"/>
      <c r="M691" s="742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419</v>
      </c>
    </row>
    <row r="692" spans="1:18">
      <c r="A692" s="150">
        <v>43901</v>
      </c>
      <c r="B692" s="150"/>
      <c r="C692" s="715" t="s">
        <v>46</v>
      </c>
      <c r="D692" s="727">
        <v>0</v>
      </c>
      <c r="E692" s="67">
        <v>14</v>
      </c>
      <c r="F692" s="728">
        <f t="shared" ref="F692:F709" si="32">IF(((D692="")*AND(E692="")),"",E692-D692)</f>
        <v>14</v>
      </c>
      <c r="G692" s="720"/>
      <c r="H692" s="67"/>
      <c r="I692" s="736"/>
      <c r="J692" s="727"/>
      <c r="K692" s="67"/>
      <c r="L692" s="728"/>
      <c r="M692" s="742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715" t="s">
        <v>48</v>
      </c>
      <c r="D693" s="727">
        <v>0</v>
      </c>
      <c r="E693" s="67">
        <v>34</v>
      </c>
      <c r="F693" s="728">
        <f t="shared" si="32"/>
        <v>34</v>
      </c>
      <c r="G693" s="720"/>
      <c r="H693" s="67"/>
      <c r="I693" s="736"/>
      <c r="J693" s="727"/>
      <c r="K693" s="67"/>
      <c r="L693" s="728"/>
      <c r="M693" s="742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715" t="s">
        <v>48</v>
      </c>
      <c r="D694" s="727">
        <v>14</v>
      </c>
      <c r="E694" s="67">
        <v>24</v>
      </c>
      <c r="F694" s="728">
        <f t="shared" si="32"/>
        <v>10</v>
      </c>
      <c r="G694" s="720"/>
      <c r="H694" s="67"/>
      <c r="I694" s="736"/>
      <c r="J694" s="727"/>
      <c r="K694" s="67"/>
      <c r="L694" s="728"/>
      <c r="M694" s="742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715" t="s">
        <v>48</v>
      </c>
      <c r="D695" s="727">
        <v>34</v>
      </c>
      <c r="E695" s="67">
        <v>33</v>
      </c>
      <c r="F695" s="728">
        <f t="shared" si="32"/>
        <v>-1</v>
      </c>
      <c r="G695" s="720"/>
      <c r="H695" s="67"/>
      <c r="I695" s="736"/>
      <c r="J695" s="727"/>
      <c r="K695" s="67"/>
      <c r="L695" s="728"/>
      <c r="M695" s="742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715" t="s">
        <v>46</v>
      </c>
      <c r="D696" s="727">
        <v>26</v>
      </c>
      <c r="E696" s="67">
        <v>31</v>
      </c>
      <c r="F696" s="728">
        <f t="shared" si="32"/>
        <v>5</v>
      </c>
      <c r="G696" s="720"/>
      <c r="H696" s="67"/>
      <c r="I696" s="736"/>
      <c r="J696" s="727"/>
      <c r="K696" s="67"/>
      <c r="L696" s="728"/>
      <c r="M696" s="742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715" t="s">
        <v>48</v>
      </c>
      <c r="D697" s="727">
        <v>34</v>
      </c>
      <c r="E697" s="67">
        <v>56</v>
      </c>
      <c r="F697" s="728">
        <f t="shared" si="32"/>
        <v>22</v>
      </c>
      <c r="G697" s="720"/>
      <c r="H697" s="67"/>
      <c r="I697" s="736"/>
      <c r="J697" s="727"/>
      <c r="K697" s="67"/>
      <c r="L697" s="728"/>
      <c r="M697" s="742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715" t="s">
        <v>46</v>
      </c>
      <c r="D698" s="727">
        <v>1</v>
      </c>
      <c r="E698" s="67">
        <v>5</v>
      </c>
      <c r="F698" s="728">
        <f t="shared" si="32"/>
        <v>4</v>
      </c>
      <c r="G698" s="720">
        <v>1</v>
      </c>
      <c r="H698" s="67">
        <v>2</v>
      </c>
      <c r="I698" s="736">
        <f>H698-G698</f>
        <v>1</v>
      </c>
      <c r="J698" s="727"/>
      <c r="K698" s="67"/>
      <c r="L698" s="728"/>
      <c r="M698" s="742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715" t="s">
        <v>48</v>
      </c>
      <c r="D699" s="727">
        <v>2</v>
      </c>
      <c r="E699" s="67">
        <v>14</v>
      </c>
      <c r="F699" s="728">
        <f t="shared" si="32"/>
        <v>12</v>
      </c>
      <c r="G699" s="720">
        <v>2</v>
      </c>
      <c r="H699" s="67">
        <v>2</v>
      </c>
      <c r="I699" s="736">
        <f t="shared" ref="I699:I762" si="33">H699-G699</f>
        <v>0</v>
      </c>
      <c r="J699" s="727"/>
      <c r="K699" s="67"/>
      <c r="L699" s="728"/>
      <c r="M699" s="742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715" t="s">
        <v>46</v>
      </c>
      <c r="D700" s="727">
        <v>2</v>
      </c>
      <c r="E700" s="67">
        <v>7</v>
      </c>
      <c r="F700" s="728">
        <f t="shared" si="32"/>
        <v>5</v>
      </c>
      <c r="G700" s="720">
        <v>2</v>
      </c>
      <c r="H700" s="67">
        <v>2</v>
      </c>
      <c r="I700" s="736">
        <f t="shared" si="33"/>
        <v>0</v>
      </c>
      <c r="J700" s="727"/>
      <c r="K700" s="67"/>
      <c r="L700" s="728"/>
      <c r="M700" s="742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715" t="s">
        <v>48</v>
      </c>
      <c r="D701" s="727">
        <v>4</v>
      </c>
      <c r="E701" s="67">
        <v>19</v>
      </c>
      <c r="F701" s="728">
        <f t="shared" si="32"/>
        <v>15</v>
      </c>
      <c r="G701" s="720">
        <v>2</v>
      </c>
      <c r="H701" s="67">
        <v>5</v>
      </c>
      <c r="I701" s="736">
        <f t="shared" si="33"/>
        <v>3</v>
      </c>
      <c r="J701" s="727"/>
      <c r="K701" s="67"/>
      <c r="L701" s="728"/>
      <c r="M701" s="742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715" t="s">
        <v>46</v>
      </c>
      <c r="D702" s="727">
        <v>2</v>
      </c>
      <c r="E702" s="67">
        <v>7</v>
      </c>
      <c r="F702" s="728">
        <f t="shared" si="32"/>
        <v>5</v>
      </c>
      <c r="G702" s="720">
        <v>0</v>
      </c>
      <c r="H702" s="67">
        <v>0</v>
      </c>
      <c r="I702" s="736">
        <f t="shared" si="33"/>
        <v>0</v>
      </c>
      <c r="J702" s="727"/>
      <c r="K702" s="67"/>
      <c r="L702" s="728"/>
      <c r="M702" s="742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425</v>
      </c>
    </row>
    <row r="703" spans="1:18">
      <c r="A703" s="150">
        <v>43945</v>
      </c>
      <c r="B703" s="150"/>
      <c r="C703" s="715" t="s">
        <v>48</v>
      </c>
      <c r="D703" s="727">
        <v>2</v>
      </c>
      <c r="E703" s="67">
        <v>14</v>
      </c>
      <c r="F703" s="728">
        <f t="shared" si="32"/>
        <v>12</v>
      </c>
      <c r="G703" s="720">
        <v>0</v>
      </c>
      <c r="H703" s="67">
        <v>2</v>
      </c>
      <c r="I703" s="736">
        <f t="shared" si="33"/>
        <v>2</v>
      </c>
      <c r="J703" s="727"/>
      <c r="K703" s="67"/>
      <c r="L703" s="728"/>
      <c r="M703" s="742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425</v>
      </c>
    </row>
    <row r="704" spans="1:18">
      <c r="A704" s="150">
        <v>43955</v>
      </c>
      <c r="B704" s="150"/>
      <c r="C704" s="715" t="s">
        <v>46</v>
      </c>
      <c r="D704" s="727">
        <v>2</v>
      </c>
      <c r="E704" s="67">
        <v>9</v>
      </c>
      <c r="F704" s="728">
        <f t="shared" si="32"/>
        <v>7</v>
      </c>
      <c r="G704" s="720">
        <v>0</v>
      </c>
      <c r="H704" s="67">
        <v>0</v>
      </c>
      <c r="I704" s="736">
        <f t="shared" si="33"/>
        <v>0</v>
      </c>
      <c r="J704" s="727"/>
      <c r="K704" s="67"/>
      <c r="L704" s="728"/>
      <c r="M704" s="742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715" t="s">
        <v>48</v>
      </c>
      <c r="D705" s="727">
        <v>3</v>
      </c>
      <c r="E705" s="67">
        <v>22</v>
      </c>
      <c r="F705" s="728">
        <f t="shared" si="32"/>
        <v>19</v>
      </c>
      <c r="G705" s="720">
        <v>0</v>
      </c>
      <c r="H705" s="67">
        <v>2</v>
      </c>
      <c r="I705" s="736">
        <f t="shared" si="33"/>
        <v>2</v>
      </c>
      <c r="J705" s="727"/>
      <c r="K705" s="67"/>
      <c r="L705" s="728"/>
      <c r="M705" s="742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715" t="s">
        <v>46</v>
      </c>
      <c r="D706" s="727">
        <v>0</v>
      </c>
      <c r="E706" s="67">
        <v>14</v>
      </c>
      <c r="F706" s="728">
        <f t="shared" si="32"/>
        <v>14</v>
      </c>
      <c r="G706" s="720">
        <v>8</v>
      </c>
      <c r="H706" s="67">
        <v>10</v>
      </c>
      <c r="I706" s="736">
        <f t="shared" si="33"/>
        <v>2</v>
      </c>
      <c r="J706" s="727"/>
      <c r="K706" s="67"/>
      <c r="L706" s="728"/>
      <c r="M706" s="742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715" t="s">
        <v>48</v>
      </c>
      <c r="D707" s="727">
        <v>28</v>
      </c>
      <c r="E707" s="67">
        <v>36</v>
      </c>
      <c r="F707" s="728">
        <f t="shared" si="32"/>
        <v>8</v>
      </c>
      <c r="G707" s="720">
        <v>0</v>
      </c>
      <c r="H707" s="67">
        <v>2</v>
      </c>
      <c r="I707" s="736">
        <f t="shared" si="33"/>
        <v>2</v>
      </c>
      <c r="J707" s="727"/>
      <c r="K707" s="67"/>
      <c r="L707" s="728"/>
      <c r="M707" s="742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715" t="s">
        <v>46</v>
      </c>
      <c r="D708" s="727">
        <v>2</v>
      </c>
      <c r="E708" s="67">
        <v>11</v>
      </c>
      <c r="F708" s="728">
        <f t="shared" si="32"/>
        <v>9</v>
      </c>
      <c r="G708" s="720">
        <v>0</v>
      </c>
      <c r="H708" s="67">
        <v>10</v>
      </c>
      <c r="I708" s="736">
        <f t="shared" si="33"/>
        <v>10</v>
      </c>
      <c r="J708" s="727"/>
      <c r="K708" s="67"/>
      <c r="L708" s="728"/>
      <c r="M708" s="742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715" t="s">
        <v>48</v>
      </c>
      <c r="D709" s="727">
        <v>7</v>
      </c>
      <c r="E709" s="67">
        <v>20</v>
      </c>
      <c r="F709" s="728">
        <f t="shared" si="32"/>
        <v>13</v>
      </c>
      <c r="G709" s="720">
        <v>4</v>
      </c>
      <c r="H709" s="67">
        <v>2</v>
      </c>
      <c r="I709" s="736">
        <f t="shared" si="33"/>
        <v>-2</v>
      </c>
      <c r="J709" s="727"/>
      <c r="K709" s="67"/>
      <c r="L709" s="728"/>
      <c r="M709" s="742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715" t="s">
        <v>46</v>
      </c>
      <c r="D710" s="727">
        <v>15</v>
      </c>
      <c r="E710" s="67">
        <v>38</v>
      </c>
      <c r="F710" s="728">
        <f t="shared" ref="F710:F715" si="34">IF(((D710="")*AND(E710="")),"",E710-D710)</f>
        <v>23</v>
      </c>
      <c r="G710" s="720">
        <v>6</v>
      </c>
      <c r="H710" s="67">
        <v>6</v>
      </c>
      <c r="I710" s="736">
        <f t="shared" si="33"/>
        <v>0</v>
      </c>
      <c r="J710" s="727"/>
      <c r="K710" s="67"/>
      <c r="L710" s="728"/>
      <c r="M710" s="742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715" t="s">
        <v>48</v>
      </c>
      <c r="D711" s="727">
        <v>12</v>
      </c>
      <c r="E711" s="67">
        <v>39</v>
      </c>
      <c r="F711" s="728">
        <f t="shared" si="34"/>
        <v>27</v>
      </c>
      <c r="G711" s="720">
        <v>1</v>
      </c>
      <c r="H711" s="67">
        <v>2</v>
      </c>
      <c r="I711" s="736">
        <f t="shared" si="33"/>
        <v>1</v>
      </c>
      <c r="J711" s="727"/>
      <c r="K711" s="67"/>
      <c r="L711" s="728"/>
      <c r="M711" s="742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715" t="s">
        <v>46</v>
      </c>
      <c r="D712" s="727">
        <v>9</v>
      </c>
      <c r="E712" s="67">
        <v>34</v>
      </c>
      <c r="F712" s="728">
        <f t="shared" si="34"/>
        <v>25</v>
      </c>
      <c r="G712" s="720">
        <v>5</v>
      </c>
      <c r="H712" s="67">
        <v>16</v>
      </c>
      <c r="I712" s="736">
        <f t="shared" si="33"/>
        <v>11</v>
      </c>
      <c r="J712" s="727"/>
      <c r="K712" s="67"/>
      <c r="L712" s="728"/>
      <c r="M712" s="742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715" t="s">
        <v>46</v>
      </c>
      <c r="D713" s="727">
        <v>25</v>
      </c>
      <c r="E713" s="67">
        <v>30</v>
      </c>
      <c r="F713" s="728">
        <f t="shared" si="34"/>
        <v>5</v>
      </c>
      <c r="G713" s="720">
        <v>20</v>
      </c>
      <c r="H713" s="67">
        <v>24</v>
      </c>
      <c r="I713" s="736">
        <f t="shared" si="33"/>
        <v>4</v>
      </c>
      <c r="J713" s="727"/>
      <c r="K713" s="67"/>
      <c r="L713" s="728"/>
      <c r="M713" s="742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715" t="s">
        <v>48</v>
      </c>
      <c r="D714" s="727">
        <v>3</v>
      </c>
      <c r="E714" s="67">
        <v>47</v>
      </c>
      <c r="F714" s="728">
        <f t="shared" si="34"/>
        <v>44</v>
      </c>
      <c r="G714" s="720">
        <v>1</v>
      </c>
      <c r="H714" s="67">
        <v>13</v>
      </c>
      <c r="I714" s="736">
        <f t="shared" si="33"/>
        <v>12</v>
      </c>
      <c r="J714" s="727"/>
      <c r="K714" s="67"/>
      <c r="L714" s="728"/>
      <c r="M714" s="742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715" t="s">
        <v>46</v>
      </c>
      <c r="D715" s="727">
        <v>21</v>
      </c>
      <c r="E715" s="67">
        <v>28</v>
      </c>
      <c r="F715" s="728">
        <f t="shared" si="34"/>
        <v>7</v>
      </c>
      <c r="G715" s="720">
        <v>9</v>
      </c>
      <c r="H715" s="67">
        <v>11</v>
      </c>
      <c r="I715" s="736">
        <f t="shared" si="33"/>
        <v>2</v>
      </c>
      <c r="J715" s="727"/>
      <c r="K715" s="67"/>
      <c r="L715" s="728"/>
      <c r="M715" s="742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715" t="s">
        <v>48</v>
      </c>
      <c r="D716" s="727">
        <v>5</v>
      </c>
      <c r="E716" s="67">
        <v>35</v>
      </c>
      <c r="F716" s="728">
        <f t="shared" ref="F716:F736" si="35">IF(((D716="")*AND(E716="")),"",E716-D716)</f>
        <v>30</v>
      </c>
      <c r="G716" s="720">
        <v>1</v>
      </c>
      <c r="H716" s="67">
        <v>9</v>
      </c>
      <c r="I716" s="736">
        <f t="shared" si="33"/>
        <v>8</v>
      </c>
      <c r="J716" s="727"/>
      <c r="K716" s="67"/>
      <c r="L716" s="728"/>
      <c r="M716" s="742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715" t="s">
        <v>48</v>
      </c>
      <c r="D717" s="727">
        <v>2</v>
      </c>
      <c r="E717" s="67">
        <v>45</v>
      </c>
      <c r="F717" s="728">
        <f t="shared" si="35"/>
        <v>43</v>
      </c>
      <c r="G717" s="720"/>
      <c r="H717" s="67"/>
      <c r="I717" s="736"/>
      <c r="J717" s="727"/>
      <c r="K717" s="67"/>
      <c r="L717" s="728"/>
      <c r="M717" s="742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715" t="s">
        <v>48</v>
      </c>
      <c r="D718" s="727">
        <v>6</v>
      </c>
      <c r="E718" s="67">
        <v>45</v>
      </c>
      <c r="F718" s="728">
        <f t="shared" si="35"/>
        <v>39</v>
      </c>
      <c r="G718" s="720">
        <v>1</v>
      </c>
      <c r="H718" s="67">
        <v>5</v>
      </c>
      <c r="I718" s="736">
        <f t="shared" si="33"/>
        <v>4</v>
      </c>
      <c r="J718" s="727"/>
      <c r="K718" s="67"/>
      <c r="L718" s="728"/>
      <c r="M718" s="742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715" t="s">
        <v>48</v>
      </c>
      <c r="D719" s="727">
        <v>4</v>
      </c>
      <c r="E719" s="67">
        <v>23</v>
      </c>
      <c r="F719" s="728">
        <f t="shared" si="35"/>
        <v>19</v>
      </c>
      <c r="G719" s="720">
        <v>1</v>
      </c>
      <c r="H719" s="67">
        <v>5</v>
      </c>
      <c r="I719" s="736">
        <f t="shared" si="33"/>
        <v>4</v>
      </c>
      <c r="J719" s="727"/>
      <c r="K719" s="67"/>
      <c r="L719" s="728"/>
      <c r="M719" s="742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715" t="s">
        <v>48</v>
      </c>
      <c r="D720" s="727">
        <v>8</v>
      </c>
      <c r="E720" s="67">
        <v>21</v>
      </c>
      <c r="F720" s="728">
        <f t="shared" si="35"/>
        <v>13</v>
      </c>
      <c r="G720" s="720">
        <v>2</v>
      </c>
      <c r="H720" s="67">
        <v>9</v>
      </c>
      <c r="I720" s="736">
        <f t="shared" si="33"/>
        <v>7</v>
      </c>
      <c r="J720" s="727"/>
      <c r="K720" s="67"/>
      <c r="L720" s="728"/>
      <c r="M720" s="742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715" t="s">
        <v>46</v>
      </c>
      <c r="D721" s="727">
        <v>23</v>
      </c>
      <c r="E721" s="67">
        <v>36</v>
      </c>
      <c r="F721" s="728">
        <f t="shared" si="35"/>
        <v>13</v>
      </c>
      <c r="G721" s="720">
        <v>6</v>
      </c>
      <c r="H721" s="67">
        <v>12</v>
      </c>
      <c r="I721" s="736">
        <f t="shared" si="33"/>
        <v>6</v>
      </c>
      <c r="J721" s="727"/>
      <c r="K721" s="67"/>
      <c r="L721" s="728"/>
      <c r="M721" s="742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715" t="s">
        <v>48</v>
      </c>
      <c r="D722" s="727">
        <v>21</v>
      </c>
      <c r="E722" s="67">
        <v>36</v>
      </c>
      <c r="F722" s="728">
        <f t="shared" si="35"/>
        <v>15</v>
      </c>
      <c r="G722" s="720">
        <v>9</v>
      </c>
      <c r="H722" s="67">
        <v>10</v>
      </c>
      <c r="I722" s="736">
        <f t="shared" si="33"/>
        <v>1</v>
      </c>
      <c r="J722" s="727"/>
      <c r="K722" s="67"/>
      <c r="L722" s="728"/>
      <c r="M722" s="742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715" t="s">
        <v>46</v>
      </c>
      <c r="D723" s="727">
        <v>4</v>
      </c>
      <c r="E723" s="67">
        <v>398</v>
      </c>
      <c r="F723" s="728">
        <f t="shared" si="35"/>
        <v>394</v>
      </c>
      <c r="G723" s="720"/>
      <c r="H723" s="67"/>
      <c r="I723" s="736"/>
      <c r="J723" s="727"/>
      <c r="K723" s="67"/>
      <c r="L723" s="728"/>
      <c r="M723" s="742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715" t="s">
        <v>48</v>
      </c>
      <c r="D724" s="727">
        <v>5</v>
      </c>
      <c r="E724" s="67">
        <v>202</v>
      </c>
      <c r="F724" s="728">
        <f t="shared" si="35"/>
        <v>197</v>
      </c>
      <c r="G724" s="720"/>
      <c r="H724" s="67"/>
      <c r="I724" s="736"/>
      <c r="J724" s="727"/>
      <c r="K724" s="67"/>
      <c r="L724" s="728"/>
      <c r="M724" s="742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715" t="s">
        <v>46</v>
      </c>
      <c r="D725" s="727">
        <v>2</v>
      </c>
      <c r="E725" s="67">
        <v>90</v>
      </c>
      <c r="F725" s="728">
        <f t="shared" si="35"/>
        <v>88</v>
      </c>
      <c r="G725" s="720">
        <v>1</v>
      </c>
      <c r="H725" s="67">
        <v>33</v>
      </c>
      <c r="I725" s="736">
        <f t="shared" si="33"/>
        <v>32</v>
      </c>
      <c r="J725" s="727">
        <v>1</v>
      </c>
      <c r="K725" s="67">
        <v>22</v>
      </c>
      <c r="L725" s="728">
        <f>K725-J725</f>
        <v>21</v>
      </c>
      <c r="M725" s="742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715" t="s">
        <v>48</v>
      </c>
      <c r="D726" s="727">
        <v>1</v>
      </c>
      <c r="E726" s="67">
        <v>10</v>
      </c>
      <c r="F726" s="728">
        <f t="shared" si="35"/>
        <v>9</v>
      </c>
      <c r="G726" s="720">
        <v>0</v>
      </c>
      <c r="H726" s="67">
        <v>1</v>
      </c>
      <c r="I726" s="736">
        <f t="shared" si="33"/>
        <v>1</v>
      </c>
      <c r="J726" s="727">
        <v>0</v>
      </c>
      <c r="K726" s="67">
        <v>0</v>
      </c>
      <c r="L726" s="728">
        <f t="shared" ref="L726:L789" si="36">K726-J726</f>
        <v>0</v>
      </c>
      <c r="M726" s="742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715" t="s">
        <v>46</v>
      </c>
      <c r="D727" s="727">
        <v>4</v>
      </c>
      <c r="E727" s="67">
        <v>165</v>
      </c>
      <c r="F727" s="728">
        <f t="shared" si="35"/>
        <v>161</v>
      </c>
      <c r="G727" s="720">
        <v>0</v>
      </c>
      <c r="H727" s="67">
        <v>33</v>
      </c>
      <c r="I727" s="736">
        <f t="shared" si="33"/>
        <v>33</v>
      </c>
      <c r="J727" s="727">
        <v>0</v>
      </c>
      <c r="K727" s="67">
        <v>16</v>
      </c>
      <c r="L727" s="728">
        <f t="shared" si="36"/>
        <v>16</v>
      </c>
      <c r="M727" s="742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715" t="s">
        <v>48</v>
      </c>
      <c r="D728" s="727">
        <v>12</v>
      </c>
      <c r="E728" s="67">
        <v>29</v>
      </c>
      <c r="F728" s="728">
        <f t="shared" si="35"/>
        <v>17</v>
      </c>
      <c r="G728" s="720">
        <v>5</v>
      </c>
      <c r="H728" s="67">
        <v>8</v>
      </c>
      <c r="I728" s="736">
        <f t="shared" si="33"/>
        <v>3</v>
      </c>
      <c r="J728" s="727">
        <v>4</v>
      </c>
      <c r="K728" s="67">
        <v>2</v>
      </c>
      <c r="L728" s="728">
        <f t="shared" si="36"/>
        <v>-2</v>
      </c>
      <c r="M728" s="742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715" t="s">
        <v>46</v>
      </c>
      <c r="D729" s="727">
        <v>0</v>
      </c>
      <c r="E729" s="67">
        <v>92</v>
      </c>
      <c r="F729" s="728">
        <f t="shared" si="35"/>
        <v>92</v>
      </c>
      <c r="G729" s="720">
        <v>0</v>
      </c>
      <c r="H729" s="67">
        <v>18</v>
      </c>
      <c r="I729" s="736">
        <f t="shared" si="33"/>
        <v>18</v>
      </c>
      <c r="J729" s="727">
        <v>0</v>
      </c>
      <c r="K729" s="67">
        <v>12</v>
      </c>
      <c r="L729" s="728">
        <f t="shared" si="36"/>
        <v>12</v>
      </c>
      <c r="M729" s="742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715" t="s">
        <v>46</v>
      </c>
      <c r="D730" s="727">
        <v>4</v>
      </c>
      <c r="E730" s="67">
        <v>92</v>
      </c>
      <c r="F730" s="728">
        <f t="shared" si="35"/>
        <v>88</v>
      </c>
      <c r="G730" s="720"/>
      <c r="H730" s="67"/>
      <c r="I730" s="736"/>
      <c r="J730" s="727"/>
      <c r="K730" s="67"/>
      <c r="L730" s="728"/>
      <c r="M730" s="742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715" t="s">
        <v>46</v>
      </c>
      <c r="D731" s="727">
        <v>9</v>
      </c>
      <c r="E731" s="67">
        <v>296</v>
      </c>
      <c r="F731" s="728">
        <f t="shared" si="35"/>
        <v>287</v>
      </c>
      <c r="G731" s="720"/>
      <c r="H731" s="67"/>
      <c r="I731" s="736"/>
      <c r="J731" s="727"/>
      <c r="K731" s="67"/>
      <c r="L731" s="728"/>
      <c r="M731" s="742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715" t="s">
        <v>46</v>
      </c>
      <c r="D732" s="727">
        <v>6</v>
      </c>
      <c r="E732" s="67">
        <v>79</v>
      </c>
      <c r="F732" s="728">
        <f t="shared" si="35"/>
        <v>73</v>
      </c>
      <c r="G732" s="720"/>
      <c r="H732" s="67"/>
      <c r="I732" s="736"/>
      <c r="J732" s="727"/>
      <c r="K732" s="67"/>
      <c r="L732" s="728"/>
      <c r="M732" s="742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715" t="s">
        <v>46</v>
      </c>
      <c r="D733" s="727">
        <v>1</v>
      </c>
      <c r="E733" s="67">
        <v>153</v>
      </c>
      <c r="F733" s="728">
        <f t="shared" si="35"/>
        <v>152</v>
      </c>
      <c r="G733" s="720"/>
      <c r="H733" s="67"/>
      <c r="I733" s="736"/>
      <c r="J733" s="727"/>
      <c r="K733" s="67"/>
      <c r="L733" s="728"/>
      <c r="M733" s="742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715" t="s">
        <v>46</v>
      </c>
      <c r="D734" s="727">
        <v>1</v>
      </c>
      <c r="E734" s="67">
        <v>68</v>
      </c>
      <c r="F734" s="728">
        <f t="shared" si="35"/>
        <v>67</v>
      </c>
      <c r="G734" s="720"/>
      <c r="H734" s="67"/>
      <c r="I734" s="736"/>
      <c r="J734" s="727"/>
      <c r="K734" s="67"/>
      <c r="L734" s="728"/>
      <c r="M734" s="742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715" t="s">
        <v>46</v>
      </c>
      <c r="D735" s="727">
        <v>0</v>
      </c>
      <c r="E735" s="67">
        <v>200</v>
      </c>
      <c r="F735" s="728">
        <f t="shared" si="35"/>
        <v>200</v>
      </c>
      <c r="G735" s="720"/>
      <c r="H735" s="67"/>
      <c r="I735" s="736"/>
      <c r="J735" s="727"/>
      <c r="K735" s="67"/>
      <c r="L735" s="728"/>
      <c r="M735" s="742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715" t="s">
        <v>46</v>
      </c>
      <c r="D736" s="727">
        <v>3</v>
      </c>
      <c r="E736" s="67">
        <v>85</v>
      </c>
      <c r="F736" s="728">
        <f t="shared" si="35"/>
        <v>82</v>
      </c>
      <c r="G736" s="720"/>
      <c r="H736" s="67"/>
      <c r="I736" s="736"/>
      <c r="J736" s="727"/>
      <c r="K736" s="67"/>
      <c r="L736" s="728"/>
      <c r="M736" s="742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715" t="s">
        <v>46</v>
      </c>
      <c r="D737" s="727">
        <v>3</v>
      </c>
      <c r="E737" s="67">
        <v>174</v>
      </c>
      <c r="F737" s="728">
        <f t="shared" ref="F737:F751" si="38">IF(((D737="")*AND(E737="")),"",E737-D737)</f>
        <v>171</v>
      </c>
      <c r="G737" s="720"/>
      <c r="H737" s="67"/>
      <c r="I737" s="736"/>
      <c r="J737" s="727"/>
      <c r="K737" s="67"/>
      <c r="L737" s="728"/>
      <c r="M737" s="742" t="str">
        <f>IF(F737="","",IF(F737&lt;=20,"Pass","Fail"))</f>
        <v>Fail</v>
      </c>
      <c r="N737" s="67">
        <v>1159</v>
      </c>
      <c r="O737" s="202" t="s">
        <v>437</v>
      </c>
      <c r="P737" s="71">
        <v>20</v>
      </c>
      <c r="Q737" s="71">
        <v>20</v>
      </c>
    </row>
    <row r="738" spans="1:17">
      <c r="A738" s="150">
        <v>43980</v>
      </c>
      <c r="B738" s="150"/>
      <c r="C738" s="715" t="s">
        <v>46</v>
      </c>
      <c r="D738" s="727">
        <v>5</v>
      </c>
      <c r="E738" s="67">
        <v>41</v>
      </c>
      <c r="F738" s="728">
        <f t="shared" si="38"/>
        <v>36</v>
      </c>
      <c r="G738" s="720"/>
      <c r="H738" s="67"/>
      <c r="I738" s="736"/>
      <c r="J738" s="727"/>
      <c r="K738" s="67"/>
      <c r="L738" s="728"/>
      <c r="M738" s="742" t="str">
        <f>IF(F738="","",IF(F738&lt;=20,"Pass","Fail"))</f>
        <v>Fail</v>
      </c>
      <c r="N738" s="67">
        <v>1159</v>
      </c>
      <c r="O738" s="202" t="s">
        <v>438</v>
      </c>
      <c r="P738" s="71">
        <v>20</v>
      </c>
      <c r="Q738" s="71">
        <v>20</v>
      </c>
    </row>
    <row r="739" spans="1:17">
      <c r="A739" s="150">
        <v>43980</v>
      </c>
      <c r="B739" s="150"/>
      <c r="C739" s="715" t="s">
        <v>46</v>
      </c>
      <c r="D739" s="727">
        <v>0</v>
      </c>
      <c r="E739" s="67">
        <v>33</v>
      </c>
      <c r="F739" s="728">
        <f t="shared" si="38"/>
        <v>33</v>
      </c>
      <c r="G739" s="720"/>
      <c r="H739" s="67"/>
      <c r="I739" s="736"/>
      <c r="J739" s="727"/>
      <c r="K739" s="67"/>
      <c r="L739" s="728"/>
      <c r="M739" s="742" t="str">
        <f>IF(F739="","",IF(F739&lt;=20,"Pass","Fail"))</f>
        <v>Fail</v>
      </c>
      <c r="N739" s="67">
        <v>1159</v>
      </c>
      <c r="O739" s="202" t="s">
        <v>439</v>
      </c>
      <c r="P739" s="71">
        <v>20</v>
      </c>
      <c r="Q739" s="71">
        <v>20</v>
      </c>
    </row>
    <row r="740" spans="1:17">
      <c r="A740" s="150">
        <v>43980</v>
      </c>
      <c r="B740" s="150"/>
      <c r="C740" s="715" t="s">
        <v>46</v>
      </c>
      <c r="D740" s="727">
        <v>3</v>
      </c>
      <c r="E740" s="67">
        <v>15</v>
      </c>
      <c r="F740" s="728">
        <f t="shared" si="38"/>
        <v>12</v>
      </c>
      <c r="G740" s="720"/>
      <c r="H740" s="67"/>
      <c r="I740" s="736"/>
      <c r="J740" s="727"/>
      <c r="K740" s="67"/>
      <c r="L740" s="728"/>
      <c r="M740" s="742" t="str">
        <f>IF(F740="","",IF(F740&lt;=20,"Pass","Fail"))</f>
        <v>Pass</v>
      </c>
      <c r="N740" s="67">
        <v>74</v>
      </c>
      <c r="O740" s="202" t="s">
        <v>440</v>
      </c>
      <c r="P740" s="71">
        <v>20</v>
      </c>
      <c r="Q740" s="71">
        <v>20</v>
      </c>
    </row>
    <row r="741" spans="1:17">
      <c r="A741" s="150">
        <v>43983</v>
      </c>
      <c r="B741" s="150"/>
      <c r="C741" s="715" t="s">
        <v>48</v>
      </c>
      <c r="D741" s="727">
        <v>5</v>
      </c>
      <c r="E741" s="67">
        <v>30</v>
      </c>
      <c r="F741" s="728">
        <f t="shared" si="38"/>
        <v>25</v>
      </c>
      <c r="G741" s="720">
        <v>1</v>
      </c>
      <c r="H741" s="67">
        <v>9</v>
      </c>
      <c r="I741" s="736">
        <f t="shared" si="33"/>
        <v>8</v>
      </c>
      <c r="J741" s="727">
        <v>1</v>
      </c>
      <c r="K741" s="67">
        <v>7</v>
      </c>
      <c r="L741" s="728">
        <f t="shared" si="36"/>
        <v>6</v>
      </c>
      <c r="M741" s="742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715" t="s">
        <v>46</v>
      </c>
      <c r="D742" s="727">
        <v>6</v>
      </c>
      <c r="E742" s="67">
        <v>40</v>
      </c>
      <c r="F742" s="728">
        <f t="shared" si="38"/>
        <v>34</v>
      </c>
      <c r="G742" s="720">
        <v>0</v>
      </c>
      <c r="H742" s="67">
        <v>5</v>
      </c>
      <c r="I742" s="736">
        <f t="shared" si="33"/>
        <v>5</v>
      </c>
      <c r="J742" s="727">
        <v>0</v>
      </c>
      <c r="K742" s="67">
        <v>0</v>
      </c>
      <c r="L742" s="728">
        <f t="shared" si="36"/>
        <v>0</v>
      </c>
      <c r="M742" s="742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715" t="s">
        <v>46</v>
      </c>
      <c r="D743" s="727">
        <v>5</v>
      </c>
      <c r="E743" s="67">
        <v>30</v>
      </c>
      <c r="F743" s="728">
        <f t="shared" si="38"/>
        <v>25</v>
      </c>
      <c r="G743" s="720">
        <v>0</v>
      </c>
      <c r="H743" s="67">
        <v>7</v>
      </c>
      <c r="I743" s="736">
        <f t="shared" si="33"/>
        <v>7</v>
      </c>
      <c r="J743" s="727">
        <v>0</v>
      </c>
      <c r="K743" s="67">
        <v>0</v>
      </c>
      <c r="L743" s="728">
        <f t="shared" si="36"/>
        <v>0</v>
      </c>
      <c r="M743" s="742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715" t="s">
        <v>46</v>
      </c>
      <c r="D744" s="727">
        <v>1</v>
      </c>
      <c r="E744" s="67">
        <v>127</v>
      </c>
      <c r="F744" s="728">
        <f t="shared" si="38"/>
        <v>126</v>
      </c>
      <c r="G744" s="720">
        <v>5</v>
      </c>
      <c r="H744" s="67">
        <v>5</v>
      </c>
      <c r="I744" s="736">
        <f t="shared" si="33"/>
        <v>0</v>
      </c>
      <c r="J744" s="727">
        <v>8</v>
      </c>
      <c r="K744" s="67">
        <v>11</v>
      </c>
      <c r="L744" s="728">
        <f t="shared" si="36"/>
        <v>3</v>
      </c>
      <c r="M744" s="742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715" t="s">
        <v>46</v>
      </c>
      <c r="D745" s="727">
        <v>4</v>
      </c>
      <c r="E745" s="67">
        <v>34</v>
      </c>
      <c r="F745" s="728">
        <f t="shared" si="38"/>
        <v>30</v>
      </c>
      <c r="G745" s="720">
        <v>0</v>
      </c>
      <c r="H745" s="67">
        <v>7</v>
      </c>
      <c r="I745" s="736">
        <f t="shared" si="33"/>
        <v>7</v>
      </c>
      <c r="J745" s="727">
        <v>0</v>
      </c>
      <c r="K745" s="67">
        <v>0</v>
      </c>
      <c r="L745" s="728">
        <f t="shared" si="36"/>
        <v>0</v>
      </c>
      <c r="M745" s="742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715" t="s">
        <v>46</v>
      </c>
      <c r="D746" s="727">
        <v>1</v>
      </c>
      <c r="E746" s="67">
        <v>31</v>
      </c>
      <c r="F746" s="728">
        <f t="shared" si="38"/>
        <v>30</v>
      </c>
      <c r="G746" s="720">
        <v>6</v>
      </c>
      <c r="H746" s="67">
        <v>12</v>
      </c>
      <c r="I746" s="736">
        <f t="shared" si="33"/>
        <v>6</v>
      </c>
      <c r="J746" s="727">
        <v>5</v>
      </c>
      <c r="K746" s="67">
        <v>8</v>
      </c>
      <c r="L746" s="728">
        <f t="shared" si="36"/>
        <v>3</v>
      </c>
      <c r="M746" s="742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715" t="s">
        <v>46</v>
      </c>
      <c r="D747" s="727">
        <v>2</v>
      </c>
      <c r="E747" s="67">
        <v>29</v>
      </c>
      <c r="F747" s="728">
        <f t="shared" si="38"/>
        <v>27</v>
      </c>
      <c r="G747" s="720"/>
      <c r="H747" s="67"/>
      <c r="I747" s="736"/>
      <c r="J747" s="727"/>
      <c r="K747" s="67"/>
      <c r="L747" s="728"/>
      <c r="M747" s="742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715" t="s">
        <v>46</v>
      </c>
      <c r="D748" s="727">
        <v>1</v>
      </c>
      <c r="E748" s="67">
        <v>17</v>
      </c>
      <c r="F748" s="728">
        <f t="shared" si="38"/>
        <v>16</v>
      </c>
      <c r="G748" s="720"/>
      <c r="H748" s="67"/>
      <c r="I748" s="736"/>
      <c r="J748" s="727"/>
      <c r="K748" s="67"/>
      <c r="L748" s="728"/>
      <c r="M748" s="742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715" t="s">
        <v>46</v>
      </c>
      <c r="D749" s="727">
        <v>1</v>
      </c>
      <c r="E749" s="67">
        <v>32</v>
      </c>
      <c r="F749" s="728">
        <f t="shared" si="38"/>
        <v>31</v>
      </c>
      <c r="G749" s="720"/>
      <c r="H749" s="67"/>
      <c r="I749" s="736"/>
      <c r="J749" s="727"/>
      <c r="K749" s="67"/>
      <c r="L749" s="728"/>
      <c r="M749" s="742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715" t="s">
        <v>46</v>
      </c>
      <c r="D750" s="727">
        <v>0</v>
      </c>
      <c r="E750" s="67">
        <v>26</v>
      </c>
      <c r="F750" s="728">
        <f t="shared" si="38"/>
        <v>26</v>
      </c>
      <c r="G750" s="720"/>
      <c r="H750" s="67"/>
      <c r="I750" s="736"/>
      <c r="J750" s="727"/>
      <c r="K750" s="67"/>
      <c r="L750" s="728"/>
      <c r="M750" s="742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715" t="s">
        <v>46</v>
      </c>
      <c r="D751" s="727">
        <v>1</v>
      </c>
      <c r="E751" s="67">
        <v>21</v>
      </c>
      <c r="F751" s="728">
        <f t="shared" si="38"/>
        <v>20</v>
      </c>
      <c r="G751" s="720"/>
      <c r="H751" s="67"/>
      <c r="I751" s="736"/>
      <c r="J751" s="727"/>
      <c r="K751" s="67"/>
      <c r="L751" s="728"/>
      <c r="M751" s="742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715" t="s">
        <v>46</v>
      </c>
      <c r="D752" s="727">
        <v>0</v>
      </c>
      <c r="E752" s="67">
        <v>20</v>
      </c>
      <c r="F752" s="728">
        <f t="shared" ref="F752:F789" si="40">IF(((D752="")*AND(E752="")),"",E752-D752)</f>
        <v>20</v>
      </c>
      <c r="G752" s="720"/>
      <c r="H752" s="67"/>
      <c r="I752" s="736"/>
      <c r="J752" s="727"/>
      <c r="K752" s="67"/>
      <c r="L752" s="728"/>
      <c r="M752" s="742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715" t="s">
        <v>48</v>
      </c>
      <c r="D753" s="727">
        <v>7</v>
      </c>
      <c r="E753" s="67">
        <v>9</v>
      </c>
      <c r="F753" s="728">
        <f t="shared" si="40"/>
        <v>2</v>
      </c>
      <c r="G753" s="720"/>
      <c r="H753" s="67"/>
      <c r="I753" s="736"/>
      <c r="J753" s="727"/>
      <c r="K753" s="67"/>
      <c r="L753" s="728"/>
      <c r="M753" s="742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715" t="s">
        <v>46</v>
      </c>
      <c r="D754" s="727">
        <v>8</v>
      </c>
      <c r="E754" s="67">
        <v>22</v>
      </c>
      <c r="F754" s="728">
        <f t="shared" si="40"/>
        <v>14</v>
      </c>
      <c r="G754" s="720">
        <v>1</v>
      </c>
      <c r="H754" s="67">
        <v>5</v>
      </c>
      <c r="I754" s="736">
        <f t="shared" si="33"/>
        <v>4</v>
      </c>
      <c r="J754" s="727">
        <v>1</v>
      </c>
      <c r="K754" s="67">
        <v>5</v>
      </c>
      <c r="L754" s="728">
        <f t="shared" si="36"/>
        <v>4</v>
      </c>
      <c r="M754" s="742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715" t="s">
        <v>46</v>
      </c>
      <c r="D755" s="727">
        <v>3</v>
      </c>
      <c r="E755" s="67">
        <v>41</v>
      </c>
      <c r="F755" s="728">
        <f t="shared" si="40"/>
        <v>38</v>
      </c>
      <c r="G755" s="720"/>
      <c r="H755" s="67"/>
      <c r="I755" s="736"/>
      <c r="J755" s="727"/>
      <c r="K755" s="67"/>
      <c r="L755" s="728"/>
      <c r="M755" s="742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715" t="s">
        <v>48</v>
      </c>
      <c r="D756" s="727">
        <v>10</v>
      </c>
      <c r="E756" s="67">
        <v>11</v>
      </c>
      <c r="F756" s="728">
        <f t="shared" si="40"/>
        <v>1</v>
      </c>
      <c r="G756" s="720"/>
      <c r="H756" s="67"/>
      <c r="I756" s="736"/>
      <c r="J756" s="727"/>
      <c r="K756" s="67"/>
      <c r="L756" s="728"/>
      <c r="M756" s="742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715" t="s">
        <v>46</v>
      </c>
      <c r="D757" s="727">
        <v>5</v>
      </c>
      <c r="E757" s="67">
        <v>11</v>
      </c>
      <c r="F757" s="728">
        <f t="shared" si="40"/>
        <v>6</v>
      </c>
      <c r="G757" s="720"/>
      <c r="H757" s="67"/>
      <c r="I757" s="736"/>
      <c r="J757" s="727"/>
      <c r="K757" s="67"/>
      <c r="L757" s="728"/>
      <c r="M757" s="742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715" t="s">
        <v>46</v>
      </c>
      <c r="D758" s="727">
        <v>6</v>
      </c>
      <c r="E758" s="67">
        <v>33</v>
      </c>
      <c r="F758" s="728">
        <f t="shared" si="40"/>
        <v>27</v>
      </c>
      <c r="G758" s="720"/>
      <c r="H758" s="67"/>
      <c r="I758" s="736"/>
      <c r="J758" s="727"/>
      <c r="K758" s="67"/>
      <c r="L758" s="728"/>
      <c r="M758" s="742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715" t="s">
        <v>46</v>
      </c>
      <c r="D759" s="727">
        <v>3</v>
      </c>
      <c r="E759" s="67">
        <v>18</v>
      </c>
      <c r="F759" s="728">
        <f t="shared" si="40"/>
        <v>15</v>
      </c>
      <c r="G759" s="720">
        <v>0</v>
      </c>
      <c r="H759" s="67">
        <v>2</v>
      </c>
      <c r="I759" s="736">
        <f t="shared" si="33"/>
        <v>2</v>
      </c>
      <c r="J759" s="727">
        <v>0</v>
      </c>
      <c r="K759" s="67">
        <v>2</v>
      </c>
      <c r="L759" s="728">
        <f t="shared" si="36"/>
        <v>2</v>
      </c>
      <c r="M759" s="742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443</v>
      </c>
    </row>
    <row r="760" spans="1:18">
      <c r="A760" s="150">
        <v>43988</v>
      </c>
      <c r="B760" s="150"/>
      <c r="C760" s="715" t="s">
        <v>48</v>
      </c>
      <c r="D760" s="727">
        <v>7</v>
      </c>
      <c r="E760" s="67">
        <v>15</v>
      </c>
      <c r="F760" s="728">
        <f t="shared" si="40"/>
        <v>8</v>
      </c>
      <c r="G760" s="720">
        <v>4</v>
      </c>
      <c r="H760" s="67">
        <v>7</v>
      </c>
      <c r="I760" s="736">
        <f t="shared" si="33"/>
        <v>3</v>
      </c>
      <c r="J760" s="727">
        <v>3</v>
      </c>
      <c r="K760" s="67">
        <v>4</v>
      </c>
      <c r="L760" s="728">
        <f t="shared" si="36"/>
        <v>1</v>
      </c>
      <c r="M760" s="742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443</v>
      </c>
    </row>
    <row r="761" spans="1:18">
      <c r="A761" s="150">
        <v>43987</v>
      </c>
      <c r="B761" s="150"/>
      <c r="C761" s="715" t="s">
        <v>46</v>
      </c>
      <c r="D761" s="727">
        <v>5</v>
      </c>
      <c r="E761" s="67">
        <v>18</v>
      </c>
      <c r="F761" s="728">
        <f t="shared" si="40"/>
        <v>13</v>
      </c>
      <c r="G761" s="720">
        <v>3</v>
      </c>
      <c r="H761" s="67">
        <v>7</v>
      </c>
      <c r="I761" s="736">
        <f t="shared" si="33"/>
        <v>4</v>
      </c>
      <c r="J761" s="727">
        <v>2</v>
      </c>
      <c r="K761" s="67">
        <v>4</v>
      </c>
      <c r="L761" s="728">
        <f t="shared" si="36"/>
        <v>2</v>
      </c>
      <c r="M761" s="742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444</v>
      </c>
    </row>
    <row r="762" spans="1:18">
      <c r="A762" s="150">
        <v>43988</v>
      </c>
      <c r="B762" s="150"/>
      <c r="C762" s="715" t="s">
        <v>46</v>
      </c>
      <c r="D762" s="727">
        <v>1</v>
      </c>
      <c r="E762" s="67">
        <v>11</v>
      </c>
      <c r="F762" s="728">
        <f t="shared" si="40"/>
        <v>10</v>
      </c>
      <c r="G762" s="720">
        <v>0</v>
      </c>
      <c r="H762" s="67">
        <v>0</v>
      </c>
      <c r="I762" s="736">
        <f t="shared" si="33"/>
        <v>0</v>
      </c>
      <c r="J762" s="727">
        <v>0</v>
      </c>
      <c r="K762" s="67">
        <v>0</v>
      </c>
      <c r="L762" s="728">
        <f t="shared" si="36"/>
        <v>0</v>
      </c>
      <c r="M762" s="742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715" t="s">
        <v>48</v>
      </c>
      <c r="D763" s="727">
        <v>2</v>
      </c>
      <c r="E763" s="67">
        <v>4</v>
      </c>
      <c r="F763" s="728">
        <f t="shared" si="40"/>
        <v>2</v>
      </c>
      <c r="G763" s="720">
        <v>0</v>
      </c>
      <c r="H763" s="67">
        <v>0</v>
      </c>
      <c r="I763" s="736">
        <f t="shared" ref="I763:I826" si="41">H763-G763</f>
        <v>0</v>
      </c>
      <c r="J763" s="727">
        <v>0</v>
      </c>
      <c r="K763" s="67">
        <v>0</v>
      </c>
      <c r="L763" s="728">
        <f t="shared" si="36"/>
        <v>0</v>
      </c>
      <c r="M763" s="742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715" t="s">
        <v>46</v>
      </c>
      <c r="D764" s="727">
        <v>8</v>
      </c>
      <c r="E764" s="67">
        <v>21</v>
      </c>
      <c r="F764" s="728">
        <f t="shared" si="40"/>
        <v>13</v>
      </c>
      <c r="G764" s="720"/>
      <c r="H764" s="67"/>
      <c r="I764" s="736"/>
      <c r="J764" s="727"/>
      <c r="K764" s="67"/>
      <c r="L764" s="728"/>
      <c r="M764" s="742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715" t="s">
        <v>48</v>
      </c>
      <c r="D765" s="727">
        <v>0</v>
      </c>
      <c r="E765" s="67">
        <v>7</v>
      </c>
      <c r="F765" s="728">
        <f t="shared" si="40"/>
        <v>7</v>
      </c>
      <c r="G765" s="720"/>
      <c r="H765" s="67"/>
      <c r="I765" s="736"/>
      <c r="J765" s="727"/>
      <c r="K765" s="67"/>
      <c r="L765" s="728"/>
      <c r="M765" s="742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715" t="s">
        <v>46</v>
      </c>
      <c r="D766" s="727">
        <v>3</v>
      </c>
      <c r="E766" s="67">
        <v>8</v>
      </c>
      <c r="F766" s="728">
        <f t="shared" si="40"/>
        <v>5</v>
      </c>
      <c r="G766" s="720"/>
      <c r="H766" s="67"/>
      <c r="I766" s="736"/>
      <c r="J766" s="727"/>
      <c r="K766" s="67"/>
      <c r="L766" s="728"/>
      <c r="M766" s="742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715" t="s">
        <v>48</v>
      </c>
      <c r="D767" s="727">
        <v>1</v>
      </c>
      <c r="E767" s="67">
        <v>8</v>
      </c>
      <c r="F767" s="728">
        <f t="shared" si="40"/>
        <v>7</v>
      </c>
      <c r="G767" s="720"/>
      <c r="H767" s="67"/>
      <c r="I767" s="736"/>
      <c r="J767" s="727"/>
      <c r="K767" s="67"/>
      <c r="L767" s="728"/>
      <c r="M767" s="742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715" t="s">
        <v>46</v>
      </c>
      <c r="D768" s="727">
        <v>3</v>
      </c>
      <c r="E768" s="67">
        <v>14</v>
      </c>
      <c r="F768" s="728">
        <f t="shared" si="40"/>
        <v>11</v>
      </c>
      <c r="G768" s="720"/>
      <c r="H768" s="67"/>
      <c r="I768" s="736"/>
      <c r="J768" s="727"/>
      <c r="K768" s="67"/>
      <c r="L768" s="728"/>
      <c r="M768" s="742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715" t="s">
        <v>48</v>
      </c>
      <c r="D769" s="727">
        <v>1</v>
      </c>
      <c r="E769" s="67">
        <v>8</v>
      </c>
      <c r="F769" s="728">
        <f t="shared" si="40"/>
        <v>7</v>
      </c>
      <c r="G769" s="720">
        <v>2</v>
      </c>
      <c r="H769" s="67">
        <v>14</v>
      </c>
      <c r="I769" s="736">
        <f t="shared" si="41"/>
        <v>12</v>
      </c>
      <c r="J769" s="727">
        <v>2</v>
      </c>
      <c r="K769" s="67">
        <v>8</v>
      </c>
      <c r="L769" s="728">
        <f t="shared" si="36"/>
        <v>6</v>
      </c>
      <c r="M769" s="742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715" t="s">
        <v>46</v>
      </c>
      <c r="D770" s="727">
        <v>1</v>
      </c>
      <c r="E770" s="67">
        <v>14</v>
      </c>
      <c r="F770" s="728">
        <f t="shared" si="40"/>
        <v>13</v>
      </c>
      <c r="G770" s="720">
        <v>1</v>
      </c>
      <c r="H770" s="67">
        <v>3</v>
      </c>
      <c r="I770" s="736">
        <f t="shared" si="41"/>
        <v>2</v>
      </c>
      <c r="J770" s="727">
        <v>0</v>
      </c>
      <c r="K770" s="67">
        <v>3</v>
      </c>
      <c r="L770" s="728">
        <f t="shared" si="36"/>
        <v>3</v>
      </c>
      <c r="M770" s="742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715" t="s">
        <v>48</v>
      </c>
      <c r="D771" s="727">
        <v>1</v>
      </c>
      <c r="E771" s="67">
        <v>11</v>
      </c>
      <c r="F771" s="728">
        <f t="shared" si="40"/>
        <v>10</v>
      </c>
      <c r="G771" s="720">
        <v>13</v>
      </c>
      <c r="H771" s="67">
        <v>19</v>
      </c>
      <c r="I771" s="736">
        <f t="shared" si="41"/>
        <v>6</v>
      </c>
      <c r="J771" s="727">
        <v>9</v>
      </c>
      <c r="K771" s="67">
        <v>12</v>
      </c>
      <c r="L771" s="728">
        <f t="shared" si="36"/>
        <v>3</v>
      </c>
      <c r="M771" s="742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715" t="s">
        <v>46</v>
      </c>
      <c r="D772" s="727">
        <v>0</v>
      </c>
      <c r="E772" s="67">
        <v>7</v>
      </c>
      <c r="F772" s="728">
        <f t="shared" si="40"/>
        <v>7</v>
      </c>
      <c r="G772" s="720">
        <v>4</v>
      </c>
      <c r="H772" s="67">
        <v>6</v>
      </c>
      <c r="I772" s="736">
        <f t="shared" si="41"/>
        <v>2</v>
      </c>
      <c r="J772" s="727">
        <v>3</v>
      </c>
      <c r="K772" s="67">
        <v>5</v>
      </c>
      <c r="L772" s="728">
        <f t="shared" si="36"/>
        <v>2</v>
      </c>
      <c r="M772" s="742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715" t="s">
        <v>48</v>
      </c>
      <c r="D773" s="727">
        <v>0</v>
      </c>
      <c r="E773" s="67">
        <v>2</v>
      </c>
      <c r="F773" s="728">
        <f t="shared" si="40"/>
        <v>2</v>
      </c>
      <c r="G773" s="720">
        <v>2</v>
      </c>
      <c r="H773" s="67">
        <v>2</v>
      </c>
      <c r="I773" s="736">
        <f t="shared" si="41"/>
        <v>0</v>
      </c>
      <c r="J773" s="727">
        <v>2</v>
      </c>
      <c r="K773" s="67">
        <v>2</v>
      </c>
      <c r="L773" s="728">
        <f t="shared" si="36"/>
        <v>0</v>
      </c>
      <c r="M773" s="742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715" t="s">
        <v>46</v>
      </c>
      <c r="D774" s="727">
        <v>2</v>
      </c>
      <c r="E774" s="67">
        <v>13</v>
      </c>
      <c r="F774" s="728">
        <f t="shared" si="40"/>
        <v>11</v>
      </c>
      <c r="G774" s="720">
        <v>0</v>
      </c>
      <c r="H774" s="67">
        <v>5</v>
      </c>
      <c r="I774" s="736">
        <f t="shared" si="41"/>
        <v>5</v>
      </c>
      <c r="J774" s="727">
        <v>0</v>
      </c>
      <c r="K774" s="67">
        <v>0</v>
      </c>
      <c r="L774" s="728">
        <f t="shared" si="36"/>
        <v>0</v>
      </c>
      <c r="M774" s="742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715" t="s">
        <v>48</v>
      </c>
      <c r="D775" s="727">
        <v>3</v>
      </c>
      <c r="E775" s="67">
        <v>12</v>
      </c>
      <c r="F775" s="728">
        <f t="shared" si="40"/>
        <v>9</v>
      </c>
      <c r="G775" s="720">
        <v>0</v>
      </c>
      <c r="H775" s="67">
        <v>7</v>
      </c>
      <c r="I775" s="736">
        <f t="shared" si="41"/>
        <v>7</v>
      </c>
      <c r="J775" s="727">
        <v>0</v>
      </c>
      <c r="K775" s="67">
        <v>0</v>
      </c>
      <c r="L775" s="728">
        <f t="shared" si="36"/>
        <v>0</v>
      </c>
      <c r="M775" s="742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715" t="s">
        <v>46</v>
      </c>
      <c r="D776" s="727">
        <v>12</v>
      </c>
      <c r="E776" s="67">
        <v>27</v>
      </c>
      <c r="F776" s="728">
        <f t="shared" si="40"/>
        <v>15</v>
      </c>
      <c r="G776" s="720">
        <v>5</v>
      </c>
      <c r="H776" s="67">
        <v>5</v>
      </c>
      <c r="I776" s="736">
        <f t="shared" si="41"/>
        <v>0</v>
      </c>
      <c r="J776" s="727">
        <v>8</v>
      </c>
      <c r="K776" s="67">
        <v>11</v>
      </c>
      <c r="L776" s="728">
        <f t="shared" si="36"/>
        <v>3</v>
      </c>
      <c r="M776" s="742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715" t="s">
        <v>48</v>
      </c>
      <c r="D777" s="727">
        <v>16</v>
      </c>
      <c r="E777" s="67">
        <v>32</v>
      </c>
      <c r="F777" s="728">
        <f t="shared" si="40"/>
        <v>16</v>
      </c>
      <c r="G777" s="720">
        <v>0</v>
      </c>
      <c r="H777" s="67">
        <v>7</v>
      </c>
      <c r="I777" s="736">
        <f t="shared" si="41"/>
        <v>7</v>
      </c>
      <c r="J777" s="727">
        <v>0</v>
      </c>
      <c r="K777" s="67">
        <v>0</v>
      </c>
      <c r="L777" s="728">
        <f t="shared" si="36"/>
        <v>0</v>
      </c>
      <c r="M777" s="742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715" t="s">
        <v>46</v>
      </c>
      <c r="D778" s="727">
        <v>14</v>
      </c>
      <c r="E778" s="67">
        <v>22</v>
      </c>
      <c r="F778" s="728">
        <f t="shared" si="40"/>
        <v>8</v>
      </c>
      <c r="G778" s="720">
        <v>6</v>
      </c>
      <c r="H778" s="67">
        <v>12</v>
      </c>
      <c r="I778" s="736">
        <f t="shared" si="41"/>
        <v>6</v>
      </c>
      <c r="J778" s="727">
        <v>5</v>
      </c>
      <c r="K778" s="67">
        <v>8</v>
      </c>
      <c r="L778" s="728">
        <f t="shared" si="36"/>
        <v>3</v>
      </c>
      <c r="M778" s="742" t="str">
        <f>IF(F778="","",IF(F778&lt;=20,"Pass","Fail"))</f>
        <v>Pass</v>
      </c>
      <c r="N778" s="67">
        <v>121</v>
      </c>
      <c r="O778" s="202" t="s">
        <v>498</v>
      </c>
      <c r="P778" s="71">
        <v>20</v>
      </c>
      <c r="Q778" s="71">
        <v>20</v>
      </c>
    </row>
    <row r="779" spans="1:17">
      <c r="A779" s="150">
        <v>44014</v>
      </c>
      <c r="B779" s="150"/>
      <c r="C779" s="715" t="s">
        <v>48</v>
      </c>
      <c r="D779" s="727">
        <v>2</v>
      </c>
      <c r="E779" s="67">
        <v>38</v>
      </c>
      <c r="F779" s="728">
        <f t="shared" si="40"/>
        <v>36</v>
      </c>
      <c r="G779" s="720">
        <v>2</v>
      </c>
      <c r="H779" s="67">
        <v>14</v>
      </c>
      <c r="I779" s="736">
        <f t="shared" si="41"/>
        <v>12</v>
      </c>
      <c r="J779" s="727">
        <v>2</v>
      </c>
      <c r="K779" s="67">
        <v>8</v>
      </c>
      <c r="L779" s="728">
        <f t="shared" si="36"/>
        <v>6</v>
      </c>
      <c r="M779" s="742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715" t="s">
        <v>48</v>
      </c>
      <c r="D780" s="727">
        <v>1</v>
      </c>
      <c r="E780" s="67">
        <v>5</v>
      </c>
      <c r="F780" s="728">
        <f t="shared" si="40"/>
        <v>4</v>
      </c>
      <c r="G780" s="720">
        <v>1</v>
      </c>
      <c r="H780" s="67">
        <v>3</v>
      </c>
      <c r="I780" s="736">
        <f t="shared" si="41"/>
        <v>2</v>
      </c>
      <c r="J780" s="727">
        <v>0</v>
      </c>
      <c r="K780" s="67">
        <v>3</v>
      </c>
      <c r="L780" s="728">
        <f t="shared" si="36"/>
        <v>3</v>
      </c>
      <c r="M780" s="742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715" t="s">
        <v>48</v>
      </c>
      <c r="D781" s="727">
        <v>39</v>
      </c>
      <c r="E781" s="67">
        <v>53</v>
      </c>
      <c r="F781" s="728">
        <f t="shared" si="40"/>
        <v>14</v>
      </c>
      <c r="G781" s="720">
        <v>13</v>
      </c>
      <c r="H781" s="67">
        <v>19</v>
      </c>
      <c r="I781" s="736">
        <f t="shared" si="41"/>
        <v>6</v>
      </c>
      <c r="J781" s="727">
        <v>9</v>
      </c>
      <c r="K781" s="67">
        <v>12</v>
      </c>
      <c r="L781" s="728">
        <f t="shared" si="36"/>
        <v>3</v>
      </c>
      <c r="M781" s="742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715" t="s">
        <v>46</v>
      </c>
      <c r="D782" s="727">
        <v>6</v>
      </c>
      <c r="E782" s="67">
        <v>10</v>
      </c>
      <c r="F782" s="728">
        <f t="shared" si="40"/>
        <v>4</v>
      </c>
      <c r="G782" s="720">
        <v>4</v>
      </c>
      <c r="H782" s="67">
        <v>6</v>
      </c>
      <c r="I782" s="736">
        <f t="shared" si="41"/>
        <v>2</v>
      </c>
      <c r="J782" s="727">
        <v>3</v>
      </c>
      <c r="K782" s="67">
        <v>5</v>
      </c>
      <c r="L782" s="728">
        <f t="shared" si="36"/>
        <v>2</v>
      </c>
      <c r="M782" s="742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715" t="s">
        <v>48</v>
      </c>
      <c r="D783" s="727">
        <v>3</v>
      </c>
      <c r="E783" s="67">
        <v>3</v>
      </c>
      <c r="F783" s="728">
        <f t="shared" si="40"/>
        <v>0</v>
      </c>
      <c r="G783" s="720">
        <v>2</v>
      </c>
      <c r="H783" s="67">
        <v>2</v>
      </c>
      <c r="I783" s="736">
        <f t="shared" si="41"/>
        <v>0</v>
      </c>
      <c r="J783" s="727">
        <v>2</v>
      </c>
      <c r="K783" s="67">
        <v>2</v>
      </c>
      <c r="L783" s="728">
        <f t="shared" si="36"/>
        <v>0</v>
      </c>
      <c r="M783" s="742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715" t="s">
        <v>46</v>
      </c>
      <c r="D784" s="727">
        <v>2</v>
      </c>
      <c r="E784" s="67">
        <v>17</v>
      </c>
      <c r="F784" s="728">
        <f t="shared" si="40"/>
        <v>15</v>
      </c>
      <c r="G784" s="720">
        <v>1</v>
      </c>
      <c r="H784" s="67">
        <v>11</v>
      </c>
      <c r="I784" s="736">
        <f t="shared" si="41"/>
        <v>10</v>
      </c>
      <c r="J784" s="727">
        <v>3</v>
      </c>
      <c r="K784" s="67">
        <v>9</v>
      </c>
      <c r="L784" s="728">
        <f t="shared" si="36"/>
        <v>6</v>
      </c>
      <c r="M784" s="742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715" t="s">
        <v>48</v>
      </c>
      <c r="D785" s="727">
        <v>3</v>
      </c>
      <c r="E785" s="67">
        <v>27</v>
      </c>
      <c r="F785" s="728">
        <f t="shared" si="40"/>
        <v>24</v>
      </c>
      <c r="G785" s="720">
        <v>1</v>
      </c>
      <c r="H785" s="67">
        <v>13</v>
      </c>
      <c r="I785" s="736">
        <f t="shared" si="41"/>
        <v>12</v>
      </c>
      <c r="J785" s="727">
        <v>2</v>
      </c>
      <c r="K785" s="67">
        <v>12</v>
      </c>
      <c r="L785" s="728">
        <f t="shared" si="36"/>
        <v>10</v>
      </c>
      <c r="M785" s="742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715" t="s">
        <v>46</v>
      </c>
      <c r="D786" s="727">
        <v>0</v>
      </c>
      <c r="E786" s="67">
        <v>6</v>
      </c>
      <c r="F786" s="728">
        <f t="shared" si="40"/>
        <v>6</v>
      </c>
      <c r="G786" s="720"/>
      <c r="H786" s="67"/>
      <c r="I786" s="736"/>
      <c r="J786" s="727"/>
      <c r="K786" s="67"/>
      <c r="L786" s="728"/>
      <c r="M786" s="742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715" t="s">
        <v>48</v>
      </c>
      <c r="D787" s="727">
        <v>2</v>
      </c>
      <c r="E787" s="67">
        <v>8</v>
      </c>
      <c r="F787" s="728">
        <f t="shared" si="40"/>
        <v>6</v>
      </c>
      <c r="G787" s="720"/>
      <c r="H787" s="67"/>
      <c r="I787" s="736"/>
      <c r="J787" s="727"/>
      <c r="K787" s="67"/>
      <c r="L787" s="728"/>
      <c r="M787" s="742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715" t="s">
        <v>46</v>
      </c>
      <c r="D788" s="727">
        <v>2</v>
      </c>
      <c r="E788" s="67">
        <v>17</v>
      </c>
      <c r="F788" s="728">
        <f t="shared" si="40"/>
        <v>15</v>
      </c>
      <c r="G788" s="720">
        <v>2</v>
      </c>
      <c r="H788" s="67">
        <v>6</v>
      </c>
      <c r="I788" s="736">
        <f t="shared" si="41"/>
        <v>4</v>
      </c>
      <c r="J788" s="727"/>
      <c r="K788" s="67"/>
      <c r="L788" s="728">
        <f t="shared" si="36"/>
        <v>0</v>
      </c>
      <c r="M788" s="742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715" t="s">
        <v>48</v>
      </c>
      <c r="D789" s="727">
        <v>1</v>
      </c>
      <c r="E789" s="67">
        <v>12</v>
      </c>
      <c r="F789" s="728">
        <f t="shared" si="40"/>
        <v>11</v>
      </c>
      <c r="G789" s="720">
        <v>0</v>
      </c>
      <c r="H789" s="67">
        <v>4</v>
      </c>
      <c r="I789" s="736">
        <f t="shared" si="41"/>
        <v>4</v>
      </c>
      <c r="J789" s="727"/>
      <c r="K789" s="67"/>
      <c r="L789" s="728">
        <f t="shared" si="36"/>
        <v>0</v>
      </c>
      <c r="M789" s="742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715" t="s">
        <v>46</v>
      </c>
      <c r="D790" s="727">
        <v>20</v>
      </c>
      <c r="E790" s="67">
        <v>16</v>
      </c>
      <c r="F790" s="728">
        <v>-3</v>
      </c>
      <c r="G790" s="720"/>
      <c r="H790" s="67"/>
      <c r="I790" s="736"/>
      <c r="J790" s="727"/>
      <c r="K790" s="67"/>
      <c r="L790" s="728"/>
      <c r="M790" s="742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715" t="s">
        <v>48</v>
      </c>
      <c r="D791" s="727">
        <v>16</v>
      </c>
      <c r="E791" s="67">
        <v>17</v>
      </c>
      <c r="F791" s="728">
        <v>1</v>
      </c>
      <c r="G791" s="720"/>
      <c r="H791" s="67"/>
      <c r="I791" s="736"/>
      <c r="J791" s="727"/>
      <c r="K791" s="67"/>
      <c r="L791" s="728"/>
      <c r="M791" s="742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715" t="s">
        <v>46</v>
      </c>
      <c r="D792" s="727">
        <v>1</v>
      </c>
      <c r="E792" s="67">
        <v>27</v>
      </c>
      <c r="F792" s="728">
        <v>26</v>
      </c>
      <c r="G792" s="720">
        <v>0</v>
      </c>
      <c r="H792" s="67">
        <v>2</v>
      </c>
      <c r="I792" s="736">
        <f t="shared" si="41"/>
        <v>2</v>
      </c>
      <c r="J792" s="727"/>
      <c r="K792" s="67"/>
      <c r="L792" s="728">
        <f t="shared" ref="L792:L848" si="43">K792-J792</f>
        <v>0</v>
      </c>
      <c r="M792" s="742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715" t="s">
        <v>48</v>
      </c>
      <c r="D793" s="727">
        <v>1</v>
      </c>
      <c r="E793" s="67">
        <v>18</v>
      </c>
      <c r="F793" s="728">
        <v>17</v>
      </c>
      <c r="G793" s="720">
        <v>0</v>
      </c>
      <c r="H793" s="67">
        <v>1</v>
      </c>
      <c r="I793" s="736">
        <f t="shared" si="41"/>
        <v>1</v>
      </c>
      <c r="J793" s="727"/>
      <c r="K793" s="67"/>
      <c r="L793" s="728">
        <f t="shared" si="43"/>
        <v>0</v>
      </c>
      <c r="M793" s="742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715" t="s">
        <v>46</v>
      </c>
      <c r="D794" s="727">
        <v>3</v>
      </c>
      <c r="E794" s="67">
        <v>7</v>
      </c>
      <c r="F794" s="728">
        <v>4</v>
      </c>
      <c r="G794" s="720">
        <v>0</v>
      </c>
      <c r="H794" s="67">
        <v>6</v>
      </c>
      <c r="I794" s="736">
        <f t="shared" si="41"/>
        <v>6</v>
      </c>
      <c r="J794" s="727"/>
      <c r="K794" s="67"/>
      <c r="L794" s="728">
        <f t="shared" si="43"/>
        <v>0</v>
      </c>
      <c r="M794" s="742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715" t="s">
        <v>46</v>
      </c>
      <c r="D795" s="727">
        <v>7</v>
      </c>
      <c r="E795" s="67">
        <v>19</v>
      </c>
      <c r="F795" s="728">
        <v>12</v>
      </c>
      <c r="G795" s="720"/>
      <c r="H795" s="67"/>
      <c r="I795" s="736"/>
      <c r="J795" s="727"/>
      <c r="K795" s="67"/>
      <c r="L795" s="728"/>
      <c r="M795" s="742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715" t="s">
        <v>48</v>
      </c>
      <c r="D796" s="727">
        <v>10</v>
      </c>
      <c r="E796" s="67">
        <v>32</v>
      </c>
      <c r="F796" s="728">
        <v>22</v>
      </c>
      <c r="G796" s="720"/>
      <c r="H796" s="67"/>
      <c r="I796" s="736"/>
      <c r="J796" s="727"/>
      <c r="K796" s="67"/>
      <c r="L796" s="728"/>
      <c r="M796" s="742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715" t="s">
        <v>46</v>
      </c>
      <c r="D797" s="727">
        <v>5</v>
      </c>
      <c r="E797" s="67">
        <v>17</v>
      </c>
      <c r="F797" s="728">
        <f t="shared" ref="F797:F830" si="44">IF(((D797="")*AND(E797="")),"",E797-D797)</f>
        <v>12</v>
      </c>
      <c r="G797" s="720">
        <v>5</v>
      </c>
      <c r="H797" s="67">
        <v>12</v>
      </c>
      <c r="I797" s="736">
        <f t="shared" si="41"/>
        <v>7</v>
      </c>
      <c r="J797" s="727">
        <v>5</v>
      </c>
      <c r="K797" s="67">
        <v>9</v>
      </c>
      <c r="L797" s="728">
        <f t="shared" si="43"/>
        <v>4</v>
      </c>
      <c r="M797" s="742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715" t="s">
        <v>48</v>
      </c>
      <c r="D798" s="727">
        <v>5</v>
      </c>
      <c r="E798" s="67">
        <v>15</v>
      </c>
      <c r="F798" s="728">
        <f t="shared" si="44"/>
        <v>10</v>
      </c>
      <c r="G798" s="720">
        <v>3</v>
      </c>
      <c r="H798" s="67">
        <v>7</v>
      </c>
      <c r="I798" s="736">
        <f t="shared" si="41"/>
        <v>4</v>
      </c>
      <c r="J798" s="727">
        <v>3</v>
      </c>
      <c r="K798" s="67">
        <v>6</v>
      </c>
      <c r="L798" s="728">
        <f t="shared" si="43"/>
        <v>3</v>
      </c>
      <c r="M798" s="742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715" t="s">
        <v>46</v>
      </c>
      <c r="D799" s="727">
        <v>1</v>
      </c>
      <c r="E799" s="67">
        <v>8</v>
      </c>
      <c r="F799" s="728">
        <f t="shared" si="44"/>
        <v>7</v>
      </c>
      <c r="G799" s="720">
        <v>1</v>
      </c>
      <c r="H799" s="67">
        <v>6</v>
      </c>
      <c r="I799" s="736">
        <f t="shared" si="41"/>
        <v>5</v>
      </c>
      <c r="J799" s="727">
        <v>1</v>
      </c>
      <c r="K799" s="67">
        <v>5</v>
      </c>
      <c r="L799" s="728">
        <f t="shared" si="43"/>
        <v>4</v>
      </c>
      <c r="M799" s="742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715" t="s">
        <v>48</v>
      </c>
      <c r="D800" s="727">
        <v>2</v>
      </c>
      <c r="E800" s="67">
        <v>6</v>
      </c>
      <c r="F800" s="728">
        <f t="shared" si="44"/>
        <v>4</v>
      </c>
      <c r="G800" s="720">
        <v>0</v>
      </c>
      <c r="H800" s="67">
        <v>0</v>
      </c>
      <c r="I800" s="736">
        <f t="shared" si="41"/>
        <v>0</v>
      </c>
      <c r="J800" s="727">
        <v>0</v>
      </c>
      <c r="K800" s="67">
        <v>0</v>
      </c>
      <c r="L800" s="728">
        <f t="shared" si="43"/>
        <v>0</v>
      </c>
      <c r="M800" s="742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715" t="s">
        <v>46</v>
      </c>
      <c r="D801" s="727">
        <v>3</v>
      </c>
      <c r="E801" s="67">
        <v>10</v>
      </c>
      <c r="F801" s="728">
        <f t="shared" si="44"/>
        <v>7</v>
      </c>
      <c r="G801" s="720">
        <v>1</v>
      </c>
      <c r="H801" s="67">
        <v>3</v>
      </c>
      <c r="I801" s="736">
        <f t="shared" si="41"/>
        <v>2</v>
      </c>
      <c r="J801" s="727">
        <v>1</v>
      </c>
      <c r="K801" s="67">
        <v>3</v>
      </c>
      <c r="L801" s="728">
        <f t="shared" si="43"/>
        <v>2</v>
      </c>
      <c r="M801" s="742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715" t="s">
        <v>48</v>
      </c>
      <c r="D802" s="727">
        <v>3</v>
      </c>
      <c r="E802" s="67">
        <v>11</v>
      </c>
      <c r="F802" s="728">
        <f t="shared" si="44"/>
        <v>8</v>
      </c>
      <c r="G802" s="720">
        <v>0</v>
      </c>
      <c r="H802" s="67">
        <v>10</v>
      </c>
      <c r="I802" s="736">
        <f t="shared" si="41"/>
        <v>10</v>
      </c>
      <c r="J802" s="727">
        <v>0</v>
      </c>
      <c r="K802" s="67">
        <v>1</v>
      </c>
      <c r="L802" s="728">
        <f t="shared" si="43"/>
        <v>1</v>
      </c>
      <c r="M802" s="742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715" t="s">
        <v>46</v>
      </c>
      <c r="D803" s="727">
        <v>1</v>
      </c>
      <c r="E803" s="67">
        <v>6</v>
      </c>
      <c r="F803" s="728">
        <f t="shared" si="44"/>
        <v>5</v>
      </c>
      <c r="G803" s="720">
        <v>0</v>
      </c>
      <c r="H803" s="67">
        <v>3</v>
      </c>
      <c r="I803" s="736">
        <f t="shared" si="41"/>
        <v>3</v>
      </c>
      <c r="J803" s="727">
        <v>0</v>
      </c>
      <c r="K803" s="67">
        <v>3</v>
      </c>
      <c r="L803" s="728">
        <f t="shared" si="43"/>
        <v>3</v>
      </c>
      <c r="M803" s="742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715" t="s">
        <v>48</v>
      </c>
      <c r="D804" s="727">
        <v>1</v>
      </c>
      <c r="E804" s="67">
        <v>23</v>
      </c>
      <c r="F804" s="728">
        <f t="shared" si="44"/>
        <v>22</v>
      </c>
      <c r="G804" s="720">
        <v>1</v>
      </c>
      <c r="H804" s="67">
        <v>10</v>
      </c>
      <c r="I804" s="736">
        <f t="shared" si="41"/>
        <v>9</v>
      </c>
      <c r="J804" s="727">
        <v>1</v>
      </c>
      <c r="K804" s="67">
        <v>5</v>
      </c>
      <c r="L804" s="728">
        <f t="shared" si="43"/>
        <v>4</v>
      </c>
      <c r="M804" s="742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715" t="s">
        <v>48</v>
      </c>
      <c r="D805" s="727">
        <v>1</v>
      </c>
      <c r="E805" s="67">
        <v>10</v>
      </c>
      <c r="F805" s="728">
        <f t="shared" si="44"/>
        <v>9</v>
      </c>
      <c r="G805" s="720">
        <v>1</v>
      </c>
      <c r="H805" s="67">
        <v>8</v>
      </c>
      <c r="I805" s="736">
        <f t="shared" si="41"/>
        <v>7</v>
      </c>
      <c r="J805" s="727">
        <v>1</v>
      </c>
      <c r="K805" s="67">
        <v>5</v>
      </c>
      <c r="L805" s="728">
        <f t="shared" si="43"/>
        <v>4</v>
      </c>
      <c r="M805" s="742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715" t="s">
        <v>46</v>
      </c>
      <c r="D806" s="727">
        <v>15</v>
      </c>
      <c r="E806" s="67">
        <v>28</v>
      </c>
      <c r="F806" s="728">
        <f t="shared" si="44"/>
        <v>13</v>
      </c>
      <c r="G806" s="720"/>
      <c r="H806" s="67"/>
      <c r="I806" s="736"/>
      <c r="J806" s="727"/>
      <c r="K806" s="67"/>
      <c r="L806" s="728"/>
      <c r="M806" s="742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715" t="s">
        <v>48</v>
      </c>
      <c r="D807" s="727">
        <v>1</v>
      </c>
      <c r="E807" s="67">
        <v>15</v>
      </c>
      <c r="F807" s="728">
        <f t="shared" si="44"/>
        <v>14</v>
      </c>
      <c r="G807" s="720"/>
      <c r="H807" s="67"/>
      <c r="I807" s="736"/>
      <c r="J807" s="727"/>
      <c r="K807" s="67"/>
      <c r="L807" s="728"/>
      <c r="M807" s="742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715" t="s">
        <v>46</v>
      </c>
      <c r="D808" s="727">
        <v>7</v>
      </c>
      <c r="E808" s="67">
        <v>22</v>
      </c>
      <c r="F808" s="728">
        <f t="shared" si="44"/>
        <v>15</v>
      </c>
      <c r="G808" s="720">
        <v>1</v>
      </c>
      <c r="H808" s="67">
        <v>3</v>
      </c>
      <c r="I808" s="736">
        <f t="shared" si="41"/>
        <v>2</v>
      </c>
      <c r="J808" s="727">
        <v>1</v>
      </c>
      <c r="K808" s="67">
        <v>3</v>
      </c>
      <c r="L808" s="728">
        <f t="shared" si="43"/>
        <v>2</v>
      </c>
      <c r="M808" s="742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715" t="s">
        <v>48</v>
      </c>
      <c r="D809" s="727">
        <v>4</v>
      </c>
      <c r="E809" s="67">
        <v>22</v>
      </c>
      <c r="F809" s="728">
        <f t="shared" si="44"/>
        <v>18</v>
      </c>
      <c r="G809" s="720">
        <v>0</v>
      </c>
      <c r="H809" s="67">
        <v>10</v>
      </c>
      <c r="I809" s="736">
        <f t="shared" si="41"/>
        <v>10</v>
      </c>
      <c r="J809" s="727">
        <v>0</v>
      </c>
      <c r="K809" s="67">
        <v>1</v>
      </c>
      <c r="L809" s="728">
        <f t="shared" si="43"/>
        <v>1</v>
      </c>
      <c r="M809" s="742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715" t="s">
        <v>46</v>
      </c>
      <c r="D810" s="727">
        <v>4</v>
      </c>
      <c r="E810" s="67">
        <v>10</v>
      </c>
      <c r="F810" s="728">
        <f t="shared" si="44"/>
        <v>6</v>
      </c>
      <c r="G810" s="720">
        <v>4</v>
      </c>
      <c r="H810" s="67">
        <v>7</v>
      </c>
      <c r="I810" s="736">
        <f t="shared" si="41"/>
        <v>3</v>
      </c>
      <c r="J810" s="727">
        <v>4</v>
      </c>
      <c r="K810" s="67">
        <v>7</v>
      </c>
      <c r="L810" s="728">
        <f t="shared" si="43"/>
        <v>3</v>
      </c>
      <c r="M810" s="742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715" t="s">
        <v>48</v>
      </c>
      <c r="D811" s="727">
        <v>1</v>
      </c>
      <c r="E811" s="67">
        <v>18</v>
      </c>
      <c r="F811" s="728">
        <f t="shared" si="44"/>
        <v>17</v>
      </c>
      <c r="G811" s="720">
        <v>1</v>
      </c>
      <c r="H811" s="67">
        <v>1</v>
      </c>
      <c r="I811" s="736">
        <f t="shared" si="41"/>
        <v>0</v>
      </c>
      <c r="J811" s="727">
        <v>7</v>
      </c>
      <c r="K811" s="67">
        <v>4</v>
      </c>
      <c r="L811" s="728">
        <f t="shared" si="43"/>
        <v>-3</v>
      </c>
      <c r="M811" s="742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480</v>
      </c>
      <c r="C812" s="715" t="s">
        <v>46</v>
      </c>
      <c r="D812" s="727">
        <v>10</v>
      </c>
      <c r="E812" s="67">
        <v>11</v>
      </c>
      <c r="F812" s="728">
        <f t="shared" si="44"/>
        <v>1</v>
      </c>
      <c r="G812" s="720">
        <v>7</v>
      </c>
      <c r="H812" s="67">
        <v>8</v>
      </c>
      <c r="I812" s="736">
        <f t="shared" si="41"/>
        <v>1</v>
      </c>
      <c r="J812" s="727">
        <v>6</v>
      </c>
      <c r="K812" s="67">
        <v>7</v>
      </c>
      <c r="L812" s="728">
        <f t="shared" si="43"/>
        <v>1</v>
      </c>
      <c r="M812" s="742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473</v>
      </c>
      <c r="C813" s="715" t="s">
        <v>46</v>
      </c>
      <c r="D813" s="727">
        <v>11</v>
      </c>
      <c r="E813" s="67">
        <v>15</v>
      </c>
      <c r="F813" s="728">
        <f t="shared" si="44"/>
        <v>4</v>
      </c>
      <c r="G813" s="720">
        <v>8</v>
      </c>
      <c r="H813" s="67">
        <v>10</v>
      </c>
      <c r="I813" s="736">
        <f t="shared" si="41"/>
        <v>2</v>
      </c>
      <c r="J813" s="727">
        <v>7</v>
      </c>
      <c r="K813" s="67">
        <v>8</v>
      </c>
      <c r="L813" s="728">
        <f t="shared" si="43"/>
        <v>1</v>
      </c>
      <c r="M813" s="742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473</v>
      </c>
      <c r="C814" s="715" t="s">
        <v>46</v>
      </c>
      <c r="D814" s="727">
        <v>10</v>
      </c>
      <c r="E814" s="67">
        <v>42</v>
      </c>
      <c r="F814" s="728">
        <f t="shared" si="44"/>
        <v>32</v>
      </c>
      <c r="G814" s="720">
        <v>4</v>
      </c>
      <c r="H814" s="67">
        <v>32</v>
      </c>
      <c r="I814" s="736">
        <f t="shared" si="41"/>
        <v>28</v>
      </c>
      <c r="J814" s="727">
        <v>3</v>
      </c>
      <c r="K814" s="67">
        <v>29</v>
      </c>
      <c r="L814" s="728">
        <f t="shared" si="43"/>
        <v>26</v>
      </c>
      <c r="M814" s="742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480</v>
      </c>
      <c r="C815" s="715" t="s">
        <v>46</v>
      </c>
      <c r="D815" s="727">
        <v>0</v>
      </c>
      <c r="E815" s="67">
        <v>3</v>
      </c>
      <c r="F815" s="728">
        <f t="shared" si="44"/>
        <v>3</v>
      </c>
      <c r="G815" s="720">
        <v>0</v>
      </c>
      <c r="H815" s="67">
        <v>1</v>
      </c>
      <c r="I815" s="736">
        <f t="shared" si="41"/>
        <v>1</v>
      </c>
      <c r="J815" s="727">
        <v>0</v>
      </c>
      <c r="K815" s="67">
        <v>1</v>
      </c>
      <c r="L815" s="728">
        <f t="shared" si="43"/>
        <v>1</v>
      </c>
      <c r="M815" s="742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480</v>
      </c>
      <c r="C816" s="715" t="s">
        <v>48</v>
      </c>
      <c r="D816" s="727">
        <v>0</v>
      </c>
      <c r="E816" s="67">
        <v>9</v>
      </c>
      <c r="F816" s="728">
        <f t="shared" si="44"/>
        <v>9</v>
      </c>
      <c r="G816" s="720">
        <v>0</v>
      </c>
      <c r="H816" s="67">
        <v>5</v>
      </c>
      <c r="I816" s="736">
        <f t="shared" si="41"/>
        <v>5</v>
      </c>
      <c r="J816" s="727">
        <v>0</v>
      </c>
      <c r="K816" s="67">
        <v>4</v>
      </c>
      <c r="L816" s="728">
        <f t="shared" si="43"/>
        <v>4</v>
      </c>
      <c r="M816" s="742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480</v>
      </c>
      <c r="C817" s="715" t="s">
        <v>46</v>
      </c>
      <c r="D817" s="727">
        <v>5</v>
      </c>
      <c r="E817" s="67">
        <v>11</v>
      </c>
      <c r="F817" s="728">
        <f t="shared" si="44"/>
        <v>6</v>
      </c>
      <c r="G817" s="720">
        <v>0</v>
      </c>
      <c r="H817" s="67">
        <v>0</v>
      </c>
      <c r="I817" s="736">
        <f t="shared" si="41"/>
        <v>0</v>
      </c>
      <c r="J817" s="727">
        <v>0</v>
      </c>
      <c r="K817" s="67">
        <v>0</v>
      </c>
      <c r="L817" s="728">
        <f t="shared" si="43"/>
        <v>0</v>
      </c>
      <c r="M817" s="742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480</v>
      </c>
      <c r="C818" s="715" t="s">
        <v>48</v>
      </c>
      <c r="D818" s="727">
        <v>3</v>
      </c>
      <c r="E818" s="67">
        <v>9</v>
      </c>
      <c r="F818" s="728">
        <f t="shared" si="44"/>
        <v>6</v>
      </c>
      <c r="G818" s="720">
        <v>2</v>
      </c>
      <c r="H818" s="67">
        <v>3</v>
      </c>
      <c r="I818" s="736">
        <f t="shared" si="41"/>
        <v>1</v>
      </c>
      <c r="J818" s="727">
        <v>2</v>
      </c>
      <c r="K818" s="67">
        <v>2</v>
      </c>
      <c r="L818" s="728">
        <f t="shared" si="43"/>
        <v>0</v>
      </c>
      <c r="M818" s="742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480</v>
      </c>
      <c r="C819" s="715" t="s">
        <v>46</v>
      </c>
      <c r="D819" s="727">
        <v>9</v>
      </c>
      <c r="E819" s="67">
        <v>20</v>
      </c>
      <c r="F819" s="728">
        <f t="shared" si="44"/>
        <v>11</v>
      </c>
      <c r="G819" s="720">
        <v>9</v>
      </c>
      <c r="H819" s="67">
        <v>13</v>
      </c>
      <c r="I819" s="736">
        <f t="shared" si="41"/>
        <v>4</v>
      </c>
      <c r="J819" s="727">
        <v>9</v>
      </c>
      <c r="K819" s="67">
        <v>11</v>
      </c>
      <c r="L819" s="728">
        <f t="shared" si="43"/>
        <v>2</v>
      </c>
      <c r="M819" s="742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480</v>
      </c>
      <c r="C820" s="715" t="s">
        <v>48</v>
      </c>
      <c r="D820" s="727">
        <v>8</v>
      </c>
      <c r="E820" s="67">
        <v>23</v>
      </c>
      <c r="F820" s="728">
        <f t="shared" si="44"/>
        <v>15</v>
      </c>
      <c r="G820" s="720">
        <v>5</v>
      </c>
      <c r="H820" s="67">
        <v>8</v>
      </c>
      <c r="I820" s="736">
        <f t="shared" si="41"/>
        <v>3</v>
      </c>
      <c r="J820" s="727">
        <v>5</v>
      </c>
      <c r="K820" s="67">
        <v>7</v>
      </c>
      <c r="L820" s="728">
        <f t="shared" si="43"/>
        <v>2</v>
      </c>
      <c r="M820" s="742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473</v>
      </c>
      <c r="C821" s="715" t="s">
        <v>46</v>
      </c>
      <c r="D821" s="727">
        <v>70</v>
      </c>
      <c r="E821" s="67">
        <v>74</v>
      </c>
      <c r="F821" s="728">
        <f t="shared" si="44"/>
        <v>4</v>
      </c>
      <c r="G821" s="720">
        <v>59</v>
      </c>
      <c r="H821" s="67">
        <v>62</v>
      </c>
      <c r="I821" s="736">
        <f>H821-G821</f>
        <v>3</v>
      </c>
      <c r="J821" s="727">
        <v>55</v>
      </c>
      <c r="K821" s="67">
        <v>57</v>
      </c>
      <c r="L821" s="728">
        <f>K821-J821</f>
        <v>2</v>
      </c>
      <c r="M821" s="742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474</v>
      </c>
    </row>
    <row r="822" spans="1:18">
      <c r="A822" s="150">
        <v>44076</v>
      </c>
      <c r="B822" s="150" t="s">
        <v>473</v>
      </c>
      <c r="C822" s="715" t="s">
        <v>48</v>
      </c>
      <c r="D822" s="727">
        <v>13</v>
      </c>
      <c r="E822" s="67">
        <v>18</v>
      </c>
      <c r="F822" s="728">
        <f t="shared" si="44"/>
        <v>5</v>
      </c>
      <c r="G822" s="720">
        <v>11</v>
      </c>
      <c r="H822" s="67">
        <v>12</v>
      </c>
      <c r="I822" s="736">
        <f>H822-G822</f>
        <v>1</v>
      </c>
      <c r="J822" s="727">
        <v>11</v>
      </c>
      <c r="K822" s="67">
        <v>12</v>
      </c>
      <c r="L822" s="728">
        <f>K822-J822</f>
        <v>1</v>
      </c>
      <c r="M822" s="742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475</v>
      </c>
    </row>
    <row r="823" spans="1:18">
      <c r="A823" s="150">
        <v>44082</v>
      </c>
      <c r="B823" s="150" t="s">
        <v>480</v>
      </c>
      <c r="C823" s="715" t="s">
        <v>46</v>
      </c>
      <c r="D823" s="727">
        <v>4</v>
      </c>
      <c r="E823" s="67">
        <v>21</v>
      </c>
      <c r="F823" s="728">
        <f t="shared" si="44"/>
        <v>17</v>
      </c>
      <c r="G823" s="720">
        <v>4</v>
      </c>
      <c r="H823" s="67">
        <v>15</v>
      </c>
      <c r="I823" s="736">
        <f t="shared" si="41"/>
        <v>11</v>
      </c>
      <c r="J823" s="727">
        <v>4</v>
      </c>
      <c r="K823" s="67">
        <v>11</v>
      </c>
      <c r="L823" s="728">
        <f t="shared" si="43"/>
        <v>7</v>
      </c>
      <c r="M823" s="742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480</v>
      </c>
      <c r="C824" s="715" t="s">
        <v>48</v>
      </c>
      <c r="D824" s="727">
        <v>9</v>
      </c>
      <c r="E824" s="67">
        <v>15</v>
      </c>
      <c r="F824" s="728">
        <f t="shared" si="44"/>
        <v>6</v>
      </c>
      <c r="G824" s="720">
        <v>8</v>
      </c>
      <c r="H824" s="67">
        <v>13</v>
      </c>
      <c r="I824" s="736">
        <f t="shared" si="41"/>
        <v>5</v>
      </c>
      <c r="J824" s="727">
        <v>8</v>
      </c>
      <c r="K824" s="67">
        <v>12</v>
      </c>
      <c r="L824" s="728">
        <f t="shared" si="43"/>
        <v>4</v>
      </c>
      <c r="M824" s="742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480</v>
      </c>
      <c r="C825" s="715" t="s">
        <v>46</v>
      </c>
      <c r="D825" s="727">
        <v>2</v>
      </c>
      <c r="E825" s="67">
        <v>3</v>
      </c>
      <c r="F825" s="728">
        <f t="shared" si="44"/>
        <v>1</v>
      </c>
      <c r="G825" s="720">
        <v>1</v>
      </c>
      <c r="H825" s="67">
        <v>2</v>
      </c>
      <c r="I825" s="736">
        <f t="shared" si="41"/>
        <v>1</v>
      </c>
      <c r="J825" s="727">
        <v>1</v>
      </c>
      <c r="K825" s="67">
        <v>1</v>
      </c>
      <c r="L825" s="728">
        <f t="shared" si="43"/>
        <v>0</v>
      </c>
      <c r="M825" s="742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480</v>
      </c>
      <c r="C826" s="715" t="s">
        <v>48</v>
      </c>
      <c r="D826" s="727">
        <v>0</v>
      </c>
      <c r="E826" s="67">
        <v>14</v>
      </c>
      <c r="F826" s="728">
        <f t="shared" si="44"/>
        <v>14</v>
      </c>
      <c r="G826" s="720">
        <v>0</v>
      </c>
      <c r="H826" s="67">
        <v>5</v>
      </c>
      <c r="I826" s="736">
        <f t="shared" si="41"/>
        <v>5</v>
      </c>
      <c r="J826" s="727">
        <v>0</v>
      </c>
      <c r="K826" s="67">
        <v>5</v>
      </c>
      <c r="L826" s="728">
        <f t="shared" si="43"/>
        <v>5</v>
      </c>
      <c r="M826" s="742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480</v>
      </c>
      <c r="C827" s="715" t="s">
        <v>46</v>
      </c>
      <c r="D827" s="727">
        <v>2</v>
      </c>
      <c r="E827" s="67">
        <v>4</v>
      </c>
      <c r="F827" s="728">
        <f t="shared" si="44"/>
        <v>2</v>
      </c>
      <c r="G827" s="720">
        <v>1</v>
      </c>
      <c r="H827" s="67">
        <v>2</v>
      </c>
      <c r="I827" s="736">
        <f t="shared" ref="I827:I848" si="45">H827-G827</f>
        <v>1</v>
      </c>
      <c r="J827" s="727">
        <v>1</v>
      </c>
      <c r="K827" s="67">
        <v>2</v>
      </c>
      <c r="L827" s="728">
        <f t="shared" si="43"/>
        <v>1</v>
      </c>
      <c r="M827" s="742" t="str">
        <f>IF(F827="","",IF(F827&lt;=20,"Pass","Fail"))</f>
        <v>Pass</v>
      </c>
      <c r="N827" s="67" t="s">
        <v>484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480</v>
      </c>
      <c r="C828" s="715" t="s">
        <v>48</v>
      </c>
      <c r="D828" s="727">
        <v>3</v>
      </c>
      <c r="E828" s="67">
        <v>23</v>
      </c>
      <c r="F828" s="728">
        <f t="shared" si="44"/>
        <v>20</v>
      </c>
      <c r="G828" s="720">
        <v>2</v>
      </c>
      <c r="H828" s="67">
        <v>4</v>
      </c>
      <c r="I828" s="736">
        <f t="shared" si="45"/>
        <v>2</v>
      </c>
      <c r="J828" s="727">
        <v>2</v>
      </c>
      <c r="K828" s="67">
        <v>3</v>
      </c>
      <c r="L828" s="728">
        <f t="shared" si="43"/>
        <v>1</v>
      </c>
      <c r="M828" s="742" t="str">
        <f>IF(F828="","",IF(F828&lt;=30,"Pass","Fail"))</f>
        <v>Pass</v>
      </c>
      <c r="N828" s="67" t="s">
        <v>484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480</v>
      </c>
      <c r="C829" s="715" t="s">
        <v>46</v>
      </c>
      <c r="D829" s="727">
        <v>2</v>
      </c>
      <c r="E829" s="67">
        <v>3</v>
      </c>
      <c r="F829" s="728">
        <f t="shared" si="44"/>
        <v>1</v>
      </c>
      <c r="G829" s="720">
        <v>2</v>
      </c>
      <c r="H829" s="67">
        <v>2</v>
      </c>
      <c r="I829" s="736">
        <f t="shared" si="45"/>
        <v>0</v>
      </c>
      <c r="J829" s="727">
        <v>2</v>
      </c>
      <c r="K829" s="67">
        <v>2</v>
      </c>
      <c r="L829" s="728">
        <f t="shared" si="43"/>
        <v>0</v>
      </c>
      <c r="M829" s="742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480</v>
      </c>
      <c r="C830" s="715" t="s">
        <v>48</v>
      </c>
      <c r="D830" s="727">
        <v>4</v>
      </c>
      <c r="E830" s="67">
        <v>19</v>
      </c>
      <c r="F830" s="728">
        <f t="shared" si="44"/>
        <v>15</v>
      </c>
      <c r="G830" s="720">
        <v>2</v>
      </c>
      <c r="H830" s="67">
        <v>7</v>
      </c>
      <c r="I830" s="736">
        <f t="shared" si="45"/>
        <v>5</v>
      </c>
      <c r="J830" s="727">
        <v>1</v>
      </c>
      <c r="K830" s="67">
        <v>6</v>
      </c>
      <c r="L830" s="728">
        <f t="shared" si="43"/>
        <v>5</v>
      </c>
      <c r="M830" s="742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473</v>
      </c>
      <c r="C831" s="715" t="s">
        <v>46</v>
      </c>
      <c r="D831" s="727">
        <v>0</v>
      </c>
      <c r="E831" s="67">
        <v>7</v>
      </c>
      <c r="F831" s="728">
        <f t="shared" ref="F831:F836" si="46">IF(((D831="")*AND(E831="")),"",E831-D831)</f>
        <v>7</v>
      </c>
      <c r="G831" s="720">
        <v>1</v>
      </c>
      <c r="H831" s="67">
        <v>3</v>
      </c>
      <c r="I831" s="736">
        <f t="shared" si="45"/>
        <v>2</v>
      </c>
      <c r="J831" s="727">
        <v>1</v>
      </c>
      <c r="K831" s="67">
        <v>3</v>
      </c>
      <c r="L831" s="728">
        <f t="shared" si="43"/>
        <v>2</v>
      </c>
      <c r="M831" s="742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473</v>
      </c>
      <c r="C832" s="715" t="s">
        <v>48</v>
      </c>
      <c r="D832" s="727">
        <v>1</v>
      </c>
      <c r="E832" s="67">
        <v>11</v>
      </c>
      <c r="F832" s="728">
        <f t="shared" si="46"/>
        <v>10</v>
      </c>
      <c r="G832" s="720">
        <v>1</v>
      </c>
      <c r="H832" s="67">
        <v>3</v>
      </c>
      <c r="I832" s="736">
        <f t="shared" si="45"/>
        <v>2</v>
      </c>
      <c r="J832" s="727">
        <v>1</v>
      </c>
      <c r="K832" s="67">
        <v>3</v>
      </c>
      <c r="L832" s="728">
        <f t="shared" si="43"/>
        <v>2</v>
      </c>
      <c r="M832" s="742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480</v>
      </c>
      <c r="C833" s="715" t="s">
        <v>46</v>
      </c>
      <c r="D833" s="727">
        <v>7</v>
      </c>
      <c r="E833" s="67">
        <v>10</v>
      </c>
      <c r="F833" s="728">
        <f t="shared" si="46"/>
        <v>3</v>
      </c>
      <c r="G833" s="720">
        <v>4</v>
      </c>
      <c r="H833" s="67">
        <v>5</v>
      </c>
      <c r="I833" s="736">
        <f t="shared" si="45"/>
        <v>1</v>
      </c>
      <c r="J833" s="727">
        <v>3</v>
      </c>
      <c r="K833" s="67">
        <v>5</v>
      </c>
      <c r="L833" s="728">
        <f t="shared" si="43"/>
        <v>2</v>
      </c>
      <c r="M833" s="742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480</v>
      </c>
      <c r="C834" s="715" t="s">
        <v>48</v>
      </c>
      <c r="D834" s="727">
        <v>0</v>
      </c>
      <c r="E834" s="67">
        <v>23</v>
      </c>
      <c r="F834" s="728">
        <f t="shared" si="46"/>
        <v>23</v>
      </c>
      <c r="G834" s="720">
        <v>0</v>
      </c>
      <c r="H834" s="67">
        <v>12</v>
      </c>
      <c r="I834" s="736">
        <f t="shared" si="45"/>
        <v>12</v>
      </c>
      <c r="J834" s="727">
        <v>0</v>
      </c>
      <c r="K834" s="67">
        <v>7</v>
      </c>
      <c r="L834" s="728">
        <f t="shared" si="43"/>
        <v>7</v>
      </c>
      <c r="M834" s="742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480</v>
      </c>
      <c r="C835" s="715" t="s">
        <v>46</v>
      </c>
      <c r="D835" s="727">
        <v>6</v>
      </c>
      <c r="E835" s="67">
        <v>10</v>
      </c>
      <c r="F835" s="728">
        <f t="shared" si="46"/>
        <v>4</v>
      </c>
      <c r="G835" s="720">
        <v>3</v>
      </c>
      <c r="H835" s="67">
        <v>5</v>
      </c>
      <c r="I835" s="736">
        <f t="shared" si="45"/>
        <v>2</v>
      </c>
      <c r="J835" s="727">
        <v>3</v>
      </c>
      <c r="K835" s="67">
        <v>5</v>
      </c>
      <c r="L835" s="728">
        <f t="shared" si="43"/>
        <v>2</v>
      </c>
      <c r="M835" s="742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480</v>
      </c>
      <c r="C836" s="715" t="s">
        <v>48</v>
      </c>
      <c r="D836" s="727">
        <v>3</v>
      </c>
      <c r="E836" s="67">
        <v>17</v>
      </c>
      <c r="F836" s="728">
        <f t="shared" si="46"/>
        <v>14</v>
      </c>
      <c r="G836" s="720">
        <v>2</v>
      </c>
      <c r="H836" s="67">
        <v>9</v>
      </c>
      <c r="I836" s="736">
        <f t="shared" si="45"/>
        <v>7</v>
      </c>
      <c r="J836" s="727">
        <v>2</v>
      </c>
      <c r="K836" s="67">
        <v>8</v>
      </c>
      <c r="L836" s="728">
        <f t="shared" si="43"/>
        <v>6</v>
      </c>
      <c r="M836" s="742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473</v>
      </c>
      <c r="C837" s="715" t="s">
        <v>46</v>
      </c>
      <c r="D837" s="727">
        <v>3</v>
      </c>
      <c r="E837" s="67">
        <v>10</v>
      </c>
      <c r="F837" s="728">
        <f t="shared" ref="F837:F842" si="47">IF(((D837="")*AND(E837="")),"",E837-D837)</f>
        <v>7</v>
      </c>
      <c r="G837" s="720">
        <v>2</v>
      </c>
      <c r="H837" s="67">
        <v>6</v>
      </c>
      <c r="I837" s="736">
        <f t="shared" si="45"/>
        <v>4</v>
      </c>
      <c r="J837" s="727">
        <v>2</v>
      </c>
      <c r="K837" s="67">
        <v>3</v>
      </c>
      <c r="L837" s="728">
        <f t="shared" si="43"/>
        <v>1</v>
      </c>
      <c r="M837" s="742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473</v>
      </c>
      <c r="C838" s="715" t="s">
        <v>48</v>
      </c>
      <c r="D838" s="727">
        <v>5</v>
      </c>
      <c r="E838" s="67">
        <v>12</v>
      </c>
      <c r="F838" s="728">
        <f t="shared" si="47"/>
        <v>7</v>
      </c>
      <c r="G838" s="720">
        <v>3</v>
      </c>
      <c r="H838" s="67">
        <v>7</v>
      </c>
      <c r="I838" s="736">
        <f t="shared" si="45"/>
        <v>4</v>
      </c>
      <c r="J838" s="727">
        <v>2</v>
      </c>
      <c r="K838" s="67">
        <v>7</v>
      </c>
      <c r="L838" s="728">
        <f t="shared" si="43"/>
        <v>5</v>
      </c>
      <c r="M838" s="742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480</v>
      </c>
      <c r="C839" s="715" t="s">
        <v>46</v>
      </c>
      <c r="D839" s="727">
        <v>2</v>
      </c>
      <c r="E839" s="67">
        <v>10</v>
      </c>
      <c r="F839" s="728">
        <f t="shared" si="47"/>
        <v>8</v>
      </c>
      <c r="G839" s="720">
        <v>1</v>
      </c>
      <c r="H839" s="67">
        <v>5</v>
      </c>
      <c r="I839" s="736">
        <f t="shared" si="45"/>
        <v>4</v>
      </c>
      <c r="J839" s="727">
        <v>1</v>
      </c>
      <c r="K839" s="67">
        <v>5</v>
      </c>
      <c r="L839" s="728">
        <f t="shared" si="43"/>
        <v>4</v>
      </c>
      <c r="M839" s="742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480</v>
      </c>
      <c r="C840" s="715" t="s">
        <v>48</v>
      </c>
      <c r="D840" s="727">
        <v>2</v>
      </c>
      <c r="E840" s="67">
        <v>23</v>
      </c>
      <c r="F840" s="728">
        <f t="shared" si="47"/>
        <v>21</v>
      </c>
      <c r="G840" s="720">
        <v>1</v>
      </c>
      <c r="H840" s="67">
        <v>12</v>
      </c>
      <c r="I840" s="736">
        <f t="shared" si="45"/>
        <v>11</v>
      </c>
      <c r="J840" s="727">
        <v>1</v>
      </c>
      <c r="K840" s="67">
        <v>7</v>
      </c>
      <c r="L840" s="728">
        <f t="shared" si="43"/>
        <v>6</v>
      </c>
      <c r="M840" s="742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473</v>
      </c>
      <c r="C841" s="715" t="s">
        <v>46</v>
      </c>
      <c r="D841" s="727">
        <v>1</v>
      </c>
      <c r="E841" s="67">
        <v>23</v>
      </c>
      <c r="F841" s="728">
        <f t="shared" si="47"/>
        <v>22</v>
      </c>
      <c r="G841" s="720">
        <v>1</v>
      </c>
      <c r="H841" s="67">
        <v>5</v>
      </c>
      <c r="I841" s="736">
        <f t="shared" si="45"/>
        <v>4</v>
      </c>
      <c r="J841" s="727">
        <v>1</v>
      </c>
      <c r="K841" s="67">
        <v>5</v>
      </c>
      <c r="L841" s="728">
        <f t="shared" si="43"/>
        <v>4</v>
      </c>
      <c r="M841" s="742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473</v>
      </c>
      <c r="C842" s="715" t="s">
        <v>48</v>
      </c>
      <c r="D842" s="727">
        <v>2</v>
      </c>
      <c r="E842" s="67">
        <v>10</v>
      </c>
      <c r="F842" s="728">
        <f t="shared" si="47"/>
        <v>8</v>
      </c>
      <c r="G842" s="720">
        <v>1</v>
      </c>
      <c r="H842" s="67">
        <v>12</v>
      </c>
      <c r="I842" s="736">
        <f t="shared" si="45"/>
        <v>11</v>
      </c>
      <c r="J842" s="727">
        <v>1</v>
      </c>
      <c r="K842" s="67">
        <v>7</v>
      </c>
      <c r="L842" s="728">
        <f t="shared" si="43"/>
        <v>6</v>
      </c>
      <c r="M842" s="742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473</v>
      </c>
      <c r="C843" s="715" t="s">
        <v>46</v>
      </c>
      <c r="D843" s="727">
        <v>25</v>
      </c>
      <c r="E843" s="67">
        <v>35</v>
      </c>
      <c r="F843" s="728">
        <f t="shared" ref="F843:F848" si="48">IF(((D843="")*AND(E843="")),"",E843-D843)</f>
        <v>10</v>
      </c>
      <c r="G843" s="720">
        <v>9</v>
      </c>
      <c r="H843" s="67">
        <v>17</v>
      </c>
      <c r="I843" s="736">
        <f t="shared" si="45"/>
        <v>8</v>
      </c>
      <c r="J843" s="727">
        <v>9</v>
      </c>
      <c r="K843" s="67">
        <v>14</v>
      </c>
      <c r="L843" s="728">
        <f t="shared" si="43"/>
        <v>5</v>
      </c>
      <c r="M843" s="742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492</v>
      </c>
    </row>
    <row r="844" spans="1:18">
      <c r="A844" s="150">
        <v>44117</v>
      </c>
      <c r="B844" s="150" t="s">
        <v>473</v>
      </c>
      <c r="C844" s="715" t="s">
        <v>46</v>
      </c>
      <c r="D844" s="727">
        <v>12</v>
      </c>
      <c r="E844" s="67">
        <v>15</v>
      </c>
      <c r="F844" s="728">
        <f t="shared" si="48"/>
        <v>3</v>
      </c>
      <c r="G844" s="720">
        <v>7</v>
      </c>
      <c r="H844" s="67">
        <v>8</v>
      </c>
      <c r="I844" s="736">
        <f t="shared" si="45"/>
        <v>1</v>
      </c>
      <c r="J844" s="727">
        <v>6</v>
      </c>
      <c r="K844" s="67">
        <v>7</v>
      </c>
      <c r="L844" s="728">
        <f t="shared" si="43"/>
        <v>1</v>
      </c>
      <c r="M844" s="742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493</v>
      </c>
    </row>
    <row r="845" spans="1:18">
      <c r="A845" s="150">
        <v>44124</v>
      </c>
      <c r="B845" s="150" t="s">
        <v>480</v>
      </c>
      <c r="C845" s="715" t="s">
        <v>46</v>
      </c>
      <c r="D845" s="727">
        <v>0</v>
      </c>
      <c r="E845" s="67">
        <v>19</v>
      </c>
      <c r="F845" s="728">
        <f t="shared" si="48"/>
        <v>19</v>
      </c>
      <c r="G845" s="720">
        <v>0</v>
      </c>
      <c r="H845" s="67">
        <v>8</v>
      </c>
      <c r="I845" s="736">
        <f t="shared" si="45"/>
        <v>8</v>
      </c>
      <c r="J845" s="727">
        <v>0</v>
      </c>
      <c r="K845" s="67">
        <v>6</v>
      </c>
      <c r="L845" s="728">
        <f t="shared" si="43"/>
        <v>6</v>
      </c>
      <c r="M845" s="742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480</v>
      </c>
      <c r="C846" s="715" t="s">
        <v>48</v>
      </c>
      <c r="D846" s="727">
        <v>1</v>
      </c>
      <c r="E846" s="67">
        <v>4</v>
      </c>
      <c r="F846" s="728">
        <f t="shared" si="48"/>
        <v>3</v>
      </c>
      <c r="G846" s="720">
        <v>1</v>
      </c>
      <c r="H846" s="67">
        <v>1</v>
      </c>
      <c r="I846" s="736">
        <f t="shared" si="45"/>
        <v>0</v>
      </c>
      <c r="J846" s="727">
        <v>1</v>
      </c>
      <c r="K846" s="67">
        <v>1</v>
      </c>
      <c r="L846" s="728">
        <f t="shared" si="43"/>
        <v>0</v>
      </c>
      <c r="M846" s="742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480</v>
      </c>
      <c r="C847" s="715" t="s">
        <v>46</v>
      </c>
      <c r="D847" s="727">
        <v>1</v>
      </c>
      <c r="E847" s="67">
        <v>16</v>
      </c>
      <c r="F847" s="728">
        <f t="shared" si="48"/>
        <v>15</v>
      </c>
      <c r="G847" s="720">
        <v>0</v>
      </c>
      <c r="H847" s="67">
        <v>2</v>
      </c>
      <c r="I847" s="736">
        <f t="shared" si="45"/>
        <v>2</v>
      </c>
      <c r="J847" s="727">
        <v>0</v>
      </c>
      <c r="K847" s="67">
        <v>2</v>
      </c>
      <c r="L847" s="728">
        <f t="shared" si="43"/>
        <v>2</v>
      </c>
      <c r="M847" s="742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473</v>
      </c>
      <c r="C848" s="715" t="s">
        <v>48</v>
      </c>
      <c r="D848" s="727">
        <v>9</v>
      </c>
      <c r="E848" s="67">
        <v>20</v>
      </c>
      <c r="F848" s="728">
        <f t="shared" si="48"/>
        <v>11</v>
      </c>
      <c r="G848" s="720">
        <v>4</v>
      </c>
      <c r="H848" s="67">
        <v>6</v>
      </c>
      <c r="I848" s="736">
        <f t="shared" si="45"/>
        <v>2</v>
      </c>
      <c r="J848" s="727">
        <v>2</v>
      </c>
      <c r="K848" s="67">
        <v>5</v>
      </c>
      <c r="L848" s="728">
        <f t="shared" si="43"/>
        <v>3</v>
      </c>
      <c r="M848" s="742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473</v>
      </c>
      <c r="C849" s="715" t="s">
        <v>46</v>
      </c>
      <c r="D849" s="727">
        <v>2</v>
      </c>
      <c r="E849" s="67">
        <v>8</v>
      </c>
      <c r="F849" s="728">
        <f t="shared" ref="F849:F856" si="49">IF(((D849="")*AND(E849="")),"",E849-D849)</f>
        <v>6</v>
      </c>
      <c r="G849" s="720">
        <v>0</v>
      </c>
      <c r="H849" s="67">
        <v>1</v>
      </c>
      <c r="I849" s="736">
        <f>H849-G849</f>
        <v>1</v>
      </c>
      <c r="J849" s="727">
        <v>0</v>
      </c>
      <c r="K849" s="67">
        <v>1</v>
      </c>
      <c r="L849" s="728">
        <f t="shared" ref="L849:L856" si="50">K849-J849</f>
        <v>1</v>
      </c>
      <c r="M849" s="742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473</v>
      </c>
      <c r="C850" s="715" t="s">
        <v>48</v>
      </c>
      <c r="D850" s="727">
        <v>5</v>
      </c>
      <c r="E850" s="67">
        <v>20</v>
      </c>
      <c r="F850" s="728">
        <f t="shared" si="49"/>
        <v>15</v>
      </c>
      <c r="G850" s="720">
        <v>5</v>
      </c>
      <c r="H850" s="67">
        <v>12</v>
      </c>
      <c r="I850" s="736">
        <f>H850-G850</f>
        <v>7</v>
      </c>
      <c r="J850" s="727">
        <v>5</v>
      </c>
      <c r="K850" s="67">
        <v>11</v>
      </c>
      <c r="L850" s="728">
        <f t="shared" si="50"/>
        <v>6</v>
      </c>
      <c r="M850" s="742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473</v>
      </c>
      <c r="C851" s="715" t="s">
        <v>46</v>
      </c>
      <c r="D851" s="727">
        <v>4</v>
      </c>
      <c r="E851" s="67">
        <v>22</v>
      </c>
      <c r="F851" s="728">
        <f t="shared" si="49"/>
        <v>18</v>
      </c>
      <c r="G851" s="720">
        <v>1</v>
      </c>
      <c r="H851" s="67">
        <v>8</v>
      </c>
      <c r="I851" s="736">
        <f>H851-G851</f>
        <v>7</v>
      </c>
      <c r="J851" s="727">
        <v>1</v>
      </c>
      <c r="K851" s="67">
        <v>5</v>
      </c>
      <c r="L851" s="728">
        <f t="shared" si="50"/>
        <v>4</v>
      </c>
      <c r="M851" s="742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506</v>
      </c>
    </row>
    <row r="852" spans="1:18">
      <c r="A852" s="150">
        <v>44132</v>
      </c>
      <c r="B852" s="150" t="s">
        <v>473</v>
      </c>
      <c r="C852" s="715" t="s">
        <v>48</v>
      </c>
      <c r="D852" s="727">
        <v>8</v>
      </c>
      <c r="E852" s="67">
        <v>11</v>
      </c>
      <c r="F852" s="728">
        <f t="shared" si="49"/>
        <v>3</v>
      </c>
      <c r="G852" s="720">
        <v>7</v>
      </c>
      <c r="H852" s="67">
        <v>7</v>
      </c>
      <c r="I852" s="736">
        <v>0</v>
      </c>
      <c r="J852" s="727">
        <v>5</v>
      </c>
      <c r="K852" s="67">
        <v>5</v>
      </c>
      <c r="L852" s="728">
        <f t="shared" si="50"/>
        <v>0</v>
      </c>
      <c r="M852" s="742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506</v>
      </c>
    </row>
    <row r="853" spans="1:18">
      <c r="A853" s="150">
        <v>44132</v>
      </c>
      <c r="B853" s="150" t="s">
        <v>473</v>
      </c>
      <c r="C853" s="715" t="s">
        <v>48</v>
      </c>
      <c r="D853" s="727">
        <v>4</v>
      </c>
      <c r="E853" s="67">
        <v>12</v>
      </c>
      <c r="F853" s="728">
        <f t="shared" si="49"/>
        <v>8</v>
      </c>
      <c r="G853" s="720">
        <v>4</v>
      </c>
      <c r="H853" s="67">
        <v>6</v>
      </c>
      <c r="I853" s="736">
        <f>H853-G853</f>
        <v>2</v>
      </c>
      <c r="J853" s="727">
        <v>4</v>
      </c>
      <c r="K853" s="67">
        <v>6</v>
      </c>
      <c r="L853" s="728">
        <f t="shared" si="50"/>
        <v>2</v>
      </c>
      <c r="M853" s="742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507</v>
      </c>
    </row>
    <row r="854" spans="1:18">
      <c r="A854" s="150">
        <v>44135</v>
      </c>
      <c r="B854" s="150" t="s">
        <v>473</v>
      </c>
      <c r="C854" s="715" t="s">
        <v>46</v>
      </c>
      <c r="D854" s="727">
        <v>4</v>
      </c>
      <c r="E854" s="67">
        <v>12</v>
      </c>
      <c r="F854" s="728">
        <f t="shared" si="49"/>
        <v>8</v>
      </c>
      <c r="G854" s="720">
        <v>3</v>
      </c>
      <c r="H854" s="67">
        <v>5</v>
      </c>
      <c r="I854" s="736">
        <f>H854-G854</f>
        <v>2</v>
      </c>
      <c r="J854" s="727">
        <v>3</v>
      </c>
      <c r="K854" s="67">
        <v>5</v>
      </c>
      <c r="L854" s="728">
        <f t="shared" si="50"/>
        <v>2</v>
      </c>
      <c r="M854" s="742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473</v>
      </c>
      <c r="C855" s="715" t="s">
        <v>48</v>
      </c>
      <c r="D855" s="727">
        <v>2</v>
      </c>
      <c r="E855" s="67">
        <v>14</v>
      </c>
      <c r="F855" s="728">
        <f t="shared" si="49"/>
        <v>12</v>
      </c>
      <c r="G855" s="720">
        <v>4</v>
      </c>
      <c r="H855" s="67">
        <v>9</v>
      </c>
      <c r="I855" s="736">
        <f>H855-G855</f>
        <v>5</v>
      </c>
      <c r="J855" s="727">
        <v>4</v>
      </c>
      <c r="K855" s="67">
        <v>7</v>
      </c>
      <c r="L855" s="728">
        <f t="shared" si="50"/>
        <v>3</v>
      </c>
      <c r="M855" s="742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473</v>
      </c>
      <c r="C856" s="715" t="s">
        <v>46</v>
      </c>
      <c r="D856" s="727">
        <v>5</v>
      </c>
      <c r="E856" s="67">
        <v>18</v>
      </c>
      <c r="F856" s="728">
        <f t="shared" si="49"/>
        <v>13</v>
      </c>
      <c r="G856" s="720">
        <v>2</v>
      </c>
      <c r="H856" s="67">
        <v>2</v>
      </c>
      <c r="I856" s="736">
        <f>H856-G856</f>
        <v>0</v>
      </c>
      <c r="J856" s="727">
        <v>2</v>
      </c>
      <c r="K856" s="67">
        <v>2</v>
      </c>
      <c r="L856" s="728">
        <f t="shared" si="50"/>
        <v>0</v>
      </c>
      <c r="M856" s="742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473</v>
      </c>
      <c r="C857" s="715" t="s">
        <v>48</v>
      </c>
      <c r="D857" s="727">
        <v>7</v>
      </c>
      <c r="E857" s="67">
        <v>8</v>
      </c>
      <c r="F857" s="728">
        <f t="shared" ref="F857:F862" si="51">IF(((D857="")*AND(E857="")),"",E857-D857)</f>
        <v>1</v>
      </c>
      <c r="G857" s="720">
        <v>1</v>
      </c>
      <c r="H857" s="67">
        <v>1</v>
      </c>
      <c r="I857" s="736">
        <f t="shared" ref="I857:I862" si="52">H857-G857</f>
        <v>0</v>
      </c>
      <c r="J857" s="727">
        <v>1</v>
      </c>
      <c r="K857" s="67">
        <v>1</v>
      </c>
      <c r="L857" s="728">
        <f t="shared" ref="L857:L862" si="53">K857-J857</f>
        <v>0</v>
      </c>
      <c r="M857" s="742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473</v>
      </c>
      <c r="C858" s="715" t="s">
        <v>46</v>
      </c>
      <c r="D858" s="727">
        <v>0</v>
      </c>
      <c r="E858" s="67">
        <v>14</v>
      </c>
      <c r="F858" s="728">
        <f t="shared" si="51"/>
        <v>14</v>
      </c>
      <c r="G858" s="720">
        <v>0</v>
      </c>
      <c r="H858" s="67">
        <v>2</v>
      </c>
      <c r="I858" s="736">
        <f t="shared" si="52"/>
        <v>2</v>
      </c>
      <c r="J858" s="727">
        <v>0</v>
      </c>
      <c r="K858" s="67">
        <v>2</v>
      </c>
      <c r="L858" s="728">
        <f t="shared" si="53"/>
        <v>2</v>
      </c>
      <c r="M858" s="742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480</v>
      </c>
      <c r="C859" s="715" t="s">
        <v>46</v>
      </c>
      <c r="D859" s="727">
        <v>16</v>
      </c>
      <c r="E859" s="67">
        <v>27</v>
      </c>
      <c r="F859" s="728">
        <f t="shared" si="51"/>
        <v>11</v>
      </c>
      <c r="G859" s="720">
        <v>4</v>
      </c>
      <c r="H859" s="67">
        <v>12</v>
      </c>
      <c r="I859" s="736">
        <f t="shared" si="52"/>
        <v>8</v>
      </c>
      <c r="J859" s="727">
        <v>3</v>
      </c>
      <c r="K859" s="67">
        <v>11</v>
      </c>
      <c r="L859" s="728">
        <f t="shared" si="53"/>
        <v>8</v>
      </c>
      <c r="M859" s="742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480</v>
      </c>
      <c r="C860" s="715" t="s">
        <v>48</v>
      </c>
      <c r="D860" s="727">
        <v>13</v>
      </c>
      <c r="E860" s="67">
        <v>20</v>
      </c>
      <c r="F860" s="728">
        <f t="shared" si="51"/>
        <v>7</v>
      </c>
      <c r="G860" s="720">
        <v>4</v>
      </c>
      <c r="H860" s="67">
        <v>8</v>
      </c>
      <c r="I860" s="736">
        <f t="shared" si="52"/>
        <v>4</v>
      </c>
      <c r="J860" s="727">
        <v>3</v>
      </c>
      <c r="K860" s="67">
        <v>6</v>
      </c>
      <c r="L860" s="728">
        <f t="shared" si="53"/>
        <v>3</v>
      </c>
      <c r="M860" s="742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480</v>
      </c>
      <c r="C861" s="715" t="s">
        <v>46</v>
      </c>
      <c r="D861" s="727">
        <v>2</v>
      </c>
      <c r="E861" s="67">
        <v>7</v>
      </c>
      <c r="F861" s="728">
        <f t="shared" si="51"/>
        <v>5</v>
      </c>
      <c r="G861" s="720">
        <v>2</v>
      </c>
      <c r="H861" s="67">
        <v>3</v>
      </c>
      <c r="I861" s="736">
        <f t="shared" si="52"/>
        <v>1</v>
      </c>
      <c r="J861" s="727">
        <v>1</v>
      </c>
      <c r="K861" s="67">
        <v>1</v>
      </c>
      <c r="L861" s="728">
        <f t="shared" si="53"/>
        <v>0</v>
      </c>
      <c r="M861" s="742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513</v>
      </c>
    </row>
    <row r="862" spans="1:18">
      <c r="A862" s="150">
        <v>44144</v>
      </c>
      <c r="B862" s="150" t="s">
        <v>480</v>
      </c>
      <c r="C862" s="715" t="s">
        <v>48</v>
      </c>
      <c r="D862" s="727">
        <v>0</v>
      </c>
      <c r="E862" s="67">
        <v>6</v>
      </c>
      <c r="F862" s="728">
        <f t="shared" si="51"/>
        <v>6</v>
      </c>
      <c r="G862" s="720">
        <v>0</v>
      </c>
      <c r="H862" s="67">
        <v>2</v>
      </c>
      <c r="I862" s="736">
        <f t="shared" si="52"/>
        <v>2</v>
      </c>
      <c r="J862" s="727">
        <v>0</v>
      </c>
      <c r="K862" s="67">
        <v>1</v>
      </c>
      <c r="L862" s="728">
        <f t="shared" si="53"/>
        <v>1</v>
      </c>
      <c r="M862" s="742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514</v>
      </c>
    </row>
    <row r="863" spans="1:18">
      <c r="A863" s="150">
        <v>44147</v>
      </c>
      <c r="B863" s="150" t="s">
        <v>473</v>
      </c>
      <c r="C863" s="715" t="s">
        <v>46</v>
      </c>
      <c r="D863" s="727">
        <v>3</v>
      </c>
      <c r="E863" s="67">
        <v>18</v>
      </c>
      <c r="F863" s="728">
        <f t="shared" ref="F863:F870" si="54">IF(((D863="")*AND(E863="")),"",E863-D863)</f>
        <v>15</v>
      </c>
      <c r="G863" s="720">
        <v>1</v>
      </c>
      <c r="H863" s="67">
        <v>5</v>
      </c>
      <c r="I863" s="736">
        <f t="shared" ref="I863:I870" si="55">H863-G863</f>
        <v>4</v>
      </c>
      <c r="J863" s="727">
        <v>0</v>
      </c>
      <c r="K863" s="67">
        <v>3</v>
      </c>
      <c r="L863" s="728">
        <f t="shared" ref="L863:L870" si="56">K863-J863</f>
        <v>3</v>
      </c>
      <c r="M863" s="742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473</v>
      </c>
      <c r="C864" s="715" t="s">
        <v>48</v>
      </c>
      <c r="D864" s="727">
        <v>2</v>
      </c>
      <c r="E864" s="67">
        <v>18</v>
      </c>
      <c r="F864" s="728">
        <f t="shared" si="54"/>
        <v>16</v>
      </c>
      <c r="G864" s="720">
        <v>2</v>
      </c>
      <c r="H864" s="67">
        <v>6</v>
      </c>
      <c r="I864" s="736">
        <f t="shared" si="55"/>
        <v>4</v>
      </c>
      <c r="J864" s="727">
        <v>2</v>
      </c>
      <c r="K864" s="67">
        <v>4</v>
      </c>
      <c r="L864" s="728">
        <f t="shared" si="56"/>
        <v>2</v>
      </c>
      <c r="M864" s="742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473</v>
      </c>
      <c r="C865" s="715" t="s">
        <v>46</v>
      </c>
      <c r="D865" s="727">
        <v>5</v>
      </c>
      <c r="E865" s="67">
        <v>20</v>
      </c>
      <c r="F865" s="728">
        <f t="shared" si="54"/>
        <v>15</v>
      </c>
      <c r="G865" s="720">
        <v>1</v>
      </c>
      <c r="H865" s="67">
        <v>9</v>
      </c>
      <c r="I865" s="736">
        <f t="shared" si="55"/>
        <v>8</v>
      </c>
      <c r="J865" s="727">
        <v>1</v>
      </c>
      <c r="K865" s="67">
        <v>15</v>
      </c>
      <c r="L865" s="728">
        <f t="shared" si="56"/>
        <v>14</v>
      </c>
      <c r="M865" s="742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473</v>
      </c>
      <c r="C866" s="715" t="s">
        <v>48</v>
      </c>
      <c r="D866" s="727">
        <v>1</v>
      </c>
      <c r="E866" s="67">
        <v>18</v>
      </c>
      <c r="F866" s="728">
        <f t="shared" si="54"/>
        <v>17</v>
      </c>
      <c r="G866" s="720">
        <v>0</v>
      </c>
      <c r="H866" s="67">
        <v>4</v>
      </c>
      <c r="I866" s="736">
        <f t="shared" si="55"/>
        <v>4</v>
      </c>
      <c r="J866" s="727">
        <v>0</v>
      </c>
      <c r="K866" s="67">
        <v>3</v>
      </c>
      <c r="L866" s="728">
        <f t="shared" si="56"/>
        <v>3</v>
      </c>
      <c r="M866" s="742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473</v>
      </c>
      <c r="C867" s="715" t="s">
        <v>46</v>
      </c>
      <c r="D867" s="727">
        <v>0</v>
      </c>
      <c r="E867" s="67">
        <v>6</v>
      </c>
      <c r="F867" s="728">
        <f t="shared" si="54"/>
        <v>6</v>
      </c>
      <c r="G867" s="720">
        <v>0</v>
      </c>
      <c r="H867" s="67">
        <v>3</v>
      </c>
      <c r="I867" s="736">
        <f t="shared" si="55"/>
        <v>3</v>
      </c>
      <c r="J867" s="727">
        <v>0</v>
      </c>
      <c r="K867" s="67">
        <v>3</v>
      </c>
      <c r="L867" s="728">
        <f t="shared" si="56"/>
        <v>3</v>
      </c>
      <c r="M867" s="742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473</v>
      </c>
      <c r="C868" s="715" t="s">
        <v>48</v>
      </c>
      <c r="D868" s="727">
        <v>1</v>
      </c>
      <c r="E868" s="67">
        <v>8</v>
      </c>
      <c r="F868" s="728">
        <f t="shared" si="54"/>
        <v>7</v>
      </c>
      <c r="G868" s="720">
        <v>0</v>
      </c>
      <c r="H868" s="67">
        <v>2</v>
      </c>
      <c r="I868" s="736">
        <f t="shared" si="55"/>
        <v>2</v>
      </c>
      <c r="J868" s="727">
        <v>0</v>
      </c>
      <c r="K868" s="67">
        <v>2</v>
      </c>
      <c r="L868" s="728">
        <f t="shared" si="56"/>
        <v>2</v>
      </c>
      <c r="M868" s="742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473</v>
      </c>
      <c r="C869" s="715" t="s">
        <v>46</v>
      </c>
      <c r="D869" s="727">
        <v>0</v>
      </c>
      <c r="E869" s="67">
        <v>2</v>
      </c>
      <c r="F869" s="728">
        <f t="shared" si="54"/>
        <v>2</v>
      </c>
      <c r="G869" s="720">
        <v>0</v>
      </c>
      <c r="H869" s="67">
        <v>0</v>
      </c>
      <c r="I869" s="736">
        <f t="shared" si="55"/>
        <v>0</v>
      </c>
      <c r="J869" s="727">
        <v>0</v>
      </c>
      <c r="K869" s="67">
        <v>0</v>
      </c>
      <c r="L869" s="728">
        <f t="shared" si="56"/>
        <v>0</v>
      </c>
      <c r="M869" s="742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473</v>
      </c>
      <c r="C870" s="715" t="s">
        <v>48</v>
      </c>
      <c r="D870" s="727">
        <v>0</v>
      </c>
      <c r="E870" s="67">
        <v>20</v>
      </c>
      <c r="F870" s="728">
        <f t="shared" si="54"/>
        <v>20</v>
      </c>
      <c r="G870" s="720">
        <v>0</v>
      </c>
      <c r="H870" s="67">
        <v>5</v>
      </c>
      <c r="I870" s="736">
        <f t="shared" si="55"/>
        <v>5</v>
      </c>
      <c r="J870" s="727">
        <v>0</v>
      </c>
      <c r="K870" s="67">
        <v>5</v>
      </c>
      <c r="L870" s="728">
        <f t="shared" si="56"/>
        <v>5</v>
      </c>
      <c r="M870" s="742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480</v>
      </c>
      <c r="C871" s="715" t="s">
        <v>46</v>
      </c>
      <c r="D871" s="727">
        <v>1</v>
      </c>
      <c r="E871" s="67">
        <v>7</v>
      </c>
      <c r="F871" s="728">
        <f t="shared" ref="F871:F872" si="57">IF(((D871="")*AND(E871="")),"",E871-D871)</f>
        <v>6</v>
      </c>
      <c r="G871" s="720">
        <v>0</v>
      </c>
      <c r="H871" s="67">
        <v>1</v>
      </c>
      <c r="I871" s="736">
        <f t="shared" ref="I871:I872" si="58">H871-G871</f>
        <v>1</v>
      </c>
      <c r="J871" s="727">
        <v>0</v>
      </c>
      <c r="K871" s="67">
        <v>0</v>
      </c>
      <c r="L871" s="728">
        <f t="shared" ref="L871:L872" si="59">K871-J871</f>
        <v>0</v>
      </c>
      <c r="M871" s="742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480</v>
      </c>
      <c r="C872" s="715" t="s">
        <v>48</v>
      </c>
      <c r="D872" s="727">
        <v>0</v>
      </c>
      <c r="E872" s="67">
        <v>13</v>
      </c>
      <c r="F872" s="728">
        <f t="shared" si="57"/>
        <v>13</v>
      </c>
      <c r="G872" s="720">
        <v>0</v>
      </c>
      <c r="H872" s="67">
        <v>4</v>
      </c>
      <c r="I872" s="736">
        <f t="shared" si="58"/>
        <v>4</v>
      </c>
      <c r="J872" s="727">
        <v>0</v>
      </c>
      <c r="K872" s="67">
        <v>3</v>
      </c>
      <c r="L872" s="728">
        <f t="shared" si="59"/>
        <v>3</v>
      </c>
      <c r="M872" s="742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480</v>
      </c>
      <c r="C873" s="715" t="s">
        <v>46</v>
      </c>
      <c r="D873" s="727">
        <v>9</v>
      </c>
      <c r="E873" s="67">
        <v>11</v>
      </c>
      <c r="F873" s="728">
        <f t="shared" ref="F873:F874" si="60">IF(((D873="")*AND(E873="")),"",E873-D873)</f>
        <v>2</v>
      </c>
      <c r="G873" s="720">
        <v>2</v>
      </c>
      <c r="H873" s="67">
        <v>4</v>
      </c>
      <c r="I873" s="736">
        <f t="shared" ref="I873:I874" si="61">H873-G873</f>
        <v>2</v>
      </c>
      <c r="J873" s="727">
        <v>0</v>
      </c>
      <c r="K873" s="67">
        <v>2</v>
      </c>
      <c r="L873" s="728">
        <f t="shared" ref="L873:L874" si="62">K873-J873</f>
        <v>2</v>
      </c>
      <c r="M873" s="742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480</v>
      </c>
      <c r="C874" s="715" t="s">
        <v>48</v>
      </c>
      <c r="D874" s="727">
        <v>15</v>
      </c>
      <c r="E874" s="67">
        <v>24</v>
      </c>
      <c r="F874" s="728">
        <f t="shared" si="60"/>
        <v>9</v>
      </c>
      <c r="G874" s="720">
        <v>6</v>
      </c>
      <c r="H874" s="67">
        <v>9</v>
      </c>
      <c r="I874" s="736">
        <f t="shared" si="61"/>
        <v>3</v>
      </c>
      <c r="J874" s="727">
        <v>4</v>
      </c>
      <c r="K874" s="67">
        <v>6</v>
      </c>
      <c r="L874" s="728">
        <f t="shared" si="62"/>
        <v>2</v>
      </c>
      <c r="M874" s="742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473</v>
      </c>
      <c r="C875" s="715" t="s">
        <v>46</v>
      </c>
      <c r="D875" s="727">
        <v>2</v>
      </c>
      <c r="E875" s="67">
        <v>12</v>
      </c>
      <c r="F875" s="728">
        <f t="shared" ref="F875:F876" si="63">IF(((D875="")*AND(E875="")),"",E875-D875)</f>
        <v>10</v>
      </c>
      <c r="G875" s="720">
        <v>0</v>
      </c>
      <c r="H875" s="67">
        <v>7</v>
      </c>
      <c r="I875" s="736">
        <f t="shared" ref="I875:I877" si="64">H875-G875</f>
        <v>7</v>
      </c>
      <c r="J875" s="727">
        <v>0</v>
      </c>
      <c r="K875" s="67">
        <v>6</v>
      </c>
      <c r="L875" s="728">
        <f t="shared" ref="L875:L877" si="65">K875-J875</f>
        <v>6</v>
      </c>
      <c r="M875" s="742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473</v>
      </c>
      <c r="C876" s="715" t="s">
        <v>48</v>
      </c>
      <c r="D876" s="727">
        <v>1</v>
      </c>
      <c r="E876" s="67">
        <v>10</v>
      </c>
      <c r="F876" s="728">
        <f t="shared" si="63"/>
        <v>9</v>
      </c>
      <c r="G876" s="720">
        <v>0</v>
      </c>
      <c r="H876" s="67">
        <v>7</v>
      </c>
      <c r="I876" s="736">
        <f t="shared" si="64"/>
        <v>7</v>
      </c>
      <c r="J876" s="727">
        <v>0</v>
      </c>
      <c r="K876" s="67">
        <v>6</v>
      </c>
      <c r="L876" s="728">
        <f t="shared" si="65"/>
        <v>6</v>
      </c>
      <c r="M876" s="742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480</v>
      </c>
      <c r="C877" s="715" t="s">
        <v>46</v>
      </c>
      <c r="D877" s="727">
        <v>3</v>
      </c>
      <c r="E877" s="67">
        <v>4</v>
      </c>
      <c r="F877" s="728">
        <f t="shared" ref="F877" si="66">IF(((D877="")*AND(E877="")),"",E877-D877)</f>
        <v>1</v>
      </c>
      <c r="G877" s="720">
        <v>1</v>
      </c>
      <c r="H877" s="67">
        <v>1</v>
      </c>
      <c r="I877" s="736">
        <f t="shared" si="64"/>
        <v>0</v>
      </c>
      <c r="J877" s="727">
        <v>1</v>
      </c>
      <c r="K877" s="67">
        <v>1</v>
      </c>
      <c r="L877" s="728">
        <f t="shared" si="65"/>
        <v>0</v>
      </c>
      <c r="M877" s="742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480</v>
      </c>
      <c r="C878" s="715" t="s">
        <v>48</v>
      </c>
      <c r="D878" s="727">
        <v>0</v>
      </c>
      <c r="E878" s="67">
        <v>71</v>
      </c>
      <c r="F878" s="728">
        <f>IF(((D878="")*AND(E878="")),"",E878-D878)</f>
        <v>71</v>
      </c>
      <c r="G878" s="720">
        <v>0</v>
      </c>
      <c r="H878" s="67">
        <v>10</v>
      </c>
      <c r="I878" s="736">
        <f>H878-G878</f>
        <v>10</v>
      </c>
      <c r="J878" s="727">
        <v>0</v>
      </c>
      <c r="K878" s="67">
        <v>7</v>
      </c>
      <c r="L878" s="728">
        <f t="shared" ref="L878" si="67">K878-J878</f>
        <v>7</v>
      </c>
      <c r="M878" s="742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525</v>
      </c>
    </row>
    <row r="879" spans="1:18">
      <c r="A879" s="150">
        <v>44169</v>
      </c>
      <c r="B879" s="150" t="s">
        <v>480</v>
      </c>
      <c r="C879" s="715" t="s">
        <v>48</v>
      </c>
      <c r="D879" s="727">
        <v>4</v>
      </c>
      <c r="E879" s="67">
        <v>55</v>
      </c>
      <c r="F879" s="728">
        <f t="shared" ref="F879:F882" si="68">IF(((D879="")*AND(E879="")),"",E879-D879)</f>
        <v>51</v>
      </c>
      <c r="G879" s="720">
        <v>2</v>
      </c>
      <c r="H879" s="67">
        <v>20</v>
      </c>
      <c r="I879" s="736">
        <f t="shared" ref="I879:I883" si="69">H879-G879</f>
        <v>18</v>
      </c>
      <c r="J879" s="727">
        <v>2</v>
      </c>
      <c r="K879" s="67">
        <v>14</v>
      </c>
      <c r="L879" s="728">
        <f t="shared" ref="L879:L883" si="70">K879-J879</f>
        <v>12</v>
      </c>
      <c r="M879" s="742" t="str">
        <f t="shared" ref="M879:M881" si="71">IF(F879="","",IF(F879&lt;=30,"Pass","Fail"))</f>
        <v>Fail</v>
      </c>
      <c r="N879" s="67" t="s">
        <v>524</v>
      </c>
      <c r="O879" s="202" t="s">
        <v>50</v>
      </c>
      <c r="P879" s="50">
        <v>30</v>
      </c>
      <c r="Q879" s="50">
        <v>30</v>
      </c>
      <c r="R879" s="81" t="s">
        <v>528</v>
      </c>
    </row>
    <row r="880" spans="1:18">
      <c r="A880" s="150">
        <v>44169</v>
      </c>
      <c r="B880" s="150" t="s">
        <v>480</v>
      </c>
      <c r="C880" s="715" t="s">
        <v>48</v>
      </c>
      <c r="D880" s="727">
        <v>0</v>
      </c>
      <c r="E880" s="67">
        <v>8</v>
      </c>
      <c r="F880" s="728">
        <f t="shared" si="68"/>
        <v>8</v>
      </c>
      <c r="G880" s="720">
        <v>0</v>
      </c>
      <c r="H880" s="67">
        <v>5</v>
      </c>
      <c r="I880" s="736">
        <f t="shared" si="69"/>
        <v>5</v>
      </c>
      <c r="J880" s="727">
        <v>0</v>
      </c>
      <c r="K880" s="67">
        <v>3</v>
      </c>
      <c r="L880" s="728">
        <f t="shared" si="70"/>
        <v>3</v>
      </c>
      <c r="M880" s="742" t="str">
        <f t="shared" si="71"/>
        <v>Pass</v>
      </c>
      <c r="N880" s="67" t="s">
        <v>524</v>
      </c>
      <c r="O880" s="202" t="s">
        <v>50</v>
      </c>
      <c r="P880" s="50">
        <v>30</v>
      </c>
      <c r="Q880" s="50">
        <v>30</v>
      </c>
      <c r="R880" s="81" t="s">
        <v>529</v>
      </c>
    </row>
    <row r="881" spans="1:18">
      <c r="A881" s="150">
        <v>44169</v>
      </c>
      <c r="B881" s="150" t="s">
        <v>480</v>
      </c>
      <c r="C881" s="715" t="s">
        <v>48</v>
      </c>
      <c r="D881" s="727">
        <v>8</v>
      </c>
      <c r="E881" s="67">
        <v>12</v>
      </c>
      <c r="F881" s="728">
        <f t="shared" si="68"/>
        <v>4</v>
      </c>
      <c r="G881" s="720">
        <v>5</v>
      </c>
      <c r="H881" s="67">
        <v>6</v>
      </c>
      <c r="I881" s="736">
        <f t="shared" si="69"/>
        <v>1</v>
      </c>
      <c r="J881" s="727">
        <v>3</v>
      </c>
      <c r="K881" s="67"/>
      <c r="L881" s="728">
        <f t="shared" si="70"/>
        <v>-3</v>
      </c>
      <c r="M881" s="742" t="str">
        <f t="shared" si="71"/>
        <v>Pass</v>
      </c>
      <c r="N881" s="67" t="s">
        <v>524</v>
      </c>
      <c r="O881" s="202" t="s">
        <v>50</v>
      </c>
      <c r="P881" s="50">
        <v>30</v>
      </c>
      <c r="Q881" s="50">
        <v>30</v>
      </c>
      <c r="R881" s="81" t="s">
        <v>530</v>
      </c>
    </row>
    <row r="882" spans="1:18">
      <c r="A882" s="150">
        <v>44172</v>
      </c>
      <c r="B882" s="150" t="s">
        <v>473</v>
      </c>
      <c r="C882" s="715" t="s">
        <v>46</v>
      </c>
      <c r="D882" s="727">
        <v>1</v>
      </c>
      <c r="E882" s="67">
        <v>4</v>
      </c>
      <c r="F882" s="728">
        <f t="shared" si="68"/>
        <v>3</v>
      </c>
      <c r="G882" s="720">
        <v>1</v>
      </c>
      <c r="H882" s="67">
        <v>1</v>
      </c>
      <c r="I882" s="736">
        <f t="shared" si="69"/>
        <v>0</v>
      </c>
      <c r="J882" s="727">
        <v>1</v>
      </c>
      <c r="K882" s="67">
        <v>1</v>
      </c>
      <c r="L882" s="728">
        <f t="shared" si="70"/>
        <v>0</v>
      </c>
      <c r="M882" s="742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473</v>
      </c>
      <c r="C883" s="715" t="s">
        <v>48</v>
      </c>
      <c r="D883" s="727">
        <v>0</v>
      </c>
      <c r="E883" s="67">
        <v>4</v>
      </c>
      <c r="F883" s="728">
        <f t="shared" ref="F883:F884" si="72">IF(((D883="")*AND(E883="")),"",E883-D883)</f>
        <v>4</v>
      </c>
      <c r="G883" s="720">
        <v>0</v>
      </c>
      <c r="H883" s="67">
        <v>2</v>
      </c>
      <c r="I883" s="736">
        <f t="shared" si="69"/>
        <v>2</v>
      </c>
      <c r="J883" s="727">
        <v>0</v>
      </c>
      <c r="K883" s="67">
        <v>2</v>
      </c>
      <c r="L883" s="728">
        <f t="shared" si="70"/>
        <v>2</v>
      </c>
      <c r="M883" s="742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480</v>
      </c>
      <c r="C884" s="715" t="s">
        <v>46</v>
      </c>
      <c r="D884" s="727">
        <v>4</v>
      </c>
      <c r="E884" s="67">
        <v>15</v>
      </c>
      <c r="F884" s="728">
        <f t="shared" si="72"/>
        <v>11</v>
      </c>
      <c r="G884" s="720">
        <v>1</v>
      </c>
      <c r="H884" s="67">
        <v>6</v>
      </c>
      <c r="I884" s="736">
        <f t="shared" ref="I884:I887" si="74">H884-G884</f>
        <v>5</v>
      </c>
      <c r="J884" s="727">
        <v>1</v>
      </c>
      <c r="K884" s="67">
        <v>6</v>
      </c>
      <c r="L884" s="728">
        <f t="shared" ref="L884:L887" si="75">K884-J884</f>
        <v>5</v>
      </c>
      <c r="M884" s="742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480</v>
      </c>
      <c r="C885" s="715" t="s">
        <v>48</v>
      </c>
      <c r="D885" s="727">
        <v>4</v>
      </c>
      <c r="E885" s="67">
        <v>8</v>
      </c>
      <c r="F885" s="728">
        <f t="shared" ref="F885:F887" si="76">IF(((D885="")*AND(E885="")),"",E885-D885)</f>
        <v>4</v>
      </c>
      <c r="G885" s="720">
        <v>2</v>
      </c>
      <c r="H885" s="67">
        <v>4</v>
      </c>
      <c r="I885" s="736">
        <f t="shared" si="74"/>
        <v>2</v>
      </c>
      <c r="J885" s="727">
        <v>2</v>
      </c>
      <c r="K885" s="67">
        <v>4</v>
      </c>
      <c r="L885" s="728">
        <f t="shared" si="75"/>
        <v>2</v>
      </c>
      <c r="M885" s="742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480</v>
      </c>
      <c r="C886" s="715" t="s">
        <v>46</v>
      </c>
      <c r="D886" s="727">
        <v>0</v>
      </c>
      <c r="E886" s="67">
        <v>3</v>
      </c>
      <c r="F886" s="728">
        <f t="shared" si="76"/>
        <v>3</v>
      </c>
      <c r="G886" s="720">
        <v>0</v>
      </c>
      <c r="H886" s="67">
        <v>2</v>
      </c>
      <c r="I886" s="736">
        <f t="shared" si="74"/>
        <v>2</v>
      </c>
      <c r="J886" s="727">
        <v>0</v>
      </c>
      <c r="K886" s="67">
        <v>2</v>
      </c>
      <c r="L886" s="728">
        <f t="shared" si="75"/>
        <v>2</v>
      </c>
      <c r="M886" s="742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480</v>
      </c>
      <c r="C887" s="715" t="s">
        <v>48</v>
      </c>
      <c r="D887" s="727">
        <v>1</v>
      </c>
      <c r="E887" s="67">
        <v>10</v>
      </c>
      <c r="F887" s="728">
        <f t="shared" si="76"/>
        <v>9</v>
      </c>
      <c r="G887" s="720">
        <v>1</v>
      </c>
      <c r="H887" s="67">
        <v>1</v>
      </c>
      <c r="I887" s="736">
        <f t="shared" si="74"/>
        <v>0</v>
      </c>
      <c r="J887" s="727">
        <v>1</v>
      </c>
      <c r="K887" s="67">
        <v>1</v>
      </c>
      <c r="L887" s="728">
        <f t="shared" si="75"/>
        <v>0</v>
      </c>
      <c r="M887" s="742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480</v>
      </c>
      <c r="C888" s="715" t="s">
        <v>46</v>
      </c>
      <c r="D888" s="727">
        <v>2</v>
      </c>
      <c r="E888" s="67">
        <v>6</v>
      </c>
      <c r="F888" s="728">
        <f t="shared" ref="F888:F889" si="79">IF(((D888="")*AND(E888="")),"",E888-D888)</f>
        <v>4</v>
      </c>
      <c r="G888" s="720">
        <v>1</v>
      </c>
      <c r="H888" s="67">
        <v>3</v>
      </c>
      <c r="I888" s="736">
        <f t="shared" ref="I888:I889" si="80">H888-G888</f>
        <v>2</v>
      </c>
      <c r="J888" s="727">
        <v>1</v>
      </c>
      <c r="K888" s="67">
        <v>3</v>
      </c>
      <c r="L888" s="728">
        <f t="shared" ref="L888:L889" si="81">K888-J888</f>
        <v>2</v>
      </c>
      <c r="M888" s="742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480</v>
      </c>
      <c r="C889" s="715" t="s">
        <v>48</v>
      </c>
      <c r="D889" s="727">
        <v>1</v>
      </c>
      <c r="E889" s="67">
        <v>10</v>
      </c>
      <c r="F889" s="728">
        <f t="shared" si="79"/>
        <v>9</v>
      </c>
      <c r="G889" s="720">
        <v>0</v>
      </c>
      <c r="H889" s="67">
        <v>3</v>
      </c>
      <c r="I889" s="736">
        <f t="shared" si="80"/>
        <v>3</v>
      </c>
      <c r="J889" s="727">
        <v>0</v>
      </c>
      <c r="K889" s="67">
        <v>2</v>
      </c>
      <c r="L889" s="728">
        <f t="shared" si="81"/>
        <v>2</v>
      </c>
      <c r="M889" s="742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44189</v>
      </c>
      <c r="B890" s="150" t="s">
        <v>473</v>
      </c>
      <c r="C890" s="715" t="s">
        <v>46</v>
      </c>
      <c r="D890" s="727">
        <v>2</v>
      </c>
      <c r="E890" s="67"/>
      <c r="F890" s="728">
        <f t="shared" ref="F890:F892" si="83">IF(((D890="")*AND(E890="")),"",E890-D890)</f>
        <v>-2</v>
      </c>
      <c r="G890" s="720">
        <v>1</v>
      </c>
      <c r="H890" s="67"/>
      <c r="I890" s="736">
        <f t="shared" ref="I890:I892" si="84">H890-G890</f>
        <v>-1</v>
      </c>
      <c r="J890" s="727">
        <v>1</v>
      </c>
      <c r="K890" s="67"/>
      <c r="L890" s="728">
        <f t="shared" ref="L890:L892" si="85">K890-J890</f>
        <v>-1</v>
      </c>
      <c r="M890" s="742" t="str">
        <f>IF(F890="","",IF(F890&lt;=20,"Pass","Fail"))</f>
        <v>Pass</v>
      </c>
      <c r="N890" s="67">
        <v>1335</v>
      </c>
      <c r="O890" s="202" t="s">
        <v>50</v>
      </c>
      <c r="P890" s="71">
        <v>20</v>
      </c>
      <c r="Q890" s="71">
        <v>20</v>
      </c>
      <c r="R890" s="81" t="s">
        <v>536</v>
      </c>
    </row>
    <row r="891" spans="1:18">
      <c r="A891" s="150">
        <v>44193</v>
      </c>
      <c r="B891" s="150" t="s">
        <v>480</v>
      </c>
      <c r="C891" s="715" t="s">
        <v>46</v>
      </c>
      <c r="D891" s="727">
        <v>0</v>
      </c>
      <c r="E891" s="67">
        <v>3</v>
      </c>
      <c r="F891" s="728">
        <f t="shared" si="83"/>
        <v>3</v>
      </c>
      <c r="G891" s="720">
        <v>0</v>
      </c>
      <c r="H891" s="67">
        <v>1</v>
      </c>
      <c r="I891" s="736">
        <f t="shared" si="84"/>
        <v>1</v>
      </c>
      <c r="J891" s="727">
        <v>0</v>
      </c>
      <c r="K891" s="67">
        <v>1</v>
      </c>
      <c r="L891" s="728">
        <f t="shared" si="85"/>
        <v>1</v>
      </c>
      <c r="M891" s="742" t="str">
        <f>IF(F891="","",IF(F891&lt;=20,"Pass","Fail"))</f>
        <v>Pass</v>
      </c>
      <c r="N891" s="67">
        <v>1159</v>
      </c>
      <c r="O891" s="202" t="s">
        <v>50</v>
      </c>
      <c r="P891" s="71">
        <v>20</v>
      </c>
      <c r="Q891" s="71">
        <v>20</v>
      </c>
    </row>
    <row r="892" spans="1:18">
      <c r="A892" s="150">
        <v>44193</v>
      </c>
      <c r="B892" s="150" t="s">
        <v>480</v>
      </c>
      <c r="C892" s="715" t="s">
        <v>48</v>
      </c>
      <c r="D892" s="727">
        <v>3</v>
      </c>
      <c r="E892" s="67">
        <v>20</v>
      </c>
      <c r="F892" s="728">
        <f t="shared" si="83"/>
        <v>17</v>
      </c>
      <c r="G892" s="720">
        <v>1</v>
      </c>
      <c r="H892" s="67">
        <v>9</v>
      </c>
      <c r="I892" s="736">
        <f t="shared" si="84"/>
        <v>8</v>
      </c>
      <c r="J892" s="727">
        <v>1</v>
      </c>
      <c r="K892" s="67">
        <v>7</v>
      </c>
      <c r="L892" s="728">
        <f t="shared" si="85"/>
        <v>6</v>
      </c>
      <c r="M892" s="742" t="str">
        <f t="shared" ref="M892" si="86">IF(F892="","",IF(F892&lt;=30,"Pass","Fail"))</f>
        <v>Pass</v>
      </c>
      <c r="N892" s="67">
        <v>1159</v>
      </c>
      <c r="O892" s="202" t="s">
        <v>50</v>
      </c>
      <c r="P892" s="50">
        <v>30</v>
      </c>
      <c r="Q892" s="50">
        <v>30</v>
      </c>
    </row>
    <row r="893" spans="1:18">
      <c r="A893" s="150">
        <v>44196</v>
      </c>
      <c r="B893" s="150" t="s">
        <v>473</v>
      </c>
      <c r="C893" s="715" t="s">
        <v>46</v>
      </c>
      <c r="D893" s="727">
        <v>0</v>
      </c>
      <c r="E893" s="67">
        <v>3</v>
      </c>
      <c r="F893" s="728">
        <f t="shared" ref="F893:F894" si="87">IF(((D893="")*AND(E893="")),"",E893-D893)</f>
        <v>3</v>
      </c>
      <c r="G893" s="720">
        <v>0</v>
      </c>
      <c r="H893" s="67">
        <v>1</v>
      </c>
      <c r="I893" s="736">
        <f t="shared" ref="I893:I894" si="88">H893-G893</f>
        <v>1</v>
      </c>
      <c r="J893" s="727">
        <v>0</v>
      </c>
      <c r="K893" s="67">
        <v>0</v>
      </c>
      <c r="L893" s="728">
        <f t="shared" ref="L893:L894" si="89">K893-J893</f>
        <v>0</v>
      </c>
      <c r="M893" s="742" t="str">
        <f>IF(F893="","",IF(F893&lt;=20,"Pass","Fail"))</f>
        <v>Pass</v>
      </c>
      <c r="N893" s="67">
        <v>1159</v>
      </c>
      <c r="O893" s="202" t="s">
        <v>50</v>
      </c>
      <c r="P893" s="71">
        <v>20</v>
      </c>
      <c r="Q893" s="71">
        <v>20</v>
      </c>
    </row>
    <row r="894" spans="1:18">
      <c r="A894" s="150">
        <v>44196</v>
      </c>
      <c r="B894" s="150" t="s">
        <v>473</v>
      </c>
      <c r="C894" s="715" t="s">
        <v>48</v>
      </c>
      <c r="D894" s="727">
        <v>3</v>
      </c>
      <c r="E894" s="67">
        <v>6</v>
      </c>
      <c r="F894" s="728">
        <f t="shared" si="87"/>
        <v>3</v>
      </c>
      <c r="G894" s="720">
        <v>2</v>
      </c>
      <c r="H894" s="67">
        <v>3</v>
      </c>
      <c r="I894" s="736">
        <f t="shared" si="88"/>
        <v>1</v>
      </c>
      <c r="J894" s="727">
        <v>1</v>
      </c>
      <c r="K894" s="67">
        <v>2</v>
      </c>
      <c r="L894" s="728">
        <f t="shared" si="89"/>
        <v>1</v>
      </c>
      <c r="M894" s="742" t="str">
        <f t="shared" ref="M894" si="90">IF(F894="","",IF(F894&lt;=30,"Pass","Fail"))</f>
        <v>Pass</v>
      </c>
      <c r="N894" s="67">
        <v>1159</v>
      </c>
      <c r="O894" s="202" t="s">
        <v>50</v>
      </c>
      <c r="P894" s="50">
        <v>30</v>
      </c>
      <c r="Q894" s="50">
        <v>30</v>
      </c>
    </row>
    <row r="895" spans="1:18">
      <c r="A895" s="150">
        <v>44287</v>
      </c>
      <c r="B895" s="150" t="s">
        <v>473</v>
      </c>
      <c r="C895" s="715" t="s">
        <v>46</v>
      </c>
      <c r="D895" s="727">
        <v>2</v>
      </c>
      <c r="E895" s="67">
        <v>3</v>
      </c>
      <c r="F895" s="728">
        <f t="shared" ref="F895:F896" si="91">IF(((D895="")*AND(E895="")),"",E895-D895)</f>
        <v>1</v>
      </c>
      <c r="G895" s="720">
        <v>2</v>
      </c>
      <c r="H895" s="67">
        <v>1</v>
      </c>
      <c r="I895" s="736">
        <f t="shared" ref="I895:I896" si="92">H895-G895</f>
        <v>-1</v>
      </c>
      <c r="J895" s="727">
        <v>2</v>
      </c>
      <c r="K895" s="67">
        <v>0</v>
      </c>
      <c r="L895" s="728">
        <f t="shared" ref="L895:L896" si="93">K895-J895</f>
        <v>-2</v>
      </c>
      <c r="M895" s="742" t="str">
        <f>IF(F895="","",IF(F895&lt;=20,"Pass","Fail"))</f>
        <v>Pass</v>
      </c>
      <c r="N895" s="67">
        <v>1340</v>
      </c>
      <c r="O895" s="202" t="s">
        <v>50</v>
      </c>
      <c r="P895" s="71">
        <v>20</v>
      </c>
      <c r="Q895" s="71">
        <v>20</v>
      </c>
    </row>
    <row r="896" spans="1:18">
      <c r="A896" s="150">
        <v>44287</v>
      </c>
      <c r="B896" s="150" t="s">
        <v>473</v>
      </c>
      <c r="C896" s="715" t="s">
        <v>48</v>
      </c>
      <c r="D896" s="727">
        <v>1</v>
      </c>
      <c r="E896" s="67">
        <v>8</v>
      </c>
      <c r="F896" s="728">
        <f t="shared" si="91"/>
        <v>7</v>
      </c>
      <c r="G896" s="720">
        <v>1</v>
      </c>
      <c r="H896" s="67">
        <v>3</v>
      </c>
      <c r="I896" s="736">
        <f t="shared" si="92"/>
        <v>2</v>
      </c>
      <c r="J896" s="727">
        <v>1</v>
      </c>
      <c r="K896" s="67">
        <v>2</v>
      </c>
      <c r="L896" s="728">
        <f t="shared" si="93"/>
        <v>1</v>
      </c>
      <c r="M896" s="742" t="str">
        <f t="shared" ref="M896" si="94">IF(F896="","",IF(F896&lt;=30,"Pass","Fail"))</f>
        <v>Pass</v>
      </c>
      <c r="N896" s="67">
        <v>1340</v>
      </c>
      <c r="O896" s="202" t="s">
        <v>50</v>
      </c>
      <c r="P896" s="50">
        <v>30</v>
      </c>
      <c r="Q896" s="50">
        <v>30</v>
      </c>
    </row>
    <row r="897" spans="1:17">
      <c r="A897" s="150">
        <v>44378</v>
      </c>
      <c r="B897" s="150" t="s">
        <v>473</v>
      </c>
      <c r="C897" s="715" t="s">
        <v>46</v>
      </c>
      <c r="D897" s="727">
        <v>1</v>
      </c>
      <c r="E897" s="67">
        <v>11</v>
      </c>
      <c r="F897" s="728">
        <f t="shared" ref="F897:F898" si="95">IF(((D897="")*AND(E897="")),"",E897-D897)</f>
        <v>10</v>
      </c>
      <c r="G897" s="720">
        <v>0</v>
      </c>
      <c r="H897" s="67">
        <v>6</v>
      </c>
      <c r="I897" s="736">
        <f t="shared" ref="I897:I898" si="96">H897-G897</f>
        <v>6</v>
      </c>
      <c r="J897" s="727">
        <v>0</v>
      </c>
      <c r="K897" s="67">
        <v>5</v>
      </c>
      <c r="L897" s="728">
        <f t="shared" ref="L897:L898" si="97">K897-J897</f>
        <v>5</v>
      </c>
      <c r="M897" s="742" t="str">
        <f>IF(F897="","",IF(F897&lt;=20,"Pass","Fail"))</f>
        <v>Pass</v>
      </c>
      <c r="N897" s="67">
        <v>1159</v>
      </c>
      <c r="O897" s="202" t="s">
        <v>50</v>
      </c>
      <c r="P897" s="71">
        <v>20</v>
      </c>
      <c r="Q897" s="71">
        <v>20</v>
      </c>
    </row>
    <row r="898" spans="1:17">
      <c r="A898" s="150">
        <v>44378</v>
      </c>
      <c r="B898" s="150" t="s">
        <v>473</v>
      </c>
      <c r="C898" s="715" t="s">
        <v>48</v>
      </c>
      <c r="D898" s="727">
        <v>0</v>
      </c>
      <c r="E898" s="67">
        <v>4</v>
      </c>
      <c r="F898" s="728">
        <f t="shared" si="95"/>
        <v>4</v>
      </c>
      <c r="G898" s="720">
        <v>0</v>
      </c>
      <c r="H898" s="67">
        <v>0</v>
      </c>
      <c r="I898" s="736">
        <f t="shared" si="96"/>
        <v>0</v>
      </c>
      <c r="J898" s="727">
        <v>0</v>
      </c>
      <c r="K898" s="67">
        <v>0</v>
      </c>
      <c r="L898" s="728">
        <f t="shared" si="97"/>
        <v>0</v>
      </c>
      <c r="M898" s="742" t="str">
        <f t="shared" ref="M898" si="98">IF(F898="","",IF(F898&lt;=30,"Pass","Fail"))</f>
        <v>Pass</v>
      </c>
      <c r="N898" s="67">
        <v>1159</v>
      </c>
      <c r="O898" s="202" t="s">
        <v>50</v>
      </c>
      <c r="P898" s="50">
        <v>30</v>
      </c>
      <c r="Q898" s="50">
        <v>30</v>
      </c>
    </row>
    <row r="899" spans="1:17">
      <c r="A899" s="150">
        <v>44501</v>
      </c>
      <c r="B899" s="150" t="s">
        <v>473</v>
      </c>
      <c r="C899" s="715" t="s">
        <v>46</v>
      </c>
      <c r="D899" s="727">
        <v>4</v>
      </c>
      <c r="E899" s="67">
        <v>20</v>
      </c>
      <c r="F899" s="728">
        <f t="shared" ref="F899:F900" si="99">IF(((D899="")*AND(E899="")),"",E899-D899)</f>
        <v>16</v>
      </c>
      <c r="G899" s="720">
        <v>0</v>
      </c>
      <c r="H899" s="67">
        <v>8</v>
      </c>
      <c r="I899" s="736">
        <f t="shared" ref="I899:I900" si="100">H899-G899</f>
        <v>8</v>
      </c>
      <c r="J899" s="727">
        <v>0</v>
      </c>
      <c r="K899" s="67">
        <v>6</v>
      </c>
      <c r="L899" s="728">
        <f t="shared" ref="L899:L900" si="101">K899-J899</f>
        <v>6</v>
      </c>
      <c r="M899" s="742" t="str">
        <f>IF(F899="","",IF(F899&lt;=20,"Pass","Fail"))</f>
        <v>Pass</v>
      </c>
      <c r="N899" s="67">
        <v>121</v>
      </c>
      <c r="O899" s="202" t="s">
        <v>50</v>
      </c>
      <c r="P899" s="71">
        <v>20</v>
      </c>
      <c r="Q899" s="71">
        <v>20</v>
      </c>
    </row>
    <row r="900" spans="1:17">
      <c r="A900" s="150">
        <v>44501</v>
      </c>
      <c r="B900" s="150" t="s">
        <v>473</v>
      </c>
      <c r="C900" s="715" t="s">
        <v>48</v>
      </c>
      <c r="D900" s="727">
        <v>12</v>
      </c>
      <c r="E900" s="67">
        <v>16</v>
      </c>
      <c r="F900" s="728">
        <f t="shared" si="99"/>
        <v>4</v>
      </c>
      <c r="G900" s="720">
        <v>7</v>
      </c>
      <c r="H900" s="67">
        <v>9</v>
      </c>
      <c r="I900" s="736">
        <f t="shared" si="100"/>
        <v>2</v>
      </c>
      <c r="J900" s="727">
        <v>6</v>
      </c>
      <c r="K900" s="67">
        <v>8</v>
      </c>
      <c r="L900" s="728">
        <f t="shared" si="101"/>
        <v>2</v>
      </c>
      <c r="M900" s="742" t="str">
        <f t="shared" ref="M900" si="102">IF(F900="","",IF(F900&lt;=30,"Pass","Fail"))</f>
        <v>Pass</v>
      </c>
      <c r="N900" s="67">
        <v>121</v>
      </c>
      <c r="O900" s="202" t="s">
        <v>50</v>
      </c>
      <c r="P900" s="50">
        <v>30</v>
      </c>
      <c r="Q900" s="50">
        <v>30</v>
      </c>
    </row>
    <row r="901" spans="1:17">
      <c r="A901" s="150">
        <v>44501</v>
      </c>
      <c r="B901" s="150" t="s">
        <v>480</v>
      </c>
      <c r="C901" s="715" t="s">
        <v>46</v>
      </c>
      <c r="D901" s="727">
        <v>0</v>
      </c>
      <c r="E901" s="67">
        <v>9</v>
      </c>
      <c r="F901" s="728">
        <f t="shared" ref="F901:F902" si="103">IF(((D901="")*AND(E901="")),"",E901-D901)</f>
        <v>9</v>
      </c>
      <c r="G901" s="720">
        <v>0</v>
      </c>
      <c r="H901" s="67">
        <v>5</v>
      </c>
      <c r="I901" s="736">
        <f t="shared" ref="I901:I902" si="104">H901-G901</f>
        <v>5</v>
      </c>
      <c r="J901" s="727">
        <v>0</v>
      </c>
      <c r="K901" s="67">
        <v>3</v>
      </c>
      <c r="L901" s="728">
        <f t="shared" ref="L901:L902" si="105">K901-J901</f>
        <v>3</v>
      </c>
      <c r="M901" s="742" t="str">
        <f>IF(F901="","",IF(F901&lt;=20,"Pass","Fail"))</f>
        <v>Pass</v>
      </c>
      <c r="N901" s="67">
        <v>121</v>
      </c>
      <c r="O901" s="202" t="s">
        <v>50</v>
      </c>
      <c r="P901" s="71">
        <v>20</v>
      </c>
      <c r="Q901" s="71">
        <v>20</v>
      </c>
    </row>
    <row r="902" spans="1:17">
      <c r="A902" s="150">
        <v>44501</v>
      </c>
      <c r="B902" s="150" t="s">
        <v>480</v>
      </c>
      <c r="C902" s="715" t="s">
        <v>48</v>
      </c>
      <c r="D902" s="727">
        <v>2</v>
      </c>
      <c r="E902" s="67">
        <v>24</v>
      </c>
      <c r="F902" s="728">
        <f t="shared" si="103"/>
        <v>22</v>
      </c>
      <c r="G902" s="720">
        <v>1</v>
      </c>
      <c r="H902" s="67">
        <v>6</v>
      </c>
      <c r="I902" s="736">
        <f t="shared" si="104"/>
        <v>5</v>
      </c>
      <c r="J902" s="727">
        <v>1</v>
      </c>
      <c r="K902" s="67">
        <v>5</v>
      </c>
      <c r="L902" s="728">
        <f t="shared" si="105"/>
        <v>4</v>
      </c>
      <c r="M902" s="742" t="str">
        <f t="shared" ref="M902" si="106">IF(F902="","",IF(F902&lt;=30,"Pass","Fail"))</f>
        <v>Pass</v>
      </c>
      <c r="N902" s="67">
        <v>121</v>
      </c>
      <c r="O902" s="202" t="s">
        <v>50</v>
      </c>
      <c r="P902" s="50">
        <v>30</v>
      </c>
      <c r="Q902" s="50">
        <v>30</v>
      </c>
    </row>
  </sheetData>
  <mergeCells count="4">
    <mergeCell ref="D7:L7"/>
    <mergeCell ref="D8:F8"/>
    <mergeCell ref="G8:I8"/>
    <mergeCell ref="J8:L8"/>
  </mergeCells>
  <conditionalFormatting sqref="M10:M846">
    <cfRule type="containsText" dxfId="717" priority="2849" stopIfTrue="1" operator="containsText" text="PASS">
      <formula>NOT(ISERROR(SEARCH("PASS",M10)))</formula>
    </cfRule>
    <cfRule type="containsText" dxfId="716" priority="2850" stopIfTrue="1" operator="containsText" text="FAIL">
      <formula>NOT(ISERROR(SEARCH("FAIL",M10)))</formula>
    </cfRule>
  </conditionalFormatting>
  <conditionalFormatting sqref="M847:M848">
    <cfRule type="containsText" dxfId="715" priority="677" stopIfTrue="1" operator="containsText" text="PASS">
      <formula>NOT(ISERROR(SEARCH("PASS",M847)))</formula>
    </cfRule>
    <cfRule type="containsText" dxfId="714" priority="678" stopIfTrue="1" operator="containsText" text="FAIL">
      <formula>NOT(ISERROR(SEARCH("FAIL",M847)))</formula>
    </cfRule>
  </conditionalFormatting>
  <conditionalFormatting sqref="M849">
    <cfRule type="containsText" dxfId="713" priority="675" stopIfTrue="1" operator="containsText" text="PASS">
      <formula>NOT(ISERROR(SEARCH("PASS",M849)))</formula>
    </cfRule>
    <cfRule type="containsText" dxfId="712" priority="676" stopIfTrue="1" operator="containsText" text="FAIL">
      <formula>NOT(ISERROR(SEARCH("FAIL",M849)))</formula>
    </cfRule>
  </conditionalFormatting>
  <conditionalFormatting sqref="M849:M850">
    <cfRule type="containsText" dxfId="711" priority="673" stopIfTrue="1" operator="containsText" text="PASS">
      <formula>NOT(ISERROR(SEARCH("PASS",M849)))</formula>
    </cfRule>
    <cfRule type="containsText" dxfId="710" priority="674" stopIfTrue="1" operator="containsText" text="FAIL">
      <formula>NOT(ISERROR(SEARCH("FAIL",M849)))</formula>
    </cfRule>
  </conditionalFormatting>
  <conditionalFormatting sqref="M851">
    <cfRule type="containsText" dxfId="709" priority="671" stopIfTrue="1" operator="containsText" text="PASS">
      <formula>NOT(ISERROR(SEARCH("PASS",M851)))</formula>
    </cfRule>
    <cfRule type="containsText" dxfId="708" priority="672" stopIfTrue="1" operator="containsText" text="FAIL">
      <formula>NOT(ISERROR(SEARCH("FAIL",M851)))</formula>
    </cfRule>
  </conditionalFormatting>
  <conditionalFormatting sqref="M851:M852">
    <cfRule type="containsText" dxfId="707" priority="669" stopIfTrue="1" operator="containsText" text="PASS">
      <formula>NOT(ISERROR(SEARCH("PASS",M851)))</formula>
    </cfRule>
    <cfRule type="containsText" dxfId="706" priority="670" stopIfTrue="1" operator="containsText" text="FAIL">
      <formula>NOT(ISERROR(SEARCH("FAIL",M851)))</formula>
    </cfRule>
  </conditionalFormatting>
  <conditionalFormatting sqref="M853">
    <cfRule type="containsText" dxfId="705" priority="667" stopIfTrue="1" operator="containsText" text="PASS">
      <formula>NOT(ISERROR(SEARCH("PASS",M853)))</formula>
    </cfRule>
    <cfRule type="containsText" dxfId="704" priority="668" stopIfTrue="1" operator="containsText" text="FAIL">
      <formula>NOT(ISERROR(SEARCH("FAIL",M853)))</formula>
    </cfRule>
  </conditionalFormatting>
  <conditionalFormatting sqref="M854">
    <cfRule type="containsText" dxfId="703" priority="665" stopIfTrue="1" operator="containsText" text="PASS">
      <formula>NOT(ISERROR(SEARCH("PASS",M854)))</formula>
    </cfRule>
    <cfRule type="containsText" dxfId="702" priority="666" stopIfTrue="1" operator="containsText" text="FAIL">
      <formula>NOT(ISERROR(SEARCH("FAIL",M854)))</formula>
    </cfRule>
  </conditionalFormatting>
  <conditionalFormatting sqref="M854">
    <cfRule type="containsText" dxfId="701" priority="663" stopIfTrue="1" operator="containsText" text="PASS">
      <formula>NOT(ISERROR(SEARCH("PASS",M854)))</formula>
    </cfRule>
    <cfRule type="containsText" dxfId="700" priority="664" stopIfTrue="1" operator="containsText" text="FAIL">
      <formula>NOT(ISERROR(SEARCH("FAIL",M854)))</formula>
    </cfRule>
  </conditionalFormatting>
  <conditionalFormatting sqref="M855">
    <cfRule type="containsText" dxfId="699" priority="661" stopIfTrue="1" operator="containsText" text="PASS">
      <formula>NOT(ISERROR(SEARCH("PASS",M855)))</formula>
    </cfRule>
    <cfRule type="containsText" dxfId="698" priority="662" stopIfTrue="1" operator="containsText" text="FAIL">
      <formula>NOT(ISERROR(SEARCH("FAIL",M855)))</formula>
    </cfRule>
  </conditionalFormatting>
  <conditionalFormatting sqref="M856">
    <cfRule type="containsText" dxfId="697" priority="659" stopIfTrue="1" operator="containsText" text="PASS">
      <formula>NOT(ISERROR(SEARCH("PASS",M856)))</formula>
    </cfRule>
    <cfRule type="containsText" dxfId="696" priority="660" stopIfTrue="1" operator="containsText" text="FAIL">
      <formula>NOT(ISERROR(SEARCH("FAIL",M856)))</formula>
    </cfRule>
  </conditionalFormatting>
  <conditionalFormatting sqref="M856">
    <cfRule type="containsText" dxfId="695" priority="657" stopIfTrue="1" operator="containsText" text="PASS">
      <formula>NOT(ISERROR(SEARCH("PASS",M856)))</formula>
    </cfRule>
    <cfRule type="containsText" dxfId="694" priority="658" stopIfTrue="1" operator="containsText" text="FAIL">
      <formula>NOT(ISERROR(SEARCH("FAIL",M856)))</formula>
    </cfRule>
  </conditionalFormatting>
  <conditionalFormatting sqref="M857">
    <cfRule type="containsText" dxfId="693" priority="655" stopIfTrue="1" operator="containsText" text="PASS">
      <formula>NOT(ISERROR(SEARCH("PASS",M857)))</formula>
    </cfRule>
    <cfRule type="containsText" dxfId="692" priority="656" stopIfTrue="1" operator="containsText" text="FAIL">
      <formula>NOT(ISERROR(SEARCH("FAIL",M857)))</formula>
    </cfRule>
  </conditionalFormatting>
  <conditionalFormatting sqref="M858">
    <cfRule type="containsText" dxfId="691" priority="653" stopIfTrue="1" operator="containsText" text="PASS">
      <formula>NOT(ISERROR(SEARCH("PASS",M858)))</formula>
    </cfRule>
    <cfRule type="containsText" dxfId="690" priority="654" stopIfTrue="1" operator="containsText" text="FAIL">
      <formula>NOT(ISERROR(SEARCH("FAIL",M858)))</formula>
    </cfRule>
  </conditionalFormatting>
  <conditionalFormatting sqref="M858">
    <cfRule type="containsText" dxfId="689" priority="651" stopIfTrue="1" operator="containsText" text="PASS">
      <formula>NOT(ISERROR(SEARCH("PASS",M858)))</formula>
    </cfRule>
    <cfRule type="containsText" dxfId="688" priority="652" stopIfTrue="1" operator="containsText" text="FAIL">
      <formula>NOT(ISERROR(SEARCH("FAIL",M858)))</formula>
    </cfRule>
  </conditionalFormatting>
  <conditionalFormatting sqref="M859">
    <cfRule type="containsText" dxfId="687" priority="649" stopIfTrue="1" operator="containsText" text="PASS">
      <formula>NOT(ISERROR(SEARCH("PASS",M859)))</formula>
    </cfRule>
    <cfRule type="containsText" dxfId="686" priority="650" stopIfTrue="1" operator="containsText" text="FAIL">
      <formula>NOT(ISERROR(SEARCH("FAIL",M859)))</formula>
    </cfRule>
  </conditionalFormatting>
  <conditionalFormatting sqref="M860">
    <cfRule type="containsText" dxfId="685" priority="647" stopIfTrue="1" operator="containsText" text="PASS">
      <formula>NOT(ISERROR(SEARCH("PASS",M860)))</formula>
    </cfRule>
    <cfRule type="containsText" dxfId="684" priority="648" stopIfTrue="1" operator="containsText" text="FAIL">
      <formula>NOT(ISERROR(SEARCH("FAIL",M860)))</formula>
    </cfRule>
  </conditionalFormatting>
  <conditionalFormatting sqref="M860">
    <cfRule type="containsText" dxfId="683" priority="645" stopIfTrue="1" operator="containsText" text="PASS">
      <formula>NOT(ISERROR(SEARCH("PASS",M860)))</formula>
    </cfRule>
    <cfRule type="containsText" dxfId="682" priority="646" stopIfTrue="1" operator="containsText" text="FAIL">
      <formula>NOT(ISERROR(SEARCH("FAIL",M860)))</formula>
    </cfRule>
  </conditionalFormatting>
  <conditionalFormatting sqref="M861">
    <cfRule type="containsText" dxfId="681" priority="643" stopIfTrue="1" operator="containsText" text="PASS">
      <formula>NOT(ISERROR(SEARCH("PASS",M861)))</formula>
    </cfRule>
    <cfRule type="containsText" dxfId="680" priority="644" stopIfTrue="1" operator="containsText" text="FAIL">
      <formula>NOT(ISERROR(SEARCH("FAIL",M861)))</formula>
    </cfRule>
  </conditionalFormatting>
  <conditionalFormatting sqref="M862">
    <cfRule type="containsText" dxfId="679" priority="641" stopIfTrue="1" operator="containsText" text="PASS">
      <formula>NOT(ISERROR(SEARCH("PASS",M862)))</formula>
    </cfRule>
    <cfRule type="containsText" dxfId="678" priority="642" stopIfTrue="1" operator="containsText" text="FAIL">
      <formula>NOT(ISERROR(SEARCH("FAIL",M862)))</formula>
    </cfRule>
  </conditionalFormatting>
  <conditionalFormatting sqref="M862">
    <cfRule type="containsText" dxfId="677" priority="639" stopIfTrue="1" operator="containsText" text="PASS">
      <formula>NOT(ISERROR(SEARCH("PASS",M862)))</formula>
    </cfRule>
    <cfRule type="containsText" dxfId="676" priority="640" stopIfTrue="1" operator="containsText" text="FAIL">
      <formula>NOT(ISERROR(SEARCH("FAIL",M862)))</formula>
    </cfRule>
  </conditionalFormatting>
  <conditionalFormatting sqref="M863">
    <cfRule type="containsText" dxfId="675" priority="637" stopIfTrue="1" operator="containsText" text="PASS">
      <formula>NOT(ISERROR(SEARCH("PASS",M863)))</formula>
    </cfRule>
    <cfRule type="containsText" dxfId="674" priority="638" stopIfTrue="1" operator="containsText" text="FAIL">
      <formula>NOT(ISERROR(SEARCH("FAIL",M863)))</formula>
    </cfRule>
  </conditionalFormatting>
  <conditionalFormatting sqref="M865">
    <cfRule type="containsText" dxfId="673" priority="635" stopIfTrue="1" operator="containsText" text="PASS">
      <formula>NOT(ISERROR(SEARCH("PASS",M865)))</formula>
    </cfRule>
    <cfRule type="containsText" dxfId="672" priority="636" stopIfTrue="1" operator="containsText" text="FAIL">
      <formula>NOT(ISERROR(SEARCH("FAIL",M865)))</formula>
    </cfRule>
  </conditionalFormatting>
  <conditionalFormatting sqref="M865">
    <cfRule type="containsText" dxfId="671" priority="633" stopIfTrue="1" operator="containsText" text="PASS">
      <formula>NOT(ISERROR(SEARCH("PASS",M865)))</formula>
    </cfRule>
    <cfRule type="containsText" dxfId="670" priority="634" stopIfTrue="1" operator="containsText" text="FAIL">
      <formula>NOT(ISERROR(SEARCH("FAIL",M865)))</formula>
    </cfRule>
  </conditionalFormatting>
  <conditionalFormatting sqref="M866">
    <cfRule type="containsText" dxfId="669" priority="631" stopIfTrue="1" operator="containsText" text="PASS">
      <formula>NOT(ISERROR(SEARCH("PASS",M866)))</formula>
    </cfRule>
    <cfRule type="containsText" dxfId="668" priority="632" stopIfTrue="1" operator="containsText" text="FAIL">
      <formula>NOT(ISERROR(SEARCH("FAIL",M866)))</formula>
    </cfRule>
  </conditionalFormatting>
  <conditionalFormatting sqref="M859">
    <cfRule type="containsText" dxfId="667" priority="629" stopIfTrue="1" operator="containsText" text="PASS">
      <formula>NOT(ISERROR(SEARCH("PASS",M859)))</formula>
    </cfRule>
    <cfRule type="containsText" dxfId="666" priority="630" stopIfTrue="1" operator="containsText" text="FAIL">
      <formula>NOT(ISERROR(SEARCH("FAIL",M859)))</formula>
    </cfRule>
  </conditionalFormatting>
  <conditionalFormatting sqref="M859">
    <cfRule type="containsText" dxfId="665" priority="627" stopIfTrue="1" operator="containsText" text="PASS">
      <formula>NOT(ISERROR(SEARCH("PASS",M859)))</formula>
    </cfRule>
    <cfRule type="containsText" dxfId="664" priority="628" stopIfTrue="1" operator="containsText" text="FAIL">
      <formula>NOT(ISERROR(SEARCH("FAIL",M859)))</formula>
    </cfRule>
  </conditionalFormatting>
  <conditionalFormatting sqref="M860">
    <cfRule type="containsText" dxfId="663" priority="625" stopIfTrue="1" operator="containsText" text="PASS">
      <formula>NOT(ISERROR(SEARCH("PASS",M860)))</formula>
    </cfRule>
    <cfRule type="containsText" dxfId="662" priority="626" stopIfTrue="1" operator="containsText" text="FAIL">
      <formula>NOT(ISERROR(SEARCH("FAIL",M860)))</formula>
    </cfRule>
  </conditionalFormatting>
  <conditionalFormatting sqref="M862">
    <cfRule type="containsText" dxfId="661" priority="623" stopIfTrue="1" operator="containsText" text="PASS">
      <formula>NOT(ISERROR(SEARCH("PASS",M862)))</formula>
    </cfRule>
    <cfRule type="containsText" dxfId="660" priority="624" stopIfTrue="1" operator="containsText" text="FAIL">
      <formula>NOT(ISERROR(SEARCH("FAIL",M862)))</formula>
    </cfRule>
  </conditionalFormatting>
  <conditionalFormatting sqref="M862">
    <cfRule type="containsText" dxfId="659" priority="621" stopIfTrue="1" operator="containsText" text="PASS">
      <formula>NOT(ISERROR(SEARCH("PASS",M862)))</formula>
    </cfRule>
    <cfRule type="containsText" dxfId="658" priority="622" stopIfTrue="1" operator="containsText" text="FAIL">
      <formula>NOT(ISERROR(SEARCH("FAIL",M862)))</formula>
    </cfRule>
  </conditionalFormatting>
  <conditionalFormatting sqref="M863">
    <cfRule type="containsText" dxfId="657" priority="619" stopIfTrue="1" operator="containsText" text="PASS">
      <formula>NOT(ISERROR(SEARCH("PASS",M863)))</formula>
    </cfRule>
    <cfRule type="containsText" dxfId="656" priority="620" stopIfTrue="1" operator="containsText" text="FAIL">
      <formula>NOT(ISERROR(SEARCH("FAIL",M863)))</formula>
    </cfRule>
  </conditionalFormatting>
  <conditionalFormatting sqref="M861">
    <cfRule type="containsText" dxfId="655" priority="617" stopIfTrue="1" operator="containsText" text="PASS">
      <formula>NOT(ISERROR(SEARCH("PASS",M861)))</formula>
    </cfRule>
    <cfRule type="containsText" dxfId="654" priority="618" stopIfTrue="1" operator="containsText" text="FAIL">
      <formula>NOT(ISERROR(SEARCH("FAIL",M861)))</formula>
    </cfRule>
  </conditionalFormatting>
  <conditionalFormatting sqref="M861">
    <cfRule type="containsText" dxfId="653" priority="615" stopIfTrue="1" operator="containsText" text="PASS">
      <formula>NOT(ISERROR(SEARCH("PASS",M861)))</formula>
    </cfRule>
    <cfRule type="containsText" dxfId="652" priority="616" stopIfTrue="1" operator="containsText" text="FAIL">
      <formula>NOT(ISERROR(SEARCH("FAIL",M861)))</formula>
    </cfRule>
  </conditionalFormatting>
  <conditionalFormatting sqref="M862">
    <cfRule type="containsText" dxfId="651" priority="613" stopIfTrue="1" operator="containsText" text="PASS">
      <formula>NOT(ISERROR(SEARCH("PASS",M862)))</formula>
    </cfRule>
    <cfRule type="containsText" dxfId="650" priority="614" stopIfTrue="1" operator="containsText" text="FAIL">
      <formula>NOT(ISERROR(SEARCH("FAIL",M862)))</formula>
    </cfRule>
  </conditionalFormatting>
  <conditionalFormatting sqref="M861">
    <cfRule type="containsText" dxfId="649" priority="611" stopIfTrue="1" operator="containsText" text="PASS">
      <formula>NOT(ISERROR(SEARCH("PASS",M861)))</formula>
    </cfRule>
    <cfRule type="containsText" dxfId="648" priority="612" stopIfTrue="1" operator="containsText" text="FAIL">
      <formula>NOT(ISERROR(SEARCH("FAIL",M861)))</formula>
    </cfRule>
  </conditionalFormatting>
  <conditionalFormatting sqref="M861">
    <cfRule type="containsText" dxfId="647" priority="609" stopIfTrue="1" operator="containsText" text="PASS">
      <formula>NOT(ISERROR(SEARCH("PASS",M861)))</formula>
    </cfRule>
    <cfRule type="containsText" dxfId="646" priority="610" stopIfTrue="1" operator="containsText" text="FAIL">
      <formula>NOT(ISERROR(SEARCH("FAIL",M861)))</formula>
    </cfRule>
  </conditionalFormatting>
  <conditionalFormatting sqref="M862">
    <cfRule type="containsText" dxfId="645" priority="607" stopIfTrue="1" operator="containsText" text="PASS">
      <formula>NOT(ISERROR(SEARCH("PASS",M862)))</formula>
    </cfRule>
    <cfRule type="containsText" dxfId="644" priority="608" stopIfTrue="1" operator="containsText" text="FAIL">
      <formula>NOT(ISERROR(SEARCH("FAIL",M862)))</formula>
    </cfRule>
  </conditionalFormatting>
  <conditionalFormatting sqref="M863">
    <cfRule type="containsText" dxfId="643" priority="605" stopIfTrue="1" operator="containsText" text="PASS">
      <formula>NOT(ISERROR(SEARCH("PASS",M863)))</formula>
    </cfRule>
    <cfRule type="containsText" dxfId="642" priority="606" stopIfTrue="1" operator="containsText" text="FAIL">
      <formula>NOT(ISERROR(SEARCH("FAIL",M863)))</formula>
    </cfRule>
  </conditionalFormatting>
  <conditionalFormatting sqref="M864">
    <cfRule type="containsText" dxfId="641" priority="603" stopIfTrue="1" operator="containsText" text="PASS">
      <formula>NOT(ISERROR(SEARCH("PASS",M864)))</formula>
    </cfRule>
    <cfRule type="containsText" dxfId="640" priority="604" stopIfTrue="1" operator="containsText" text="FAIL">
      <formula>NOT(ISERROR(SEARCH("FAIL",M864)))</formula>
    </cfRule>
  </conditionalFormatting>
  <conditionalFormatting sqref="M864">
    <cfRule type="containsText" dxfId="639" priority="601" stopIfTrue="1" operator="containsText" text="PASS">
      <formula>NOT(ISERROR(SEARCH("PASS",M864)))</formula>
    </cfRule>
    <cfRule type="containsText" dxfId="638" priority="602" stopIfTrue="1" operator="containsText" text="FAIL">
      <formula>NOT(ISERROR(SEARCH("FAIL",M864)))</formula>
    </cfRule>
  </conditionalFormatting>
  <conditionalFormatting sqref="M864">
    <cfRule type="containsText" dxfId="637" priority="599" stopIfTrue="1" operator="containsText" text="PASS">
      <formula>NOT(ISERROR(SEARCH("PASS",M864)))</formula>
    </cfRule>
    <cfRule type="containsText" dxfId="636" priority="600" stopIfTrue="1" operator="containsText" text="FAIL">
      <formula>NOT(ISERROR(SEARCH("FAIL",M864)))</formula>
    </cfRule>
  </conditionalFormatting>
  <conditionalFormatting sqref="M864">
    <cfRule type="containsText" dxfId="635" priority="597" stopIfTrue="1" operator="containsText" text="PASS">
      <formula>NOT(ISERROR(SEARCH("PASS",M864)))</formula>
    </cfRule>
    <cfRule type="containsText" dxfId="634" priority="598" stopIfTrue="1" operator="containsText" text="FAIL">
      <formula>NOT(ISERROR(SEARCH("FAIL",M864)))</formula>
    </cfRule>
  </conditionalFormatting>
  <conditionalFormatting sqref="M863">
    <cfRule type="containsText" dxfId="633" priority="595" stopIfTrue="1" operator="containsText" text="PASS">
      <formula>NOT(ISERROR(SEARCH("PASS",M863)))</formula>
    </cfRule>
    <cfRule type="containsText" dxfId="632" priority="596" stopIfTrue="1" operator="containsText" text="FAIL">
      <formula>NOT(ISERROR(SEARCH("FAIL",M863)))</formula>
    </cfRule>
  </conditionalFormatting>
  <conditionalFormatting sqref="M863">
    <cfRule type="containsText" dxfId="631" priority="593" stopIfTrue="1" operator="containsText" text="PASS">
      <formula>NOT(ISERROR(SEARCH("PASS",M863)))</formula>
    </cfRule>
    <cfRule type="containsText" dxfId="630" priority="594" stopIfTrue="1" operator="containsText" text="FAIL">
      <formula>NOT(ISERROR(SEARCH("FAIL",M863)))</formula>
    </cfRule>
  </conditionalFormatting>
  <conditionalFormatting sqref="M864">
    <cfRule type="containsText" dxfId="629" priority="591" stopIfTrue="1" operator="containsText" text="PASS">
      <formula>NOT(ISERROR(SEARCH("PASS",M864)))</formula>
    </cfRule>
    <cfRule type="containsText" dxfId="628" priority="592" stopIfTrue="1" operator="containsText" text="FAIL">
      <formula>NOT(ISERROR(SEARCH("FAIL",M864)))</formula>
    </cfRule>
  </conditionalFormatting>
  <conditionalFormatting sqref="M863">
    <cfRule type="containsText" dxfId="627" priority="589" stopIfTrue="1" operator="containsText" text="PASS">
      <formula>NOT(ISERROR(SEARCH("PASS",M863)))</formula>
    </cfRule>
    <cfRule type="containsText" dxfId="626" priority="590" stopIfTrue="1" operator="containsText" text="FAIL">
      <formula>NOT(ISERROR(SEARCH("FAIL",M863)))</formula>
    </cfRule>
  </conditionalFormatting>
  <conditionalFormatting sqref="M863">
    <cfRule type="containsText" dxfId="625" priority="587" stopIfTrue="1" operator="containsText" text="PASS">
      <formula>NOT(ISERROR(SEARCH("PASS",M863)))</formula>
    </cfRule>
    <cfRule type="containsText" dxfId="624" priority="588" stopIfTrue="1" operator="containsText" text="FAIL">
      <formula>NOT(ISERROR(SEARCH("FAIL",M863)))</formula>
    </cfRule>
  </conditionalFormatting>
  <conditionalFormatting sqref="M864">
    <cfRule type="containsText" dxfId="623" priority="585" stopIfTrue="1" operator="containsText" text="PASS">
      <formula>NOT(ISERROR(SEARCH("PASS",M864)))</formula>
    </cfRule>
    <cfRule type="containsText" dxfId="622" priority="586" stopIfTrue="1" operator="containsText" text="FAIL">
      <formula>NOT(ISERROR(SEARCH("FAIL",M864)))</formula>
    </cfRule>
  </conditionalFormatting>
  <conditionalFormatting sqref="M865">
    <cfRule type="containsText" dxfId="621" priority="583" stopIfTrue="1" operator="containsText" text="PASS">
      <formula>NOT(ISERROR(SEARCH("PASS",M865)))</formula>
    </cfRule>
    <cfRule type="containsText" dxfId="620" priority="584" stopIfTrue="1" operator="containsText" text="FAIL">
      <formula>NOT(ISERROR(SEARCH("FAIL",M865)))</formula>
    </cfRule>
  </conditionalFormatting>
  <conditionalFormatting sqref="M865">
    <cfRule type="containsText" dxfId="619" priority="581" stopIfTrue="1" operator="containsText" text="PASS">
      <formula>NOT(ISERROR(SEARCH("PASS",M865)))</formula>
    </cfRule>
    <cfRule type="containsText" dxfId="618" priority="582" stopIfTrue="1" operator="containsText" text="FAIL">
      <formula>NOT(ISERROR(SEARCH("FAIL",M865)))</formula>
    </cfRule>
  </conditionalFormatting>
  <conditionalFormatting sqref="M865">
    <cfRule type="containsText" dxfId="617" priority="579" stopIfTrue="1" operator="containsText" text="PASS">
      <formula>NOT(ISERROR(SEARCH("PASS",M865)))</formula>
    </cfRule>
    <cfRule type="containsText" dxfId="616" priority="580" stopIfTrue="1" operator="containsText" text="FAIL">
      <formula>NOT(ISERROR(SEARCH("FAIL",M865)))</formula>
    </cfRule>
  </conditionalFormatting>
  <conditionalFormatting sqref="M866">
    <cfRule type="containsText" dxfId="615" priority="577" stopIfTrue="1" operator="containsText" text="PASS">
      <formula>NOT(ISERROR(SEARCH("PASS",M866)))</formula>
    </cfRule>
    <cfRule type="containsText" dxfId="614" priority="578" stopIfTrue="1" operator="containsText" text="FAIL">
      <formula>NOT(ISERROR(SEARCH("FAIL",M866)))</formula>
    </cfRule>
  </conditionalFormatting>
  <conditionalFormatting sqref="M866">
    <cfRule type="containsText" dxfId="613" priority="575" stopIfTrue="1" operator="containsText" text="PASS">
      <formula>NOT(ISERROR(SEARCH("PASS",M866)))</formula>
    </cfRule>
    <cfRule type="containsText" dxfId="612" priority="576" stopIfTrue="1" operator="containsText" text="FAIL">
      <formula>NOT(ISERROR(SEARCH("FAIL",M866)))</formula>
    </cfRule>
  </conditionalFormatting>
  <conditionalFormatting sqref="M866">
    <cfRule type="containsText" dxfId="611" priority="573" stopIfTrue="1" operator="containsText" text="PASS">
      <formula>NOT(ISERROR(SEARCH("PASS",M866)))</formula>
    </cfRule>
    <cfRule type="containsText" dxfId="610" priority="574" stopIfTrue="1" operator="containsText" text="FAIL">
      <formula>NOT(ISERROR(SEARCH("FAIL",M866)))</formula>
    </cfRule>
  </conditionalFormatting>
  <conditionalFormatting sqref="M866">
    <cfRule type="containsText" dxfId="609" priority="571" stopIfTrue="1" operator="containsText" text="PASS">
      <formula>NOT(ISERROR(SEARCH("PASS",M866)))</formula>
    </cfRule>
    <cfRule type="containsText" dxfId="608" priority="572" stopIfTrue="1" operator="containsText" text="FAIL">
      <formula>NOT(ISERROR(SEARCH("FAIL",M866)))</formula>
    </cfRule>
  </conditionalFormatting>
  <conditionalFormatting sqref="M865">
    <cfRule type="containsText" dxfId="607" priority="569" stopIfTrue="1" operator="containsText" text="PASS">
      <formula>NOT(ISERROR(SEARCH("PASS",M865)))</formula>
    </cfRule>
    <cfRule type="containsText" dxfId="606" priority="570" stopIfTrue="1" operator="containsText" text="FAIL">
      <formula>NOT(ISERROR(SEARCH("FAIL",M865)))</formula>
    </cfRule>
  </conditionalFormatting>
  <conditionalFormatting sqref="M865">
    <cfRule type="containsText" dxfId="605" priority="567" stopIfTrue="1" operator="containsText" text="PASS">
      <formula>NOT(ISERROR(SEARCH("PASS",M865)))</formula>
    </cfRule>
    <cfRule type="containsText" dxfId="604" priority="568" stopIfTrue="1" operator="containsText" text="FAIL">
      <formula>NOT(ISERROR(SEARCH("FAIL",M865)))</formula>
    </cfRule>
  </conditionalFormatting>
  <conditionalFormatting sqref="M866">
    <cfRule type="containsText" dxfId="603" priority="565" stopIfTrue="1" operator="containsText" text="PASS">
      <formula>NOT(ISERROR(SEARCH("PASS",M866)))</formula>
    </cfRule>
    <cfRule type="containsText" dxfId="602" priority="566" stopIfTrue="1" operator="containsText" text="FAIL">
      <formula>NOT(ISERROR(SEARCH("FAIL",M866)))</formula>
    </cfRule>
  </conditionalFormatting>
  <conditionalFormatting sqref="M865">
    <cfRule type="containsText" dxfId="601" priority="563" stopIfTrue="1" operator="containsText" text="PASS">
      <formula>NOT(ISERROR(SEARCH("PASS",M865)))</formula>
    </cfRule>
    <cfRule type="containsText" dxfId="600" priority="564" stopIfTrue="1" operator="containsText" text="FAIL">
      <formula>NOT(ISERROR(SEARCH("FAIL",M865)))</formula>
    </cfRule>
  </conditionalFormatting>
  <conditionalFormatting sqref="M865">
    <cfRule type="containsText" dxfId="599" priority="561" stopIfTrue="1" operator="containsText" text="PASS">
      <formula>NOT(ISERROR(SEARCH("PASS",M865)))</formula>
    </cfRule>
    <cfRule type="containsText" dxfId="598" priority="562" stopIfTrue="1" operator="containsText" text="FAIL">
      <formula>NOT(ISERROR(SEARCH("FAIL",M865)))</formula>
    </cfRule>
  </conditionalFormatting>
  <conditionalFormatting sqref="M866">
    <cfRule type="containsText" dxfId="597" priority="559" stopIfTrue="1" operator="containsText" text="PASS">
      <formula>NOT(ISERROR(SEARCH("PASS",M866)))</formula>
    </cfRule>
    <cfRule type="containsText" dxfId="596" priority="560" stopIfTrue="1" operator="containsText" text="FAIL">
      <formula>NOT(ISERROR(SEARCH("FAIL",M866)))</formula>
    </cfRule>
  </conditionalFormatting>
  <conditionalFormatting sqref="M867">
    <cfRule type="containsText" dxfId="595" priority="557" stopIfTrue="1" operator="containsText" text="PASS">
      <formula>NOT(ISERROR(SEARCH("PASS",M867)))</formula>
    </cfRule>
    <cfRule type="containsText" dxfId="594" priority="558" stopIfTrue="1" operator="containsText" text="FAIL">
      <formula>NOT(ISERROR(SEARCH("FAIL",M867)))</formula>
    </cfRule>
  </conditionalFormatting>
  <conditionalFormatting sqref="M867">
    <cfRule type="containsText" dxfId="593" priority="555" stopIfTrue="1" operator="containsText" text="PASS">
      <formula>NOT(ISERROR(SEARCH("PASS",M867)))</formula>
    </cfRule>
    <cfRule type="containsText" dxfId="592" priority="556" stopIfTrue="1" operator="containsText" text="FAIL">
      <formula>NOT(ISERROR(SEARCH("FAIL",M867)))</formula>
    </cfRule>
  </conditionalFormatting>
  <conditionalFormatting sqref="M868">
    <cfRule type="containsText" dxfId="591" priority="553" stopIfTrue="1" operator="containsText" text="PASS">
      <formula>NOT(ISERROR(SEARCH("PASS",M868)))</formula>
    </cfRule>
    <cfRule type="containsText" dxfId="590" priority="554" stopIfTrue="1" operator="containsText" text="FAIL">
      <formula>NOT(ISERROR(SEARCH("FAIL",M868)))</formula>
    </cfRule>
  </conditionalFormatting>
  <conditionalFormatting sqref="M867">
    <cfRule type="containsText" dxfId="589" priority="551" stopIfTrue="1" operator="containsText" text="PASS">
      <formula>NOT(ISERROR(SEARCH("PASS",M867)))</formula>
    </cfRule>
    <cfRule type="containsText" dxfId="588" priority="552" stopIfTrue="1" operator="containsText" text="FAIL">
      <formula>NOT(ISERROR(SEARCH("FAIL",M867)))</formula>
    </cfRule>
  </conditionalFormatting>
  <conditionalFormatting sqref="M867">
    <cfRule type="containsText" dxfId="587" priority="549" stopIfTrue="1" operator="containsText" text="PASS">
      <formula>NOT(ISERROR(SEARCH("PASS",M867)))</formula>
    </cfRule>
    <cfRule type="containsText" dxfId="586" priority="550" stopIfTrue="1" operator="containsText" text="FAIL">
      <formula>NOT(ISERROR(SEARCH("FAIL",M867)))</formula>
    </cfRule>
  </conditionalFormatting>
  <conditionalFormatting sqref="M867">
    <cfRule type="containsText" dxfId="585" priority="547" stopIfTrue="1" operator="containsText" text="PASS">
      <formula>NOT(ISERROR(SEARCH("PASS",M867)))</formula>
    </cfRule>
    <cfRule type="containsText" dxfId="584" priority="548" stopIfTrue="1" operator="containsText" text="FAIL">
      <formula>NOT(ISERROR(SEARCH("FAIL",M867)))</formula>
    </cfRule>
  </conditionalFormatting>
  <conditionalFormatting sqref="M868">
    <cfRule type="containsText" dxfId="583" priority="545" stopIfTrue="1" operator="containsText" text="PASS">
      <formula>NOT(ISERROR(SEARCH("PASS",M868)))</formula>
    </cfRule>
    <cfRule type="containsText" dxfId="582" priority="546" stopIfTrue="1" operator="containsText" text="FAIL">
      <formula>NOT(ISERROR(SEARCH("FAIL",M868)))</formula>
    </cfRule>
  </conditionalFormatting>
  <conditionalFormatting sqref="M868">
    <cfRule type="containsText" dxfId="581" priority="543" stopIfTrue="1" operator="containsText" text="PASS">
      <formula>NOT(ISERROR(SEARCH("PASS",M868)))</formula>
    </cfRule>
    <cfRule type="containsText" dxfId="580" priority="544" stopIfTrue="1" operator="containsText" text="FAIL">
      <formula>NOT(ISERROR(SEARCH("FAIL",M868)))</formula>
    </cfRule>
  </conditionalFormatting>
  <conditionalFormatting sqref="M868">
    <cfRule type="containsText" dxfId="579" priority="541" stopIfTrue="1" operator="containsText" text="PASS">
      <formula>NOT(ISERROR(SEARCH("PASS",M868)))</formula>
    </cfRule>
    <cfRule type="containsText" dxfId="578" priority="542" stopIfTrue="1" operator="containsText" text="FAIL">
      <formula>NOT(ISERROR(SEARCH("FAIL",M868)))</formula>
    </cfRule>
  </conditionalFormatting>
  <conditionalFormatting sqref="M868">
    <cfRule type="containsText" dxfId="577" priority="539" stopIfTrue="1" operator="containsText" text="PASS">
      <formula>NOT(ISERROR(SEARCH("PASS",M868)))</formula>
    </cfRule>
    <cfRule type="containsText" dxfId="576" priority="540" stopIfTrue="1" operator="containsText" text="FAIL">
      <formula>NOT(ISERROR(SEARCH("FAIL",M868)))</formula>
    </cfRule>
  </conditionalFormatting>
  <conditionalFormatting sqref="M867">
    <cfRule type="containsText" dxfId="575" priority="537" stopIfTrue="1" operator="containsText" text="PASS">
      <formula>NOT(ISERROR(SEARCH("PASS",M867)))</formula>
    </cfRule>
    <cfRule type="containsText" dxfId="574" priority="538" stopIfTrue="1" operator="containsText" text="FAIL">
      <formula>NOT(ISERROR(SEARCH("FAIL",M867)))</formula>
    </cfRule>
  </conditionalFormatting>
  <conditionalFormatting sqref="M867">
    <cfRule type="containsText" dxfId="573" priority="535" stopIfTrue="1" operator="containsText" text="PASS">
      <formula>NOT(ISERROR(SEARCH("PASS",M867)))</formula>
    </cfRule>
    <cfRule type="containsText" dxfId="572" priority="536" stopIfTrue="1" operator="containsText" text="FAIL">
      <formula>NOT(ISERROR(SEARCH("FAIL",M867)))</formula>
    </cfRule>
  </conditionalFormatting>
  <conditionalFormatting sqref="M868">
    <cfRule type="containsText" dxfId="571" priority="533" stopIfTrue="1" operator="containsText" text="PASS">
      <formula>NOT(ISERROR(SEARCH("PASS",M868)))</formula>
    </cfRule>
    <cfRule type="containsText" dxfId="570" priority="534" stopIfTrue="1" operator="containsText" text="FAIL">
      <formula>NOT(ISERROR(SEARCH("FAIL",M868)))</formula>
    </cfRule>
  </conditionalFormatting>
  <conditionalFormatting sqref="M867">
    <cfRule type="containsText" dxfId="569" priority="531" stopIfTrue="1" operator="containsText" text="PASS">
      <formula>NOT(ISERROR(SEARCH("PASS",M867)))</formula>
    </cfRule>
    <cfRule type="containsText" dxfId="568" priority="532" stopIfTrue="1" operator="containsText" text="FAIL">
      <formula>NOT(ISERROR(SEARCH("FAIL",M867)))</formula>
    </cfRule>
  </conditionalFormatting>
  <conditionalFormatting sqref="M867">
    <cfRule type="containsText" dxfId="567" priority="529" stopIfTrue="1" operator="containsText" text="PASS">
      <formula>NOT(ISERROR(SEARCH("PASS",M867)))</formula>
    </cfRule>
    <cfRule type="containsText" dxfId="566" priority="530" stopIfTrue="1" operator="containsText" text="FAIL">
      <formula>NOT(ISERROR(SEARCH("FAIL",M867)))</formula>
    </cfRule>
  </conditionalFormatting>
  <conditionalFormatting sqref="M868">
    <cfRule type="containsText" dxfId="565" priority="527" stopIfTrue="1" operator="containsText" text="PASS">
      <formula>NOT(ISERROR(SEARCH("PASS",M868)))</formula>
    </cfRule>
    <cfRule type="containsText" dxfId="564" priority="528" stopIfTrue="1" operator="containsText" text="FAIL">
      <formula>NOT(ISERROR(SEARCH("FAIL",M868)))</formula>
    </cfRule>
  </conditionalFormatting>
  <conditionalFormatting sqref="M869">
    <cfRule type="containsText" dxfId="563" priority="525" stopIfTrue="1" operator="containsText" text="PASS">
      <formula>NOT(ISERROR(SEARCH("PASS",M869)))</formula>
    </cfRule>
    <cfRule type="containsText" dxfId="562" priority="526" stopIfTrue="1" operator="containsText" text="FAIL">
      <formula>NOT(ISERROR(SEARCH("FAIL",M869)))</formula>
    </cfRule>
  </conditionalFormatting>
  <conditionalFormatting sqref="M869">
    <cfRule type="containsText" dxfId="561" priority="523" stopIfTrue="1" operator="containsText" text="PASS">
      <formula>NOT(ISERROR(SEARCH("PASS",M869)))</formula>
    </cfRule>
    <cfRule type="containsText" dxfId="560" priority="524" stopIfTrue="1" operator="containsText" text="FAIL">
      <formula>NOT(ISERROR(SEARCH("FAIL",M869)))</formula>
    </cfRule>
  </conditionalFormatting>
  <conditionalFormatting sqref="M870">
    <cfRule type="containsText" dxfId="559" priority="521" stopIfTrue="1" operator="containsText" text="PASS">
      <formula>NOT(ISERROR(SEARCH("PASS",M870)))</formula>
    </cfRule>
    <cfRule type="containsText" dxfId="558" priority="522" stopIfTrue="1" operator="containsText" text="FAIL">
      <formula>NOT(ISERROR(SEARCH("FAIL",M870)))</formula>
    </cfRule>
  </conditionalFormatting>
  <conditionalFormatting sqref="M869">
    <cfRule type="containsText" dxfId="557" priority="519" stopIfTrue="1" operator="containsText" text="PASS">
      <formula>NOT(ISERROR(SEARCH("PASS",M869)))</formula>
    </cfRule>
    <cfRule type="containsText" dxfId="556" priority="520" stopIfTrue="1" operator="containsText" text="FAIL">
      <formula>NOT(ISERROR(SEARCH("FAIL",M869)))</formula>
    </cfRule>
  </conditionalFormatting>
  <conditionalFormatting sqref="M869">
    <cfRule type="containsText" dxfId="555" priority="517" stopIfTrue="1" operator="containsText" text="PASS">
      <formula>NOT(ISERROR(SEARCH("PASS",M869)))</formula>
    </cfRule>
    <cfRule type="containsText" dxfId="554" priority="518" stopIfTrue="1" operator="containsText" text="FAIL">
      <formula>NOT(ISERROR(SEARCH("FAIL",M869)))</formula>
    </cfRule>
  </conditionalFormatting>
  <conditionalFormatting sqref="M869">
    <cfRule type="containsText" dxfId="553" priority="515" stopIfTrue="1" operator="containsText" text="PASS">
      <formula>NOT(ISERROR(SEARCH("PASS",M869)))</formula>
    </cfRule>
    <cfRule type="containsText" dxfId="552" priority="516" stopIfTrue="1" operator="containsText" text="FAIL">
      <formula>NOT(ISERROR(SEARCH("FAIL",M869)))</formula>
    </cfRule>
  </conditionalFormatting>
  <conditionalFormatting sqref="M870">
    <cfRule type="containsText" dxfId="551" priority="513" stopIfTrue="1" operator="containsText" text="PASS">
      <formula>NOT(ISERROR(SEARCH("PASS",M870)))</formula>
    </cfRule>
    <cfRule type="containsText" dxfId="550" priority="514" stopIfTrue="1" operator="containsText" text="FAIL">
      <formula>NOT(ISERROR(SEARCH("FAIL",M870)))</formula>
    </cfRule>
  </conditionalFormatting>
  <conditionalFormatting sqref="M870">
    <cfRule type="containsText" dxfId="549" priority="511" stopIfTrue="1" operator="containsText" text="PASS">
      <formula>NOT(ISERROR(SEARCH("PASS",M870)))</formula>
    </cfRule>
    <cfRule type="containsText" dxfId="548" priority="512" stopIfTrue="1" operator="containsText" text="FAIL">
      <formula>NOT(ISERROR(SEARCH("FAIL",M870)))</formula>
    </cfRule>
  </conditionalFormatting>
  <conditionalFormatting sqref="M870">
    <cfRule type="containsText" dxfId="547" priority="509" stopIfTrue="1" operator="containsText" text="PASS">
      <formula>NOT(ISERROR(SEARCH("PASS",M870)))</formula>
    </cfRule>
    <cfRule type="containsText" dxfId="546" priority="510" stopIfTrue="1" operator="containsText" text="FAIL">
      <formula>NOT(ISERROR(SEARCH("FAIL",M870)))</formula>
    </cfRule>
  </conditionalFormatting>
  <conditionalFormatting sqref="M870">
    <cfRule type="containsText" dxfId="545" priority="507" stopIfTrue="1" operator="containsText" text="PASS">
      <formula>NOT(ISERROR(SEARCH("PASS",M870)))</formula>
    </cfRule>
    <cfRule type="containsText" dxfId="544" priority="508" stopIfTrue="1" operator="containsText" text="FAIL">
      <formula>NOT(ISERROR(SEARCH("FAIL",M870)))</formula>
    </cfRule>
  </conditionalFormatting>
  <conditionalFormatting sqref="M869">
    <cfRule type="containsText" dxfId="543" priority="505" stopIfTrue="1" operator="containsText" text="PASS">
      <formula>NOT(ISERROR(SEARCH("PASS",M869)))</formula>
    </cfRule>
    <cfRule type="containsText" dxfId="542" priority="506" stopIfTrue="1" operator="containsText" text="FAIL">
      <formula>NOT(ISERROR(SEARCH("FAIL",M869)))</formula>
    </cfRule>
  </conditionalFormatting>
  <conditionalFormatting sqref="M869">
    <cfRule type="containsText" dxfId="541" priority="503" stopIfTrue="1" operator="containsText" text="PASS">
      <formula>NOT(ISERROR(SEARCH("PASS",M869)))</formula>
    </cfRule>
    <cfRule type="containsText" dxfId="540" priority="504" stopIfTrue="1" operator="containsText" text="FAIL">
      <formula>NOT(ISERROR(SEARCH("FAIL",M869)))</formula>
    </cfRule>
  </conditionalFormatting>
  <conditionalFormatting sqref="M870">
    <cfRule type="containsText" dxfId="539" priority="501" stopIfTrue="1" operator="containsText" text="PASS">
      <formula>NOT(ISERROR(SEARCH("PASS",M870)))</formula>
    </cfRule>
    <cfRule type="containsText" dxfId="538" priority="502" stopIfTrue="1" operator="containsText" text="FAIL">
      <formula>NOT(ISERROR(SEARCH("FAIL",M870)))</formula>
    </cfRule>
  </conditionalFormatting>
  <conditionalFormatting sqref="M869">
    <cfRule type="containsText" dxfId="537" priority="499" stopIfTrue="1" operator="containsText" text="PASS">
      <formula>NOT(ISERROR(SEARCH("PASS",M869)))</formula>
    </cfRule>
    <cfRule type="containsText" dxfId="536" priority="500" stopIfTrue="1" operator="containsText" text="FAIL">
      <formula>NOT(ISERROR(SEARCH("FAIL",M869)))</formula>
    </cfRule>
  </conditionalFormatting>
  <conditionalFormatting sqref="M869">
    <cfRule type="containsText" dxfId="535" priority="497" stopIfTrue="1" operator="containsText" text="PASS">
      <formula>NOT(ISERROR(SEARCH("PASS",M869)))</formula>
    </cfRule>
    <cfRule type="containsText" dxfId="534" priority="498" stopIfTrue="1" operator="containsText" text="FAIL">
      <formula>NOT(ISERROR(SEARCH("FAIL",M869)))</formula>
    </cfRule>
  </conditionalFormatting>
  <conditionalFormatting sqref="M870">
    <cfRule type="containsText" dxfId="533" priority="495" stopIfTrue="1" operator="containsText" text="PASS">
      <formula>NOT(ISERROR(SEARCH("PASS",M870)))</formula>
    </cfRule>
    <cfRule type="containsText" dxfId="532" priority="496" stopIfTrue="1" operator="containsText" text="FAIL">
      <formula>NOT(ISERROR(SEARCH("FAIL",M870)))</formula>
    </cfRule>
  </conditionalFormatting>
  <conditionalFormatting sqref="M871">
    <cfRule type="containsText" dxfId="531" priority="493" stopIfTrue="1" operator="containsText" text="PASS">
      <formula>NOT(ISERROR(SEARCH("PASS",M871)))</formula>
    </cfRule>
    <cfRule type="containsText" dxfId="530" priority="494" stopIfTrue="1" operator="containsText" text="FAIL">
      <formula>NOT(ISERROR(SEARCH("FAIL",M871)))</formula>
    </cfRule>
  </conditionalFormatting>
  <conditionalFormatting sqref="M871">
    <cfRule type="containsText" dxfId="529" priority="491" stopIfTrue="1" operator="containsText" text="PASS">
      <formula>NOT(ISERROR(SEARCH("PASS",M871)))</formula>
    </cfRule>
    <cfRule type="containsText" dxfId="528" priority="492" stopIfTrue="1" operator="containsText" text="FAIL">
      <formula>NOT(ISERROR(SEARCH("FAIL",M871)))</formula>
    </cfRule>
  </conditionalFormatting>
  <conditionalFormatting sqref="M872">
    <cfRule type="containsText" dxfId="527" priority="489" stopIfTrue="1" operator="containsText" text="PASS">
      <formula>NOT(ISERROR(SEARCH("PASS",M872)))</formula>
    </cfRule>
    <cfRule type="containsText" dxfId="526" priority="490" stopIfTrue="1" operator="containsText" text="FAIL">
      <formula>NOT(ISERROR(SEARCH("FAIL",M872)))</formula>
    </cfRule>
  </conditionalFormatting>
  <conditionalFormatting sqref="M871">
    <cfRule type="containsText" dxfId="525" priority="487" stopIfTrue="1" operator="containsText" text="PASS">
      <formula>NOT(ISERROR(SEARCH("PASS",M871)))</formula>
    </cfRule>
    <cfRule type="containsText" dxfId="524" priority="488" stopIfTrue="1" operator="containsText" text="FAIL">
      <formula>NOT(ISERROR(SEARCH("FAIL",M871)))</formula>
    </cfRule>
  </conditionalFormatting>
  <conditionalFormatting sqref="M871">
    <cfRule type="containsText" dxfId="523" priority="485" stopIfTrue="1" operator="containsText" text="PASS">
      <formula>NOT(ISERROR(SEARCH("PASS",M871)))</formula>
    </cfRule>
    <cfRule type="containsText" dxfId="522" priority="486" stopIfTrue="1" operator="containsText" text="FAIL">
      <formula>NOT(ISERROR(SEARCH("FAIL",M871)))</formula>
    </cfRule>
  </conditionalFormatting>
  <conditionalFormatting sqref="M871">
    <cfRule type="containsText" dxfId="521" priority="483" stopIfTrue="1" operator="containsText" text="PASS">
      <formula>NOT(ISERROR(SEARCH("PASS",M871)))</formula>
    </cfRule>
    <cfRule type="containsText" dxfId="520" priority="484" stopIfTrue="1" operator="containsText" text="FAIL">
      <formula>NOT(ISERROR(SEARCH("FAIL",M871)))</formula>
    </cfRule>
  </conditionalFormatting>
  <conditionalFormatting sqref="M872">
    <cfRule type="containsText" dxfId="519" priority="481" stopIfTrue="1" operator="containsText" text="PASS">
      <formula>NOT(ISERROR(SEARCH("PASS",M872)))</formula>
    </cfRule>
    <cfRule type="containsText" dxfId="518" priority="482" stopIfTrue="1" operator="containsText" text="FAIL">
      <formula>NOT(ISERROR(SEARCH("FAIL",M872)))</formula>
    </cfRule>
  </conditionalFormatting>
  <conditionalFormatting sqref="M872">
    <cfRule type="containsText" dxfId="517" priority="479" stopIfTrue="1" operator="containsText" text="PASS">
      <formula>NOT(ISERROR(SEARCH("PASS",M872)))</formula>
    </cfRule>
    <cfRule type="containsText" dxfId="516" priority="480" stopIfTrue="1" operator="containsText" text="FAIL">
      <formula>NOT(ISERROR(SEARCH("FAIL",M872)))</formula>
    </cfRule>
  </conditionalFormatting>
  <conditionalFormatting sqref="M872">
    <cfRule type="containsText" dxfId="515" priority="477" stopIfTrue="1" operator="containsText" text="PASS">
      <formula>NOT(ISERROR(SEARCH("PASS",M872)))</formula>
    </cfRule>
    <cfRule type="containsText" dxfId="514" priority="478" stopIfTrue="1" operator="containsText" text="FAIL">
      <formula>NOT(ISERROR(SEARCH("FAIL",M872)))</formula>
    </cfRule>
  </conditionalFormatting>
  <conditionalFormatting sqref="M872">
    <cfRule type="containsText" dxfId="513" priority="475" stopIfTrue="1" operator="containsText" text="PASS">
      <formula>NOT(ISERROR(SEARCH("PASS",M872)))</formula>
    </cfRule>
    <cfRule type="containsText" dxfId="512" priority="476" stopIfTrue="1" operator="containsText" text="FAIL">
      <formula>NOT(ISERROR(SEARCH("FAIL",M872)))</formula>
    </cfRule>
  </conditionalFormatting>
  <conditionalFormatting sqref="M871">
    <cfRule type="containsText" dxfId="511" priority="473" stopIfTrue="1" operator="containsText" text="PASS">
      <formula>NOT(ISERROR(SEARCH("PASS",M871)))</formula>
    </cfRule>
    <cfRule type="containsText" dxfId="510" priority="474" stopIfTrue="1" operator="containsText" text="FAIL">
      <formula>NOT(ISERROR(SEARCH("FAIL",M871)))</formula>
    </cfRule>
  </conditionalFormatting>
  <conditionalFormatting sqref="M871">
    <cfRule type="containsText" dxfId="509" priority="471" stopIfTrue="1" operator="containsText" text="PASS">
      <formula>NOT(ISERROR(SEARCH("PASS",M871)))</formula>
    </cfRule>
    <cfRule type="containsText" dxfId="508" priority="472" stopIfTrue="1" operator="containsText" text="FAIL">
      <formula>NOT(ISERROR(SEARCH("FAIL",M871)))</formula>
    </cfRule>
  </conditionalFormatting>
  <conditionalFormatting sqref="M872">
    <cfRule type="containsText" dxfId="507" priority="469" stopIfTrue="1" operator="containsText" text="PASS">
      <formula>NOT(ISERROR(SEARCH("PASS",M872)))</formula>
    </cfRule>
    <cfRule type="containsText" dxfId="506" priority="470" stopIfTrue="1" operator="containsText" text="FAIL">
      <formula>NOT(ISERROR(SEARCH("FAIL",M872)))</formula>
    </cfRule>
  </conditionalFormatting>
  <conditionalFormatting sqref="M871">
    <cfRule type="containsText" dxfId="505" priority="467" stopIfTrue="1" operator="containsText" text="PASS">
      <formula>NOT(ISERROR(SEARCH("PASS",M871)))</formula>
    </cfRule>
    <cfRule type="containsText" dxfId="504" priority="468" stopIfTrue="1" operator="containsText" text="FAIL">
      <formula>NOT(ISERROR(SEARCH("FAIL",M871)))</formula>
    </cfRule>
  </conditionalFormatting>
  <conditionalFormatting sqref="M871">
    <cfRule type="containsText" dxfId="503" priority="465" stopIfTrue="1" operator="containsText" text="PASS">
      <formula>NOT(ISERROR(SEARCH("PASS",M871)))</formula>
    </cfRule>
    <cfRule type="containsText" dxfId="502" priority="466" stopIfTrue="1" operator="containsText" text="FAIL">
      <formula>NOT(ISERROR(SEARCH("FAIL",M871)))</formula>
    </cfRule>
  </conditionalFormatting>
  <conditionalFormatting sqref="M872">
    <cfRule type="containsText" dxfId="501" priority="463" stopIfTrue="1" operator="containsText" text="PASS">
      <formula>NOT(ISERROR(SEARCH("PASS",M872)))</formula>
    </cfRule>
    <cfRule type="containsText" dxfId="500" priority="464" stopIfTrue="1" operator="containsText" text="FAIL">
      <formula>NOT(ISERROR(SEARCH("FAIL",M872)))</formula>
    </cfRule>
  </conditionalFormatting>
  <conditionalFormatting sqref="M873">
    <cfRule type="containsText" dxfId="499" priority="461" stopIfTrue="1" operator="containsText" text="PASS">
      <formula>NOT(ISERROR(SEARCH("PASS",M873)))</formula>
    </cfRule>
    <cfRule type="containsText" dxfId="498" priority="462" stopIfTrue="1" operator="containsText" text="FAIL">
      <formula>NOT(ISERROR(SEARCH("FAIL",M873)))</formula>
    </cfRule>
  </conditionalFormatting>
  <conditionalFormatting sqref="M873">
    <cfRule type="containsText" dxfId="497" priority="459" stopIfTrue="1" operator="containsText" text="PASS">
      <formula>NOT(ISERROR(SEARCH("PASS",M873)))</formula>
    </cfRule>
    <cfRule type="containsText" dxfId="496" priority="460" stopIfTrue="1" operator="containsText" text="FAIL">
      <formula>NOT(ISERROR(SEARCH("FAIL",M873)))</formula>
    </cfRule>
  </conditionalFormatting>
  <conditionalFormatting sqref="M874">
    <cfRule type="containsText" dxfId="495" priority="457" stopIfTrue="1" operator="containsText" text="PASS">
      <formula>NOT(ISERROR(SEARCH("PASS",M874)))</formula>
    </cfRule>
    <cfRule type="containsText" dxfId="494" priority="458" stopIfTrue="1" operator="containsText" text="FAIL">
      <formula>NOT(ISERROR(SEARCH("FAIL",M874)))</formula>
    </cfRule>
  </conditionalFormatting>
  <conditionalFormatting sqref="M873">
    <cfRule type="containsText" dxfId="493" priority="455" stopIfTrue="1" operator="containsText" text="PASS">
      <formula>NOT(ISERROR(SEARCH("PASS",M873)))</formula>
    </cfRule>
    <cfRule type="containsText" dxfId="492" priority="456" stopIfTrue="1" operator="containsText" text="FAIL">
      <formula>NOT(ISERROR(SEARCH("FAIL",M873)))</formula>
    </cfRule>
  </conditionalFormatting>
  <conditionalFormatting sqref="M873">
    <cfRule type="containsText" dxfId="491" priority="453" stopIfTrue="1" operator="containsText" text="PASS">
      <formula>NOT(ISERROR(SEARCH("PASS",M873)))</formula>
    </cfRule>
    <cfRule type="containsText" dxfId="490" priority="454" stopIfTrue="1" operator="containsText" text="FAIL">
      <formula>NOT(ISERROR(SEARCH("FAIL",M873)))</formula>
    </cfRule>
  </conditionalFormatting>
  <conditionalFormatting sqref="M873">
    <cfRule type="containsText" dxfId="489" priority="451" stopIfTrue="1" operator="containsText" text="PASS">
      <formula>NOT(ISERROR(SEARCH("PASS",M873)))</formula>
    </cfRule>
    <cfRule type="containsText" dxfId="488" priority="452" stopIfTrue="1" operator="containsText" text="FAIL">
      <formula>NOT(ISERROR(SEARCH("FAIL",M873)))</formula>
    </cfRule>
  </conditionalFormatting>
  <conditionalFormatting sqref="M874">
    <cfRule type="containsText" dxfId="487" priority="449" stopIfTrue="1" operator="containsText" text="PASS">
      <formula>NOT(ISERROR(SEARCH("PASS",M874)))</formula>
    </cfRule>
    <cfRule type="containsText" dxfId="486" priority="450" stopIfTrue="1" operator="containsText" text="FAIL">
      <formula>NOT(ISERROR(SEARCH("FAIL",M874)))</formula>
    </cfRule>
  </conditionalFormatting>
  <conditionalFormatting sqref="M874">
    <cfRule type="containsText" dxfId="485" priority="447" stopIfTrue="1" operator="containsText" text="PASS">
      <formula>NOT(ISERROR(SEARCH("PASS",M874)))</formula>
    </cfRule>
    <cfRule type="containsText" dxfId="484" priority="448" stopIfTrue="1" operator="containsText" text="FAIL">
      <formula>NOT(ISERROR(SEARCH("FAIL",M874)))</formula>
    </cfRule>
  </conditionalFormatting>
  <conditionalFormatting sqref="M874">
    <cfRule type="containsText" dxfId="483" priority="445" stopIfTrue="1" operator="containsText" text="PASS">
      <formula>NOT(ISERROR(SEARCH("PASS",M874)))</formula>
    </cfRule>
    <cfRule type="containsText" dxfId="482" priority="446" stopIfTrue="1" operator="containsText" text="FAIL">
      <formula>NOT(ISERROR(SEARCH("FAIL",M874)))</formula>
    </cfRule>
  </conditionalFormatting>
  <conditionalFormatting sqref="M874">
    <cfRule type="containsText" dxfId="481" priority="443" stopIfTrue="1" operator="containsText" text="PASS">
      <formula>NOT(ISERROR(SEARCH("PASS",M874)))</formula>
    </cfRule>
    <cfRule type="containsText" dxfId="480" priority="444" stopIfTrue="1" operator="containsText" text="FAIL">
      <formula>NOT(ISERROR(SEARCH("FAIL",M874)))</formula>
    </cfRule>
  </conditionalFormatting>
  <conditionalFormatting sqref="M873">
    <cfRule type="containsText" dxfId="479" priority="441" stopIfTrue="1" operator="containsText" text="PASS">
      <formula>NOT(ISERROR(SEARCH("PASS",M873)))</formula>
    </cfRule>
    <cfRule type="containsText" dxfId="478" priority="442" stopIfTrue="1" operator="containsText" text="FAIL">
      <formula>NOT(ISERROR(SEARCH("FAIL",M873)))</formula>
    </cfRule>
  </conditionalFormatting>
  <conditionalFormatting sqref="M873">
    <cfRule type="containsText" dxfId="477" priority="439" stopIfTrue="1" operator="containsText" text="PASS">
      <formula>NOT(ISERROR(SEARCH("PASS",M873)))</formula>
    </cfRule>
    <cfRule type="containsText" dxfId="476" priority="440" stopIfTrue="1" operator="containsText" text="FAIL">
      <formula>NOT(ISERROR(SEARCH("FAIL",M873)))</formula>
    </cfRule>
  </conditionalFormatting>
  <conditionalFormatting sqref="M874">
    <cfRule type="containsText" dxfId="475" priority="437" stopIfTrue="1" operator="containsText" text="PASS">
      <formula>NOT(ISERROR(SEARCH("PASS",M874)))</formula>
    </cfRule>
    <cfRule type="containsText" dxfId="474" priority="438" stopIfTrue="1" operator="containsText" text="FAIL">
      <formula>NOT(ISERROR(SEARCH("FAIL",M874)))</formula>
    </cfRule>
  </conditionalFormatting>
  <conditionalFormatting sqref="M873">
    <cfRule type="containsText" dxfId="473" priority="435" stopIfTrue="1" operator="containsText" text="PASS">
      <formula>NOT(ISERROR(SEARCH("PASS",M873)))</formula>
    </cfRule>
    <cfRule type="containsText" dxfId="472" priority="436" stopIfTrue="1" operator="containsText" text="FAIL">
      <formula>NOT(ISERROR(SEARCH("FAIL",M873)))</formula>
    </cfRule>
  </conditionalFormatting>
  <conditionalFormatting sqref="M873">
    <cfRule type="containsText" dxfId="471" priority="433" stopIfTrue="1" operator="containsText" text="PASS">
      <formula>NOT(ISERROR(SEARCH("PASS",M873)))</formula>
    </cfRule>
    <cfRule type="containsText" dxfId="470" priority="434" stopIfTrue="1" operator="containsText" text="FAIL">
      <formula>NOT(ISERROR(SEARCH("FAIL",M873)))</formula>
    </cfRule>
  </conditionalFormatting>
  <conditionalFormatting sqref="M874">
    <cfRule type="containsText" dxfId="469" priority="431" stopIfTrue="1" operator="containsText" text="PASS">
      <formula>NOT(ISERROR(SEARCH("PASS",M874)))</formula>
    </cfRule>
    <cfRule type="containsText" dxfId="468" priority="432" stopIfTrue="1" operator="containsText" text="FAIL">
      <formula>NOT(ISERROR(SEARCH("FAIL",M874)))</formula>
    </cfRule>
  </conditionalFormatting>
  <conditionalFormatting sqref="M875">
    <cfRule type="containsText" dxfId="467" priority="429" stopIfTrue="1" operator="containsText" text="PASS">
      <formula>NOT(ISERROR(SEARCH("PASS",M875)))</formula>
    </cfRule>
    <cfRule type="containsText" dxfId="466" priority="430" stopIfTrue="1" operator="containsText" text="FAIL">
      <formula>NOT(ISERROR(SEARCH("FAIL",M875)))</formula>
    </cfRule>
  </conditionalFormatting>
  <conditionalFormatting sqref="M875">
    <cfRule type="containsText" dxfId="465" priority="427" stopIfTrue="1" operator="containsText" text="PASS">
      <formula>NOT(ISERROR(SEARCH("PASS",M875)))</formula>
    </cfRule>
    <cfRule type="containsText" dxfId="464" priority="428" stopIfTrue="1" operator="containsText" text="FAIL">
      <formula>NOT(ISERROR(SEARCH("FAIL",M875)))</formula>
    </cfRule>
  </conditionalFormatting>
  <conditionalFormatting sqref="M876">
    <cfRule type="containsText" dxfId="463" priority="425" stopIfTrue="1" operator="containsText" text="PASS">
      <formula>NOT(ISERROR(SEARCH("PASS",M876)))</formula>
    </cfRule>
    <cfRule type="containsText" dxfId="462" priority="426" stopIfTrue="1" operator="containsText" text="FAIL">
      <formula>NOT(ISERROR(SEARCH("FAIL",M876)))</formula>
    </cfRule>
  </conditionalFormatting>
  <conditionalFormatting sqref="M875">
    <cfRule type="containsText" dxfId="461" priority="423" stopIfTrue="1" operator="containsText" text="PASS">
      <formula>NOT(ISERROR(SEARCH("PASS",M875)))</formula>
    </cfRule>
    <cfRule type="containsText" dxfId="460" priority="424" stopIfTrue="1" operator="containsText" text="FAIL">
      <formula>NOT(ISERROR(SEARCH("FAIL",M875)))</formula>
    </cfRule>
  </conditionalFormatting>
  <conditionalFormatting sqref="M875">
    <cfRule type="containsText" dxfId="459" priority="421" stopIfTrue="1" operator="containsText" text="PASS">
      <formula>NOT(ISERROR(SEARCH("PASS",M875)))</formula>
    </cfRule>
    <cfRule type="containsText" dxfId="458" priority="422" stopIfTrue="1" operator="containsText" text="FAIL">
      <formula>NOT(ISERROR(SEARCH("FAIL",M875)))</formula>
    </cfRule>
  </conditionalFormatting>
  <conditionalFormatting sqref="M875">
    <cfRule type="containsText" dxfId="457" priority="419" stopIfTrue="1" operator="containsText" text="PASS">
      <formula>NOT(ISERROR(SEARCH("PASS",M875)))</formula>
    </cfRule>
    <cfRule type="containsText" dxfId="456" priority="420" stopIfTrue="1" operator="containsText" text="FAIL">
      <formula>NOT(ISERROR(SEARCH("FAIL",M875)))</formula>
    </cfRule>
  </conditionalFormatting>
  <conditionalFormatting sqref="M876">
    <cfRule type="containsText" dxfId="455" priority="417" stopIfTrue="1" operator="containsText" text="PASS">
      <formula>NOT(ISERROR(SEARCH("PASS",M876)))</formula>
    </cfRule>
    <cfRule type="containsText" dxfId="454" priority="418" stopIfTrue="1" operator="containsText" text="FAIL">
      <formula>NOT(ISERROR(SEARCH("FAIL",M876)))</formula>
    </cfRule>
  </conditionalFormatting>
  <conditionalFormatting sqref="M876">
    <cfRule type="containsText" dxfId="453" priority="415" stopIfTrue="1" operator="containsText" text="PASS">
      <formula>NOT(ISERROR(SEARCH("PASS",M876)))</formula>
    </cfRule>
    <cfRule type="containsText" dxfId="452" priority="416" stopIfTrue="1" operator="containsText" text="FAIL">
      <formula>NOT(ISERROR(SEARCH("FAIL",M876)))</formula>
    </cfRule>
  </conditionalFormatting>
  <conditionalFormatting sqref="M876">
    <cfRule type="containsText" dxfId="451" priority="413" stopIfTrue="1" operator="containsText" text="PASS">
      <formula>NOT(ISERROR(SEARCH("PASS",M876)))</formula>
    </cfRule>
    <cfRule type="containsText" dxfId="450" priority="414" stopIfTrue="1" operator="containsText" text="FAIL">
      <formula>NOT(ISERROR(SEARCH("FAIL",M876)))</formula>
    </cfRule>
  </conditionalFormatting>
  <conditionalFormatting sqref="M876">
    <cfRule type="containsText" dxfId="449" priority="411" stopIfTrue="1" operator="containsText" text="PASS">
      <formula>NOT(ISERROR(SEARCH("PASS",M876)))</formula>
    </cfRule>
    <cfRule type="containsText" dxfId="448" priority="412" stopIfTrue="1" operator="containsText" text="FAIL">
      <formula>NOT(ISERROR(SEARCH("FAIL",M876)))</formula>
    </cfRule>
  </conditionalFormatting>
  <conditionalFormatting sqref="M875">
    <cfRule type="containsText" dxfId="447" priority="409" stopIfTrue="1" operator="containsText" text="PASS">
      <formula>NOT(ISERROR(SEARCH("PASS",M875)))</formula>
    </cfRule>
    <cfRule type="containsText" dxfId="446" priority="410" stopIfTrue="1" operator="containsText" text="FAIL">
      <formula>NOT(ISERROR(SEARCH("FAIL",M875)))</formula>
    </cfRule>
  </conditionalFormatting>
  <conditionalFormatting sqref="M875">
    <cfRule type="containsText" dxfId="445" priority="407" stopIfTrue="1" operator="containsText" text="PASS">
      <formula>NOT(ISERROR(SEARCH("PASS",M875)))</formula>
    </cfRule>
    <cfRule type="containsText" dxfId="444" priority="408" stopIfTrue="1" operator="containsText" text="FAIL">
      <formula>NOT(ISERROR(SEARCH("FAIL",M875)))</formula>
    </cfRule>
  </conditionalFormatting>
  <conditionalFormatting sqref="M876">
    <cfRule type="containsText" dxfId="443" priority="405" stopIfTrue="1" operator="containsText" text="PASS">
      <formula>NOT(ISERROR(SEARCH("PASS",M876)))</formula>
    </cfRule>
    <cfRule type="containsText" dxfId="442" priority="406" stopIfTrue="1" operator="containsText" text="FAIL">
      <formula>NOT(ISERROR(SEARCH("FAIL",M876)))</formula>
    </cfRule>
  </conditionalFormatting>
  <conditionalFormatting sqref="M875">
    <cfRule type="containsText" dxfId="441" priority="403" stopIfTrue="1" operator="containsText" text="PASS">
      <formula>NOT(ISERROR(SEARCH("PASS",M875)))</formula>
    </cfRule>
    <cfRule type="containsText" dxfId="440" priority="404" stopIfTrue="1" operator="containsText" text="FAIL">
      <formula>NOT(ISERROR(SEARCH("FAIL",M875)))</formula>
    </cfRule>
  </conditionalFormatting>
  <conditionalFormatting sqref="M875">
    <cfRule type="containsText" dxfId="439" priority="401" stopIfTrue="1" operator="containsText" text="PASS">
      <formula>NOT(ISERROR(SEARCH("PASS",M875)))</formula>
    </cfRule>
    <cfRule type="containsText" dxfId="438" priority="402" stopIfTrue="1" operator="containsText" text="FAIL">
      <formula>NOT(ISERROR(SEARCH("FAIL",M875)))</formula>
    </cfRule>
  </conditionalFormatting>
  <conditionalFormatting sqref="M876">
    <cfRule type="containsText" dxfId="437" priority="399" stopIfTrue="1" operator="containsText" text="PASS">
      <formula>NOT(ISERROR(SEARCH("PASS",M876)))</formula>
    </cfRule>
    <cfRule type="containsText" dxfId="436" priority="400" stopIfTrue="1" operator="containsText" text="FAIL">
      <formula>NOT(ISERROR(SEARCH("FAIL",M876)))</formula>
    </cfRule>
  </conditionalFormatting>
  <conditionalFormatting sqref="M877">
    <cfRule type="containsText" dxfId="435" priority="397" stopIfTrue="1" operator="containsText" text="PASS">
      <formula>NOT(ISERROR(SEARCH("PASS",M877)))</formula>
    </cfRule>
    <cfRule type="containsText" dxfId="434" priority="398" stopIfTrue="1" operator="containsText" text="FAIL">
      <formula>NOT(ISERROR(SEARCH("FAIL",M877)))</formula>
    </cfRule>
  </conditionalFormatting>
  <conditionalFormatting sqref="M877">
    <cfRule type="containsText" dxfId="433" priority="395" stopIfTrue="1" operator="containsText" text="PASS">
      <formula>NOT(ISERROR(SEARCH("PASS",M877)))</formula>
    </cfRule>
    <cfRule type="containsText" dxfId="432" priority="396" stopIfTrue="1" operator="containsText" text="FAIL">
      <formula>NOT(ISERROR(SEARCH("FAIL",M877)))</formula>
    </cfRule>
  </conditionalFormatting>
  <conditionalFormatting sqref="M878">
    <cfRule type="containsText" dxfId="431" priority="393" stopIfTrue="1" operator="containsText" text="PASS">
      <formula>NOT(ISERROR(SEARCH("PASS",M878)))</formula>
    </cfRule>
    <cfRule type="containsText" dxfId="430" priority="394" stopIfTrue="1" operator="containsText" text="FAIL">
      <formula>NOT(ISERROR(SEARCH("FAIL",M878)))</formula>
    </cfRule>
  </conditionalFormatting>
  <conditionalFormatting sqref="M877">
    <cfRule type="containsText" dxfId="429" priority="391" stopIfTrue="1" operator="containsText" text="PASS">
      <formula>NOT(ISERROR(SEARCH("PASS",M877)))</formula>
    </cfRule>
    <cfRule type="containsText" dxfId="428" priority="392" stopIfTrue="1" operator="containsText" text="FAIL">
      <formula>NOT(ISERROR(SEARCH("FAIL",M877)))</formula>
    </cfRule>
  </conditionalFormatting>
  <conditionalFormatting sqref="M877">
    <cfRule type="containsText" dxfId="427" priority="389" stopIfTrue="1" operator="containsText" text="PASS">
      <formula>NOT(ISERROR(SEARCH("PASS",M877)))</formula>
    </cfRule>
    <cfRule type="containsText" dxfId="426" priority="390" stopIfTrue="1" operator="containsText" text="FAIL">
      <formula>NOT(ISERROR(SEARCH("FAIL",M877)))</formula>
    </cfRule>
  </conditionalFormatting>
  <conditionalFormatting sqref="M877">
    <cfRule type="containsText" dxfId="425" priority="387" stopIfTrue="1" operator="containsText" text="PASS">
      <formula>NOT(ISERROR(SEARCH("PASS",M877)))</formula>
    </cfRule>
    <cfRule type="containsText" dxfId="424" priority="388" stopIfTrue="1" operator="containsText" text="FAIL">
      <formula>NOT(ISERROR(SEARCH("FAIL",M877)))</formula>
    </cfRule>
  </conditionalFormatting>
  <conditionalFormatting sqref="M878">
    <cfRule type="containsText" dxfId="423" priority="385" stopIfTrue="1" operator="containsText" text="PASS">
      <formula>NOT(ISERROR(SEARCH("PASS",M878)))</formula>
    </cfRule>
    <cfRule type="containsText" dxfId="422" priority="386" stopIfTrue="1" operator="containsText" text="FAIL">
      <formula>NOT(ISERROR(SEARCH("FAIL",M878)))</formula>
    </cfRule>
  </conditionalFormatting>
  <conditionalFormatting sqref="M878">
    <cfRule type="containsText" dxfId="421" priority="383" stopIfTrue="1" operator="containsText" text="PASS">
      <formula>NOT(ISERROR(SEARCH("PASS",M878)))</formula>
    </cfRule>
    <cfRule type="containsText" dxfId="420" priority="384" stopIfTrue="1" operator="containsText" text="FAIL">
      <formula>NOT(ISERROR(SEARCH("FAIL",M878)))</formula>
    </cfRule>
  </conditionalFormatting>
  <conditionalFormatting sqref="M878">
    <cfRule type="containsText" dxfId="419" priority="381" stopIfTrue="1" operator="containsText" text="PASS">
      <formula>NOT(ISERROR(SEARCH("PASS",M878)))</formula>
    </cfRule>
    <cfRule type="containsText" dxfId="418" priority="382" stopIfTrue="1" operator="containsText" text="FAIL">
      <formula>NOT(ISERROR(SEARCH("FAIL",M878)))</formula>
    </cfRule>
  </conditionalFormatting>
  <conditionalFormatting sqref="M878">
    <cfRule type="containsText" dxfId="417" priority="379" stopIfTrue="1" operator="containsText" text="PASS">
      <formula>NOT(ISERROR(SEARCH("PASS",M878)))</formula>
    </cfRule>
    <cfRule type="containsText" dxfId="416" priority="380" stopIfTrue="1" operator="containsText" text="FAIL">
      <formula>NOT(ISERROR(SEARCH("FAIL",M878)))</formula>
    </cfRule>
  </conditionalFormatting>
  <conditionalFormatting sqref="M877">
    <cfRule type="containsText" dxfId="415" priority="377" stopIfTrue="1" operator="containsText" text="PASS">
      <formula>NOT(ISERROR(SEARCH("PASS",M877)))</formula>
    </cfRule>
    <cfRule type="containsText" dxfId="414" priority="378" stopIfTrue="1" operator="containsText" text="FAIL">
      <formula>NOT(ISERROR(SEARCH("FAIL",M877)))</formula>
    </cfRule>
  </conditionalFormatting>
  <conditionalFormatting sqref="M877">
    <cfRule type="containsText" dxfId="413" priority="375" stopIfTrue="1" operator="containsText" text="PASS">
      <formula>NOT(ISERROR(SEARCH("PASS",M877)))</formula>
    </cfRule>
    <cfRule type="containsText" dxfId="412" priority="376" stopIfTrue="1" operator="containsText" text="FAIL">
      <formula>NOT(ISERROR(SEARCH("FAIL",M877)))</formula>
    </cfRule>
  </conditionalFormatting>
  <conditionalFormatting sqref="M878">
    <cfRule type="containsText" dxfId="411" priority="373" stopIfTrue="1" operator="containsText" text="PASS">
      <formula>NOT(ISERROR(SEARCH("PASS",M878)))</formula>
    </cfRule>
    <cfRule type="containsText" dxfId="410" priority="374" stopIfTrue="1" operator="containsText" text="FAIL">
      <formula>NOT(ISERROR(SEARCH("FAIL",M878)))</formula>
    </cfRule>
  </conditionalFormatting>
  <conditionalFormatting sqref="M877">
    <cfRule type="containsText" dxfId="409" priority="371" stopIfTrue="1" operator="containsText" text="PASS">
      <formula>NOT(ISERROR(SEARCH("PASS",M877)))</formula>
    </cfRule>
    <cfRule type="containsText" dxfId="408" priority="372" stopIfTrue="1" operator="containsText" text="FAIL">
      <formula>NOT(ISERROR(SEARCH("FAIL",M877)))</formula>
    </cfRule>
  </conditionalFormatting>
  <conditionalFormatting sqref="M877">
    <cfRule type="containsText" dxfId="407" priority="369" stopIfTrue="1" operator="containsText" text="PASS">
      <formula>NOT(ISERROR(SEARCH("PASS",M877)))</formula>
    </cfRule>
    <cfRule type="containsText" dxfId="406" priority="370" stopIfTrue="1" operator="containsText" text="FAIL">
      <formula>NOT(ISERROR(SEARCH("FAIL",M877)))</formula>
    </cfRule>
  </conditionalFormatting>
  <conditionalFormatting sqref="M878">
    <cfRule type="containsText" dxfId="405" priority="367" stopIfTrue="1" operator="containsText" text="PASS">
      <formula>NOT(ISERROR(SEARCH("PASS",M878)))</formula>
    </cfRule>
    <cfRule type="containsText" dxfId="404" priority="368" stopIfTrue="1" operator="containsText" text="FAIL">
      <formula>NOT(ISERROR(SEARCH("FAIL",M878)))</formula>
    </cfRule>
  </conditionalFormatting>
  <conditionalFormatting sqref="M879:M881">
    <cfRule type="containsText" dxfId="403" priority="365" stopIfTrue="1" operator="containsText" text="PASS">
      <formula>NOT(ISERROR(SEARCH("PASS",M879)))</formula>
    </cfRule>
    <cfRule type="containsText" dxfId="402" priority="366" stopIfTrue="1" operator="containsText" text="FAIL">
      <formula>NOT(ISERROR(SEARCH("FAIL",M879)))</formula>
    </cfRule>
  </conditionalFormatting>
  <conditionalFormatting sqref="M879:M881">
    <cfRule type="containsText" dxfId="401" priority="363" stopIfTrue="1" operator="containsText" text="PASS">
      <formula>NOT(ISERROR(SEARCH("PASS",M879)))</formula>
    </cfRule>
    <cfRule type="containsText" dxfId="400" priority="364" stopIfTrue="1" operator="containsText" text="FAIL">
      <formula>NOT(ISERROR(SEARCH("FAIL",M879)))</formula>
    </cfRule>
  </conditionalFormatting>
  <conditionalFormatting sqref="M879:M881">
    <cfRule type="containsText" dxfId="399" priority="361" stopIfTrue="1" operator="containsText" text="PASS">
      <formula>NOT(ISERROR(SEARCH("PASS",M879)))</formula>
    </cfRule>
    <cfRule type="containsText" dxfId="398" priority="362" stopIfTrue="1" operator="containsText" text="FAIL">
      <formula>NOT(ISERROR(SEARCH("FAIL",M879)))</formula>
    </cfRule>
  </conditionalFormatting>
  <conditionalFormatting sqref="M879:M881">
    <cfRule type="containsText" dxfId="397" priority="359" stopIfTrue="1" operator="containsText" text="PASS">
      <formula>NOT(ISERROR(SEARCH("PASS",M879)))</formula>
    </cfRule>
    <cfRule type="containsText" dxfId="396" priority="360" stopIfTrue="1" operator="containsText" text="FAIL">
      <formula>NOT(ISERROR(SEARCH("FAIL",M879)))</formula>
    </cfRule>
  </conditionalFormatting>
  <conditionalFormatting sqref="M879:M881">
    <cfRule type="containsText" dxfId="395" priority="357" stopIfTrue="1" operator="containsText" text="PASS">
      <formula>NOT(ISERROR(SEARCH("PASS",M879)))</formula>
    </cfRule>
    <cfRule type="containsText" dxfId="394" priority="358" stopIfTrue="1" operator="containsText" text="FAIL">
      <formula>NOT(ISERROR(SEARCH("FAIL",M879)))</formula>
    </cfRule>
  </conditionalFormatting>
  <conditionalFormatting sqref="M879:M881">
    <cfRule type="containsText" dxfId="393" priority="355" stopIfTrue="1" operator="containsText" text="PASS">
      <formula>NOT(ISERROR(SEARCH("PASS",M879)))</formula>
    </cfRule>
    <cfRule type="containsText" dxfId="392" priority="356" stopIfTrue="1" operator="containsText" text="FAIL">
      <formula>NOT(ISERROR(SEARCH("FAIL",M879)))</formula>
    </cfRule>
  </conditionalFormatting>
  <conditionalFormatting sqref="M879:M881">
    <cfRule type="containsText" dxfId="391" priority="353" stopIfTrue="1" operator="containsText" text="PASS">
      <formula>NOT(ISERROR(SEARCH("PASS",M879)))</formula>
    </cfRule>
    <cfRule type="containsText" dxfId="390" priority="354" stopIfTrue="1" operator="containsText" text="FAIL">
      <formula>NOT(ISERROR(SEARCH("FAIL",M879)))</formula>
    </cfRule>
  </conditionalFormatting>
  <conditionalFormatting sqref="M882:M883">
    <cfRule type="containsText" dxfId="389" priority="351" stopIfTrue="1" operator="containsText" text="PASS">
      <formula>NOT(ISERROR(SEARCH("PASS",M882)))</formula>
    </cfRule>
    <cfRule type="containsText" dxfId="388" priority="352" stopIfTrue="1" operator="containsText" text="FAIL">
      <formula>NOT(ISERROR(SEARCH("FAIL",M882)))</formula>
    </cfRule>
  </conditionalFormatting>
  <conditionalFormatting sqref="M882:M883">
    <cfRule type="containsText" dxfId="387" priority="349" stopIfTrue="1" operator="containsText" text="PASS">
      <formula>NOT(ISERROR(SEARCH("PASS",M882)))</formula>
    </cfRule>
    <cfRule type="containsText" dxfId="386" priority="350" stopIfTrue="1" operator="containsText" text="FAIL">
      <formula>NOT(ISERROR(SEARCH("FAIL",M882)))</formula>
    </cfRule>
  </conditionalFormatting>
  <conditionalFormatting sqref="M882:M883">
    <cfRule type="containsText" dxfId="385" priority="347" stopIfTrue="1" operator="containsText" text="PASS">
      <formula>NOT(ISERROR(SEARCH("PASS",M882)))</formula>
    </cfRule>
    <cfRule type="containsText" dxfId="384" priority="348" stopIfTrue="1" operator="containsText" text="FAIL">
      <formula>NOT(ISERROR(SEARCH("FAIL",M882)))</formula>
    </cfRule>
  </conditionalFormatting>
  <conditionalFormatting sqref="M882:M883">
    <cfRule type="containsText" dxfId="383" priority="345" stopIfTrue="1" operator="containsText" text="PASS">
      <formula>NOT(ISERROR(SEARCH("PASS",M882)))</formula>
    </cfRule>
    <cfRule type="containsText" dxfId="382" priority="346" stopIfTrue="1" operator="containsText" text="FAIL">
      <formula>NOT(ISERROR(SEARCH("FAIL",M882)))</formula>
    </cfRule>
  </conditionalFormatting>
  <conditionalFormatting sqref="M882:M883">
    <cfRule type="containsText" dxfId="381" priority="343" stopIfTrue="1" operator="containsText" text="PASS">
      <formula>NOT(ISERROR(SEARCH("PASS",M882)))</formula>
    </cfRule>
    <cfRule type="containsText" dxfId="380" priority="344" stopIfTrue="1" operator="containsText" text="FAIL">
      <formula>NOT(ISERROR(SEARCH("FAIL",M882)))</formula>
    </cfRule>
  </conditionalFormatting>
  <conditionalFormatting sqref="M882:M883">
    <cfRule type="containsText" dxfId="379" priority="341" stopIfTrue="1" operator="containsText" text="PASS">
      <formula>NOT(ISERROR(SEARCH("PASS",M882)))</formula>
    </cfRule>
    <cfRule type="containsText" dxfId="378" priority="342" stopIfTrue="1" operator="containsText" text="FAIL">
      <formula>NOT(ISERROR(SEARCH("FAIL",M882)))</formula>
    </cfRule>
  </conditionalFormatting>
  <conditionalFormatting sqref="M882:M883">
    <cfRule type="containsText" dxfId="377" priority="339" stopIfTrue="1" operator="containsText" text="PASS">
      <formula>NOT(ISERROR(SEARCH("PASS",M882)))</formula>
    </cfRule>
    <cfRule type="containsText" dxfId="376" priority="340" stopIfTrue="1" operator="containsText" text="FAIL">
      <formula>NOT(ISERROR(SEARCH("FAIL",M882)))</formula>
    </cfRule>
  </conditionalFormatting>
  <conditionalFormatting sqref="M882">
    <cfRule type="containsText" dxfId="375" priority="337" stopIfTrue="1" operator="containsText" text="PASS">
      <formula>NOT(ISERROR(SEARCH("PASS",M882)))</formula>
    </cfRule>
    <cfRule type="containsText" dxfId="374" priority="338" stopIfTrue="1" operator="containsText" text="FAIL">
      <formula>NOT(ISERROR(SEARCH("FAIL",M882)))</formula>
    </cfRule>
  </conditionalFormatting>
  <conditionalFormatting sqref="M882">
    <cfRule type="containsText" dxfId="373" priority="335" stopIfTrue="1" operator="containsText" text="PASS">
      <formula>NOT(ISERROR(SEARCH("PASS",M882)))</formula>
    </cfRule>
    <cfRule type="containsText" dxfId="372" priority="336" stopIfTrue="1" operator="containsText" text="FAIL">
      <formula>NOT(ISERROR(SEARCH("FAIL",M882)))</formula>
    </cfRule>
  </conditionalFormatting>
  <conditionalFormatting sqref="M882">
    <cfRule type="containsText" dxfId="371" priority="333" stopIfTrue="1" operator="containsText" text="PASS">
      <formula>NOT(ISERROR(SEARCH("PASS",M882)))</formula>
    </cfRule>
    <cfRule type="containsText" dxfId="370" priority="334" stopIfTrue="1" operator="containsText" text="FAIL">
      <formula>NOT(ISERROR(SEARCH("FAIL",M882)))</formula>
    </cfRule>
  </conditionalFormatting>
  <conditionalFormatting sqref="M882">
    <cfRule type="containsText" dxfId="369" priority="331" stopIfTrue="1" operator="containsText" text="PASS">
      <formula>NOT(ISERROR(SEARCH("PASS",M882)))</formula>
    </cfRule>
    <cfRule type="containsText" dxfId="368" priority="332" stopIfTrue="1" operator="containsText" text="FAIL">
      <formula>NOT(ISERROR(SEARCH("FAIL",M882)))</formula>
    </cfRule>
  </conditionalFormatting>
  <conditionalFormatting sqref="M882">
    <cfRule type="containsText" dxfId="367" priority="329" stopIfTrue="1" operator="containsText" text="PASS">
      <formula>NOT(ISERROR(SEARCH("PASS",M882)))</formula>
    </cfRule>
    <cfRule type="containsText" dxfId="366" priority="330" stopIfTrue="1" operator="containsText" text="FAIL">
      <formula>NOT(ISERROR(SEARCH("FAIL",M882)))</formula>
    </cfRule>
  </conditionalFormatting>
  <conditionalFormatting sqref="M882">
    <cfRule type="containsText" dxfId="365" priority="327" stopIfTrue="1" operator="containsText" text="PASS">
      <formula>NOT(ISERROR(SEARCH("PASS",M882)))</formula>
    </cfRule>
    <cfRule type="containsText" dxfId="364" priority="328" stopIfTrue="1" operator="containsText" text="FAIL">
      <formula>NOT(ISERROR(SEARCH("FAIL",M882)))</formula>
    </cfRule>
  </conditionalFormatting>
  <conditionalFormatting sqref="M882">
    <cfRule type="containsText" dxfId="363" priority="325" stopIfTrue="1" operator="containsText" text="PASS">
      <formula>NOT(ISERROR(SEARCH("PASS",M882)))</formula>
    </cfRule>
    <cfRule type="containsText" dxfId="362" priority="326" stopIfTrue="1" operator="containsText" text="FAIL">
      <formula>NOT(ISERROR(SEARCH("FAIL",M882)))</formula>
    </cfRule>
  </conditionalFormatting>
  <conditionalFormatting sqref="M882">
    <cfRule type="containsText" dxfId="361" priority="323" stopIfTrue="1" operator="containsText" text="PASS">
      <formula>NOT(ISERROR(SEARCH("PASS",M882)))</formula>
    </cfRule>
    <cfRule type="containsText" dxfId="360" priority="324" stopIfTrue="1" operator="containsText" text="FAIL">
      <formula>NOT(ISERROR(SEARCH("FAIL",M882)))</formula>
    </cfRule>
  </conditionalFormatting>
  <conditionalFormatting sqref="M882">
    <cfRule type="containsText" dxfId="359" priority="321" stopIfTrue="1" operator="containsText" text="PASS">
      <formula>NOT(ISERROR(SEARCH("PASS",M882)))</formula>
    </cfRule>
    <cfRule type="containsText" dxfId="358" priority="322" stopIfTrue="1" operator="containsText" text="FAIL">
      <formula>NOT(ISERROR(SEARCH("FAIL",M882)))</formula>
    </cfRule>
  </conditionalFormatting>
  <conditionalFormatting sqref="M884:M885">
    <cfRule type="containsText" dxfId="357" priority="319" stopIfTrue="1" operator="containsText" text="PASS">
      <formula>NOT(ISERROR(SEARCH("PASS",M884)))</formula>
    </cfRule>
    <cfRule type="containsText" dxfId="356" priority="320" stopIfTrue="1" operator="containsText" text="FAIL">
      <formula>NOT(ISERROR(SEARCH("FAIL",M884)))</formula>
    </cfRule>
  </conditionalFormatting>
  <conditionalFormatting sqref="M884:M885">
    <cfRule type="containsText" dxfId="355" priority="317" stopIfTrue="1" operator="containsText" text="PASS">
      <formula>NOT(ISERROR(SEARCH("PASS",M884)))</formula>
    </cfRule>
    <cfRule type="containsText" dxfId="354" priority="318" stopIfTrue="1" operator="containsText" text="FAIL">
      <formula>NOT(ISERROR(SEARCH("FAIL",M884)))</formula>
    </cfRule>
  </conditionalFormatting>
  <conditionalFormatting sqref="M884:M885">
    <cfRule type="containsText" dxfId="353" priority="315" stopIfTrue="1" operator="containsText" text="PASS">
      <formula>NOT(ISERROR(SEARCH("PASS",M884)))</formula>
    </cfRule>
    <cfRule type="containsText" dxfId="352" priority="316" stopIfTrue="1" operator="containsText" text="FAIL">
      <formula>NOT(ISERROR(SEARCH("FAIL",M884)))</formula>
    </cfRule>
  </conditionalFormatting>
  <conditionalFormatting sqref="M884:M885">
    <cfRule type="containsText" dxfId="351" priority="313" stopIfTrue="1" operator="containsText" text="PASS">
      <formula>NOT(ISERROR(SEARCH("PASS",M884)))</formula>
    </cfRule>
    <cfRule type="containsText" dxfId="350" priority="314" stopIfTrue="1" operator="containsText" text="FAIL">
      <formula>NOT(ISERROR(SEARCH("FAIL",M884)))</formula>
    </cfRule>
  </conditionalFormatting>
  <conditionalFormatting sqref="M884:M885">
    <cfRule type="containsText" dxfId="349" priority="311" stopIfTrue="1" operator="containsText" text="PASS">
      <formula>NOT(ISERROR(SEARCH("PASS",M884)))</formula>
    </cfRule>
    <cfRule type="containsText" dxfId="348" priority="312" stopIfTrue="1" operator="containsText" text="FAIL">
      <formula>NOT(ISERROR(SEARCH("FAIL",M884)))</formula>
    </cfRule>
  </conditionalFormatting>
  <conditionalFormatting sqref="M884:M885">
    <cfRule type="containsText" dxfId="347" priority="309" stopIfTrue="1" operator="containsText" text="PASS">
      <formula>NOT(ISERROR(SEARCH("PASS",M884)))</formula>
    </cfRule>
    <cfRule type="containsText" dxfId="346" priority="310" stopIfTrue="1" operator="containsText" text="FAIL">
      <formula>NOT(ISERROR(SEARCH("FAIL",M884)))</formula>
    </cfRule>
  </conditionalFormatting>
  <conditionalFormatting sqref="M884:M885">
    <cfRule type="containsText" dxfId="345" priority="307" stopIfTrue="1" operator="containsText" text="PASS">
      <formula>NOT(ISERROR(SEARCH("PASS",M884)))</formula>
    </cfRule>
    <cfRule type="containsText" dxfId="344" priority="308" stopIfTrue="1" operator="containsText" text="FAIL">
      <formula>NOT(ISERROR(SEARCH("FAIL",M884)))</formula>
    </cfRule>
  </conditionalFormatting>
  <conditionalFormatting sqref="M884">
    <cfRule type="containsText" dxfId="343" priority="305" stopIfTrue="1" operator="containsText" text="PASS">
      <formula>NOT(ISERROR(SEARCH("PASS",M884)))</formula>
    </cfRule>
    <cfRule type="containsText" dxfId="342" priority="306" stopIfTrue="1" operator="containsText" text="FAIL">
      <formula>NOT(ISERROR(SEARCH("FAIL",M884)))</formula>
    </cfRule>
  </conditionalFormatting>
  <conditionalFormatting sqref="M884">
    <cfRule type="containsText" dxfId="341" priority="303" stopIfTrue="1" operator="containsText" text="PASS">
      <formula>NOT(ISERROR(SEARCH("PASS",M884)))</formula>
    </cfRule>
    <cfRule type="containsText" dxfId="340" priority="304" stopIfTrue="1" operator="containsText" text="FAIL">
      <formula>NOT(ISERROR(SEARCH("FAIL",M884)))</formula>
    </cfRule>
  </conditionalFormatting>
  <conditionalFormatting sqref="M884">
    <cfRule type="containsText" dxfId="339" priority="301" stopIfTrue="1" operator="containsText" text="PASS">
      <formula>NOT(ISERROR(SEARCH("PASS",M884)))</formula>
    </cfRule>
    <cfRule type="containsText" dxfId="338" priority="302" stopIfTrue="1" operator="containsText" text="FAIL">
      <formula>NOT(ISERROR(SEARCH("FAIL",M884)))</formula>
    </cfRule>
  </conditionalFormatting>
  <conditionalFormatting sqref="M884">
    <cfRule type="containsText" dxfId="337" priority="299" stopIfTrue="1" operator="containsText" text="PASS">
      <formula>NOT(ISERROR(SEARCH("PASS",M884)))</formula>
    </cfRule>
    <cfRule type="containsText" dxfId="336" priority="300" stopIfTrue="1" operator="containsText" text="FAIL">
      <formula>NOT(ISERROR(SEARCH("FAIL",M884)))</formula>
    </cfRule>
  </conditionalFormatting>
  <conditionalFormatting sqref="M884">
    <cfRule type="containsText" dxfId="335" priority="297" stopIfTrue="1" operator="containsText" text="PASS">
      <formula>NOT(ISERROR(SEARCH("PASS",M884)))</formula>
    </cfRule>
    <cfRule type="containsText" dxfId="334" priority="298" stopIfTrue="1" operator="containsText" text="FAIL">
      <formula>NOT(ISERROR(SEARCH("FAIL",M884)))</formula>
    </cfRule>
  </conditionalFormatting>
  <conditionalFormatting sqref="M884">
    <cfRule type="containsText" dxfId="333" priority="295" stopIfTrue="1" operator="containsText" text="PASS">
      <formula>NOT(ISERROR(SEARCH("PASS",M884)))</formula>
    </cfRule>
    <cfRule type="containsText" dxfId="332" priority="296" stopIfTrue="1" operator="containsText" text="FAIL">
      <formula>NOT(ISERROR(SEARCH("FAIL",M884)))</formula>
    </cfRule>
  </conditionalFormatting>
  <conditionalFormatting sqref="M884">
    <cfRule type="containsText" dxfId="331" priority="293" stopIfTrue="1" operator="containsText" text="PASS">
      <formula>NOT(ISERROR(SEARCH("PASS",M884)))</formula>
    </cfRule>
    <cfRule type="containsText" dxfId="330" priority="294" stopIfTrue="1" operator="containsText" text="FAIL">
      <formula>NOT(ISERROR(SEARCH("FAIL",M884)))</formula>
    </cfRule>
  </conditionalFormatting>
  <conditionalFormatting sqref="M884">
    <cfRule type="containsText" dxfId="329" priority="291" stopIfTrue="1" operator="containsText" text="PASS">
      <formula>NOT(ISERROR(SEARCH("PASS",M884)))</formula>
    </cfRule>
    <cfRule type="containsText" dxfId="328" priority="292" stopIfTrue="1" operator="containsText" text="FAIL">
      <formula>NOT(ISERROR(SEARCH("FAIL",M884)))</formula>
    </cfRule>
  </conditionalFormatting>
  <conditionalFormatting sqref="M884">
    <cfRule type="containsText" dxfId="327" priority="289" stopIfTrue="1" operator="containsText" text="PASS">
      <formula>NOT(ISERROR(SEARCH("PASS",M884)))</formula>
    </cfRule>
    <cfRule type="containsText" dxfId="326" priority="290" stopIfTrue="1" operator="containsText" text="FAIL">
      <formula>NOT(ISERROR(SEARCH("FAIL",M884)))</formula>
    </cfRule>
  </conditionalFormatting>
  <conditionalFormatting sqref="M886:M887">
    <cfRule type="containsText" dxfId="325" priority="287" stopIfTrue="1" operator="containsText" text="PASS">
      <formula>NOT(ISERROR(SEARCH("PASS",M886)))</formula>
    </cfRule>
    <cfRule type="containsText" dxfId="324" priority="288" stopIfTrue="1" operator="containsText" text="FAIL">
      <formula>NOT(ISERROR(SEARCH("FAIL",M886)))</formula>
    </cfRule>
  </conditionalFormatting>
  <conditionalFormatting sqref="M886:M887">
    <cfRule type="containsText" dxfId="323" priority="285" stopIfTrue="1" operator="containsText" text="PASS">
      <formula>NOT(ISERROR(SEARCH("PASS",M886)))</formula>
    </cfRule>
    <cfRule type="containsText" dxfId="322" priority="286" stopIfTrue="1" operator="containsText" text="FAIL">
      <formula>NOT(ISERROR(SEARCH("FAIL",M886)))</formula>
    </cfRule>
  </conditionalFormatting>
  <conditionalFormatting sqref="M886:M887">
    <cfRule type="containsText" dxfId="321" priority="283" stopIfTrue="1" operator="containsText" text="PASS">
      <formula>NOT(ISERROR(SEARCH("PASS",M886)))</formula>
    </cfRule>
    <cfRule type="containsText" dxfId="320" priority="284" stopIfTrue="1" operator="containsText" text="FAIL">
      <formula>NOT(ISERROR(SEARCH("FAIL",M886)))</formula>
    </cfRule>
  </conditionalFormatting>
  <conditionalFormatting sqref="M886:M887">
    <cfRule type="containsText" dxfId="319" priority="281" stopIfTrue="1" operator="containsText" text="PASS">
      <formula>NOT(ISERROR(SEARCH("PASS",M886)))</formula>
    </cfRule>
    <cfRule type="containsText" dxfId="318" priority="282" stopIfTrue="1" operator="containsText" text="FAIL">
      <formula>NOT(ISERROR(SEARCH("FAIL",M886)))</formula>
    </cfRule>
  </conditionalFormatting>
  <conditionalFormatting sqref="M886:M887">
    <cfRule type="containsText" dxfId="317" priority="279" stopIfTrue="1" operator="containsText" text="PASS">
      <formula>NOT(ISERROR(SEARCH("PASS",M886)))</formula>
    </cfRule>
    <cfRule type="containsText" dxfId="316" priority="280" stopIfTrue="1" operator="containsText" text="FAIL">
      <formula>NOT(ISERROR(SEARCH("FAIL",M886)))</formula>
    </cfRule>
  </conditionalFormatting>
  <conditionalFormatting sqref="M886:M887">
    <cfRule type="containsText" dxfId="315" priority="277" stopIfTrue="1" operator="containsText" text="PASS">
      <formula>NOT(ISERROR(SEARCH("PASS",M886)))</formula>
    </cfRule>
    <cfRule type="containsText" dxfId="314" priority="278" stopIfTrue="1" operator="containsText" text="FAIL">
      <formula>NOT(ISERROR(SEARCH("FAIL",M886)))</formula>
    </cfRule>
  </conditionalFormatting>
  <conditionalFormatting sqref="M886:M887">
    <cfRule type="containsText" dxfId="313" priority="275" stopIfTrue="1" operator="containsText" text="PASS">
      <formula>NOT(ISERROR(SEARCH("PASS",M886)))</formula>
    </cfRule>
    <cfRule type="containsText" dxfId="312" priority="276" stopIfTrue="1" operator="containsText" text="FAIL">
      <formula>NOT(ISERROR(SEARCH("FAIL",M886)))</formula>
    </cfRule>
  </conditionalFormatting>
  <conditionalFormatting sqref="M886">
    <cfRule type="containsText" dxfId="311" priority="273" stopIfTrue="1" operator="containsText" text="PASS">
      <formula>NOT(ISERROR(SEARCH("PASS",M886)))</formula>
    </cfRule>
    <cfRule type="containsText" dxfId="310" priority="274" stopIfTrue="1" operator="containsText" text="FAIL">
      <formula>NOT(ISERROR(SEARCH("FAIL",M886)))</formula>
    </cfRule>
  </conditionalFormatting>
  <conditionalFormatting sqref="M886">
    <cfRule type="containsText" dxfId="309" priority="271" stopIfTrue="1" operator="containsText" text="PASS">
      <formula>NOT(ISERROR(SEARCH("PASS",M886)))</formula>
    </cfRule>
    <cfRule type="containsText" dxfId="308" priority="272" stopIfTrue="1" operator="containsText" text="FAIL">
      <formula>NOT(ISERROR(SEARCH("FAIL",M886)))</formula>
    </cfRule>
  </conditionalFormatting>
  <conditionalFormatting sqref="M886">
    <cfRule type="containsText" dxfId="307" priority="269" stopIfTrue="1" operator="containsText" text="PASS">
      <formula>NOT(ISERROR(SEARCH("PASS",M886)))</formula>
    </cfRule>
    <cfRule type="containsText" dxfId="306" priority="270" stopIfTrue="1" operator="containsText" text="FAIL">
      <formula>NOT(ISERROR(SEARCH("FAIL",M886)))</formula>
    </cfRule>
  </conditionalFormatting>
  <conditionalFormatting sqref="M886">
    <cfRule type="containsText" dxfId="305" priority="267" stopIfTrue="1" operator="containsText" text="PASS">
      <formula>NOT(ISERROR(SEARCH("PASS",M886)))</formula>
    </cfRule>
    <cfRule type="containsText" dxfId="304" priority="268" stopIfTrue="1" operator="containsText" text="FAIL">
      <formula>NOT(ISERROR(SEARCH("FAIL",M886)))</formula>
    </cfRule>
  </conditionalFormatting>
  <conditionalFormatting sqref="M886">
    <cfRule type="containsText" dxfId="303" priority="265" stopIfTrue="1" operator="containsText" text="PASS">
      <formula>NOT(ISERROR(SEARCH("PASS",M886)))</formula>
    </cfRule>
    <cfRule type="containsText" dxfId="302" priority="266" stopIfTrue="1" operator="containsText" text="FAIL">
      <formula>NOT(ISERROR(SEARCH("FAIL",M886)))</formula>
    </cfRule>
  </conditionalFormatting>
  <conditionalFormatting sqref="M886">
    <cfRule type="containsText" dxfId="301" priority="263" stopIfTrue="1" operator="containsText" text="PASS">
      <formula>NOT(ISERROR(SEARCH("PASS",M886)))</formula>
    </cfRule>
    <cfRule type="containsText" dxfId="300" priority="264" stopIfTrue="1" operator="containsText" text="FAIL">
      <formula>NOT(ISERROR(SEARCH("FAIL",M886)))</formula>
    </cfRule>
  </conditionalFormatting>
  <conditionalFormatting sqref="M886">
    <cfRule type="containsText" dxfId="299" priority="261" stopIfTrue="1" operator="containsText" text="PASS">
      <formula>NOT(ISERROR(SEARCH("PASS",M886)))</formula>
    </cfRule>
    <cfRule type="containsText" dxfId="298" priority="262" stopIfTrue="1" operator="containsText" text="FAIL">
      <formula>NOT(ISERROR(SEARCH("FAIL",M886)))</formula>
    </cfRule>
  </conditionalFormatting>
  <conditionalFormatting sqref="M886">
    <cfRule type="containsText" dxfId="297" priority="259" stopIfTrue="1" operator="containsText" text="PASS">
      <formula>NOT(ISERROR(SEARCH("PASS",M886)))</formula>
    </cfRule>
    <cfRule type="containsText" dxfId="296" priority="260" stopIfTrue="1" operator="containsText" text="FAIL">
      <formula>NOT(ISERROR(SEARCH("FAIL",M886)))</formula>
    </cfRule>
  </conditionalFormatting>
  <conditionalFormatting sqref="M886">
    <cfRule type="containsText" dxfId="295" priority="257" stopIfTrue="1" operator="containsText" text="PASS">
      <formula>NOT(ISERROR(SEARCH("PASS",M886)))</formula>
    </cfRule>
    <cfRule type="containsText" dxfId="294" priority="258" stopIfTrue="1" operator="containsText" text="FAIL">
      <formula>NOT(ISERROR(SEARCH("FAIL",M886)))</formula>
    </cfRule>
  </conditionalFormatting>
  <conditionalFormatting sqref="M888:M889">
    <cfRule type="containsText" dxfId="293" priority="255" stopIfTrue="1" operator="containsText" text="PASS">
      <formula>NOT(ISERROR(SEARCH("PASS",M888)))</formula>
    </cfRule>
    <cfRule type="containsText" dxfId="292" priority="256" stopIfTrue="1" operator="containsText" text="FAIL">
      <formula>NOT(ISERROR(SEARCH("FAIL",M888)))</formula>
    </cfRule>
  </conditionalFormatting>
  <conditionalFormatting sqref="M888:M889">
    <cfRule type="containsText" dxfId="291" priority="253" stopIfTrue="1" operator="containsText" text="PASS">
      <formula>NOT(ISERROR(SEARCH("PASS",M888)))</formula>
    </cfRule>
    <cfRule type="containsText" dxfId="290" priority="254" stopIfTrue="1" operator="containsText" text="FAIL">
      <formula>NOT(ISERROR(SEARCH("FAIL",M888)))</formula>
    </cfRule>
  </conditionalFormatting>
  <conditionalFormatting sqref="M888:M889">
    <cfRule type="containsText" dxfId="289" priority="251" stopIfTrue="1" operator="containsText" text="PASS">
      <formula>NOT(ISERROR(SEARCH("PASS",M888)))</formula>
    </cfRule>
    <cfRule type="containsText" dxfId="288" priority="252" stopIfTrue="1" operator="containsText" text="FAIL">
      <formula>NOT(ISERROR(SEARCH("FAIL",M888)))</formula>
    </cfRule>
  </conditionalFormatting>
  <conditionalFormatting sqref="M888:M889">
    <cfRule type="containsText" dxfId="287" priority="249" stopIfTrue="1" operator="containsText" text="PASS">
      <formula>NOT(ISERROR(SEARCH("PASS",M888)))</formula>
    </cfRule>
    <cfRule type="containsText" dxfId="286" priority="250" stopIfTrue="1" operator="containsText" text="FAIL">
      <formula>NOT(ISERROR(SEARCH("FAIL",M888)))</formula>
    </cfRule>
  </conditionalFormatting>
  <conditionalFormatting sqref="M888:M889">
    <cfRule type="containsText" dxfId="285" priority="247" stopIfTrue="1" operator="containsText" text="PASS">
      <formula>NOT(ISERROR(SEARCH("PASS",M888)))</formula>
    </cfRule>
    <cfRule type="containsText" dxfId="284" priority="248" stopIfTrue="1" operator="containsText" text="FAIL">
      <formula>NOT(ISERROR(SEARCH("FAIL",M888)))</formula>
    </cfRule>
  </conditionalFormatting>
  <conditionalFormatting sqref="M888:M889">
    <cfRule type="containsText" dxfId="283" priority="245" stopIfTrue="1" operator="containsText" text="PASS">
      <formula>NOT(ISERROR(SEARCH("PASS",M888)))</formula>
    </cfRule>
    <cfRule type="containsText" dxfId="282" priority="246" stopIfTrue="1" operator="containsText" text="FAIL">
      <formula>NOT(ISERROR(SEARCH("FAIL",M888)))</formula>
    </cfRule>
  </conditionalFormatting>
  <conditionalFormatting sqref="M888:M889">
    <cfRule type="containsText" dxfId="281" priority="243" stopIfTrue="1" operator="containsText" text="PASS">
      <formula>NOT(ISERROR(SEARCH("PASS",M888)))</formula>
    </cfRule>
    <cfRule type="containsText" dxfId="280" priority="244" stopIfTrue="1" operator="containsText" text="FAIL">
      <formula>NOT(ISERROR(SEARCH("FAIL",M888)))</formula>
    </cfRule>
  </conditionalFormatting>
  <conditionalFormatting sqref="M888">
    <cfRule type="containsText" dxfId="279" priority="241" stopIfTrue="1" operator="containsText" text="PASS">
      <formula>NOT(ISERROR(SEARCH("PASS",M888)))</formula>
    </cfRule>
    <cfRule type="containsText" dxfId="278" priority="242" stopIfTrue="1" operator="containsText" text="FAIL">
      <formula>NOT(ISERROR(SEARCH("FAIL",M888)))</formula>
    </cfRule>
  </conditionalFormatting>
  <conditionalFormatting sqref="M888">
    <cfRule type="containsText" dxfId="277" priority="239" stopIfTrue="1" operator="containsText" text="PASS">
      <formula>NOT(ISERROR(SEARCH("PASS",M888)))</formula>
    </cfRule>
    <cfRule type="containsText" dxfId="276" priority="240" stopIfTrue="1" operator="containsText" text="FAIL">
      <formula>NOT(ISERROR(SEARCH("FAIL",M888)))</formula>
    </cfRule>
  </conditionalFormatting>
  <conditionalFormatting sqref="M888">
    <cfRule type="containsText" dxfId="275" priority="237" stopIfTrue="1" operator="containsText" text="PASS">
      <formula>NOT(ISERROR(SEARCH("PASS",M888)))</formula>
    </cfRule>
    <cfRule type="containsText" dxfId="274" priority="238" stopIfTrue="1" operator="containsText" text="FAIL">
      <formula>NOT(ISERROR(SEARCH("FAIL",M888)))</formula>
    </cfRule>
  </conditionalFormatting>
  <conditionalFormatting sqref="M888">
    <cfRule type="containsText" dxfId="273" priority="235" stopIfTrue="1" operator="containsText" text="PASS">
      <formula>NOT(ISERROR(SEARCH("PASS",M888)))</formula>
    </cfRule>
    <cfRule type="containsText" dxfId="272" priority="236" stopIfTrue="1" operator="containsText" text="FAIL">
      <formula>NOT(ISERROR(SEARCH("FAIL",M888)))</formula>
    </cfRule>
  </conditionalFormatting>
  <conditionalFormatting sqref="M888">
    <cfRule type="containsText" dxfId="271" priority="233" stopIfTrue="1" operator="containsText" text="PASS">
      <formula>NOT(ISERROR(SEARCH("PASS",M888)))</formula>
    </cfRule>
    <cfRule type="containsText" dxfId="270" priority="234" stopIfTrue="1" operator="containsText" text="FAIL">
      <formula>NOT(ISERROR(SEARCH("FAIL",M888)))</formula>
    </cfRule>
  </conditionalFormatting>
  <conditionalFormatting sqref="M888">
    <cfRule type="containsText" dxfId="269" priority="231" stopIfTrue="1" operator="containsText" text="PASS">
      <formula>NOT(ISERROR(SEARCH("PASS",M888)))</formula>
    </cfRule>
    <cfRule type="containsText" dxfId="268" priority="232" stopIfTrue="1" operator="containsText" text="FAIL">
      <formula>NOT(ISERROR(SEARCH("FAIL",M888)))</formula>
    </cfRule>
  </conditionalFormatting>
  <conditionalFormatting sqref="M888">
    <cfRule type="containsText" dxfId="267" priority="229" stopIfTrue="1" operator="containsText" text="PASS">
      <formula>NOT(ISERROR(SEARCH("PASS",M888)))</formula>
    </cfRule>
    <cfRule type="containsText" dxfId="266" priority="230" stopIfTrue="1" operator="containsText" text="FAIL">
      <formula>NOT(ISERROR(SEARCH("FAIL",M888)))</formula>
    </cfRule>
  </conditionalFormatting>
  <conditionalFormatting sqref="M888">
    <cfRule type="containsText" dxfId="265" priority="227" stopIfTrue="1" operator="containsText" text="PASS">
      <formula>NOT(ISERROR(SEARCH("PASS",M888)))</formula>
    </cfRule>
    <cfRule type="containsText" dxfId="264" priority="228" stopIfTrue="1" operator="containsText" text="FAIL">
      <formula>NOT(ISERROR(SEARCH("FAIL",M888)))</formula>
    </cfRule>
  </conditionalFormatting>
  <conditionalFormatting sqref="M888">
    <cfRule type="containsText" dxfId="263" priority="225" stopIfTrue="1" operator="containsText" text="PASS">
      <formula>NOT(ISERROR(SEARCH("PASS",M888)))</formula>
    </cfRule>
    <cfRule type="containsText" dxfId="262" priority="226" stopIfTrue="1" operator="containsText" text="FAIL">
      <formula>NOT(ISERROR(SEARCH("FAIL",M888)))</formula>
    </cfRule>
  </conditionalFormatting>
  <conditionalFormatting sqref="M890">
    <cfRule type="containsText" dxfId="261" priority="223" stopIfTrue="1" operator="containsText" text="PASS">
      <formula>NOT(ISERROR(SEARCH("PASS",M890)))</formula>
    </cfRule>
    <cfRule type="containsText" dxfId="260" priority="224" stopIfTrue="1" operator="containsText" text="FAIL">
      <formula>NOT(ISERROR(SEARCH("FAIL",M890)))</formula>
    </cfRule>
  </conditionalFormatting>
  <conditionalFormatting sqref="M890">
    <cfRule type="containsText" dxfId="259" priority="221" stopIfTrue="1" operator="containsText" text="PASS">
      <formula>NOT(ISERROR(SEARCH("PASS",M890)))</formula>
    </cfRule>
    <cfRule type="containsText" dxfId="258" priority="222" stopIfTrue="1" operator="containsText" text="FAIL">
      <formula>NOT(ISERROR(SEARCH("FAIL",M890)))</formula>
    </cfRule>
  </conditionalFormatting>
  <conditionalFormatting sqref="M890">
    <cfRule type="containsText" dxfId="257" priority="219" stopIfTrue="1" operator="containsText" text="PASS">
      <formula>NOT(ISERROR(SEARCH("PASS",M890)))</formula>
    </cfRule>
    <cfRule type="containsText" dxfId="256" priority="220" stopIfTrue="1" operator="containsText" text="FAIL">
      <formula>NOT(ISERROR(SEARCH("FAIL",M890)))</formula>
    </cfRule>
  </conditionalFormatting>
  <conditionalFormatting sqref="M890">
    <cfRule type="containsText" dxfId="255" priority="217" stopIfTrue="1" operator="containsText" text="PASS">
      <formula>NOT(ISERROR(SEARCH("PASS",M890)))</formula>
    </cfRule>
    <cfRule type="containsText" dxfId="254" priority="218" stopIfTrue="1" operator="containsText" text="FAIL">
      <formula>NOT(ISERROR(SEARCH("FAIL",M890)))</formula>
    </cfRule>
  </conditionalFormatting>
  <conditionalFormatting sqref="M890">
    <cfRule type="containsText" dxfId="253" priority="215" stopIfTrue="1" operator="containsText" text="PASS">
      <formula>NOT(ISERROR(SEARCH("PASS",M890)))</formula>
    </cfRule>
    <cfRule type="containsText" dxfId="252" priority="216" stopIfTrue="1" operator="containsText" text="FAIL">
      <formula>NOT(ISERROR(SEARCH("FAIL",M890)))</formula>
    </cfRule>
  </conditionalFormatting>
  <conditionalFormatting sqref="M890">
    <cfRule type="containsText" dxfId="251" priority="213" stopIfTrue="1" operator="containsText" text="PASS">
      <formula>NOT(ISERROR(SEARCH("PASS",M890)))</formula>
    </cfRule>
    <cfRule type="containsText" dxfId="250" priority="214" stopIfTrue="1" operator="containsText" text="FAIL">
      <formula>NOT(ISERROR(SEARCH("FAIL",M890)))</formula>
    </cfRule>
  </conditionalFormatting>
  <conditionalFormatting sqref="M890">
    <cfRule type="containsText" dxfId="249" priority="211" stopIfTrue="1" operator="containsText" text="PASS">
      <formula>NOT(ISERROR(SEARCH("PASS",M890)))</formula>
    </cfRule>
    <cfRule type="containsText" dxfId="248" priority="212" stopIfTrue="1" operator="containsText" text="FAIL">
      <formula>NOT(ISERROR(SEARCH("FAIL",M890)))</formula>
    </cfRule>
  </conditionalFormatting>
  <conditionalFormatting sqref="M890">
    <cfRule type="containsText" dxfId="247" priority="209" stopIfTrue="1" operator="containsText" text="PASS">
      <formula>NOT(ISERROR(SEARCH("PASS",M890)))</formula>
    </cfRule>
    <cfRule type="containsText" dxfId="246" priority="210" stopIfTrue="1" operator="containsText" text="FAIL">
      <formula>NOT(ISERROR(SEARCH("FAIL",M890)))</formula>
    </cfRule>
  </conditionalFormatting>
  <conditionalFormatting sqref="M890">
    <cfRule type="containsText" dxfId="245" priority="207" stopIfTrue="1" operator="containsText" text="PASS">
      <formula>NOT(ISERROR(SEARCH("PASS",M890)))</formula>
    </cfRule>
    <cfRule type="containsText" dxfId="244" priority="208" stopIfTrue="1" operator="containsText" text="FAIL">
      <formula>NOT(ISERROR(SEARCH("FAIL",M890)))</formula>
    </cfRule>
  </conditionalFormatting>
  <conditionalFormatting sqref="M890">
    <cfRule type="containsText" dxfId="243" priority="205" stopIfTrue="1" operator="containsText" text="PASS">
      <formula>NOT(ISERROR(SEARCH("PASS",M890)))</formula>
    </cfRule>
    <cfRule type="containsText" dxfId="242" priority="206" stopIfTrue="1" operator="containsText" text="FAIL">
      <formula>NOT(ISERROR(SEARCH("FAIL",M890)))</formula>
    </cfRule>
  </conditionalFormatting>
  <conditionalFormatting sqref="M890">
    <cfRule type="containsText" dxfId="241" priority="203" stopIfTrue="1" operator="containsText" text="PASS">
      <formula>NOT(ISERROR(SEARCH("PASS",M890)))</formula>
    </cfRule>
    <cfRule type="containsText" dxfId="240" priority="204" stopIfTrue="1" operator="containsText" text="FAIL">
      <formula>NOT(ISERROR(SEARCH("FAIL",M890)))</formula>
    </cfRule>
  </conditionalFormatting>
  <conditionalFormatting sqref="M890">
    <cfRule type="containsText" dxfId="239" priority="201" stopIfTrue="1" operator="containsText" text="PASS">
      <formula>NOT(ISERROR(SEARCH("PASS",M890)))</formula>
    </cfRule>
    <cfRule type="containsText" dxfId="238" priority="202" stopIfTrue="1" operator="containsText" text="FAIL">
      <formula>NOT(ISERROR(SEARCH("FAIL",M890)))</formula>
    </cfRule>
  </conditionalFormatting>
  <conditionalFormatting sqref="M890">
    <cfRule type="containsText" dxfId="237" priority="199" stopIfTrue="1" operator="containsText" text="PASS">
      <formula>NOT(ISERROR(SEARCH("PASS",M890)))</formula>
    </cfRule>
    <cfRule type="containsText" dxfId="236" priority="200" stopIfTrue="1" operator="containsText" text="FAIL">
      <formula>NOT(ISERROR(SEARCH("FAIL",M890)))</formula>
    </cfRule>
  </conditionalFormatting>
  <conditionalFormatting sqref="M890">
    <cfRule type="containsText" dxfId="235" priority="197" stopIfTrue="1" operator="containsText" text="PASS">
      <formula>NOT(ISERROR(SEARCH("PASS",M890)))</formula>
    </cfRule>
    <cfRule type="containsText" dxfId="234" priority="198" stopIfTrue="1" operator="containsText" text="FAIL">
      <formula>NOT(ISERROR(SEARCH("FAIL",M890)))</formula>
    </cfRule>
  </conditionalFormatting>
  <conditionalFormatting sqref="M890">
    <cfRule type="containsText" dxfId="233" priority="195" stopIfTrue="1" operator="containsText" text="PASS">
      <formula>NOT(ISERROR(SEARCH("PASS",M890)))</formula>
    </cfRule>
    <cfRule type="containsText" dxfId="232" priority="196" stopIfTrue="1" operator="containsText" text="FAIL">
      <formula>NOT(ISERROR(SEARCH("FAIL",M890)))</formula>
    </cfRule>
  </conditionalFormatting>
  <conditionalFormatting sqref="M890">
    <cfRule type="containsText" dxfId="231" priority="193" stopIfTrue="1" operator="containsText" text="PASS">
      <formula>NOT(ISERROR(SEARCH("PASS",M890)))</formula>
    </cfRule>
    <cfRule type="containsText" dxfId="230" priority="194" stopIfTrue="1" operator="containsText" text="FAIL">
      <formula>NOT(ISERROR(SEARCH("FAIL",M890)))</formula>
    </cfRule>
  </conditionalFormatting>
  <conditionalFormatting sqref="M891:M892">
    <cfRule type="containsText" dxfId="229" priority="191" stopIfTrue="1" operator="containsText" text="PASS">
      <formula>NOT(ISERROR(SEARCH("PASS",M891)))</formula>
    </cfRule>
    <cfRule type="containsText" dxfId="228" priority="192" stopIfTrue="1" operator="containsText" text="FAIL">
      <formula>NOT(ISERROR(SEARCH("FAIL",M891)))</formula>
    </cfRule>
  </conditionalFormatting>
  <conditionalFormatting sqref="M891:M892">
    <cfRule type="containsText" dxfId="227" priority="189" stopIfTrue="1" operator="containsText" text="PASS">
      <formula>NOT(ISERROR(SEARCH("PASS",M891)))</formula>
    </cfRule>
    <cfRule type="containsText" dxfId="226" priority="190" stopIfTrue="1" operator="containsText" text="FAIL">
      <formula>NOT(ISERROR(SEARCH("FAIL",M891)))</formula>
    </cfRule>
  </conditionalFormatting>
  <conditionalFormatting sqref="M891:M892">
    <cfRule type="containsText" dxfId="225" priority="187" stopIfTrue="1" operator="containsText" text="PASS">
      <formula>NOT(ISERROR(SEARCH("PASS",M891)))</formula>
    </cfRule>
    <cfRule type="containsText" dxfId="224" priority="188" stopIfTrue="1" operator="containsText" text="FAIL">
      <formula>NOT(ISERROR(SEARCH("FAIL",M891)))</formula>
    </cfRule>
  </conditionalFormatting>
  <conditionalFormatting sqref="M891:M892">
    <cfRule type="containsText" dxfId="223" priority="185" stopIfTrue="1" operator="containsText" text="PASS">
      <formula>NOT(ISERROR(SEARCH("PASS",M891)))</formula>
    </cfRule>
    <cfRule type="containsText" dxfId="222" priority="186" stopIfTrue="1" operator="containsText" text="FAIL">
      <formula>NOT(ISERROR(SEARCH("FAIL",M891)))</formula>
    </cfRule>
  </conditionalFormatting>
  <conditionalFormatting sqref="M891:M892">
    <cfRule type="containsText" dxfId="221" priority="183" stopIfTrue="1" operator="containsText" text="PASS">
      <formula>NOT(ISERROR(SEARCH("PASS",M891)))</formula>
    </cfRule>
    <cfRule type="containsText" dxfId="220" priority="184" stopIfTrue="1" operator="containsText" text="FAIL">
      <formula>NOT(ISERROR(SEARCH("FAIL",M891)))</formula>
    </cfRule>
  </conditionalFormatting>
  <conditionalFormatting sqref="M891:M892">
    <cfRule type="containsText" dxfId="219" priority="181" stopIfTrue="1" operator="containsText" text="PASS">
      <formula>NOT(ISERROR(SEARCH("PASS",M891)))</formula>
    </cfRule>
    <cfRule type="containsText" dxfId="218" priority="182" stopIfTrue="1" operator="containsText" text="FAIL">
      <formula>NOT(ISERROR(SEARCH("FAIL",M891)))</formula>
    </cfRule>
  </conditionalFormatting>
  <conditionalFormatting sqref="M891:M892">
    <cfRule type="containsText" dxfId="217" priority="179" stopIfTrue="1" operator="containsText" text="PASS">
      <formula>NOT(ISERROR(SEARCH("PASS",M891)))</formula>
    </cfRule>
    <cfRule type="containsText" dxfId="216" priority="180" stopIfTrue="1" operator="containsText" text="FAIL">
      <formula>NOT(ISERROR(SEARCH("FAIL",M891)))</formula>
    </cfRule>
  </conditionalFormatting>
  <conditionalFormatting sqref="M891">
    <cfRule type="containsText" dxfId="215" priority="177" stopIfTrue="1" operator="containsText" text="PASS">
      <formula>NOT(ISERROR(SEARCH("PASS",M891)))</formula>
    </cfRule>
    <cfRule type="containsText" dxfId="214" priority="178" stopIfTrue="1" operator="containsText" text="FAIL">
      <formula>NOT(ISERROR(SEARCH("FAIL",M891)))</formula>
    </cfRule>
  </conditionalFormatting>
  <conditionalFormatting sqref="M891">
    <cfRule type="containsText" dxfId="213" priority="175" stopIfTrue="1" operator="containsText" text="PASS">
      <formula>NOT(ISERROR(SEARCH("PASS",M891)))</formula>
    </cfRule>
    <cfRule type="containsText" dxfId="212" priority="176" stopIfTrue="1" operator="containsText" text="FAIL">
      <formula>NOT(ISERROR(SEARCH("FAIL",M891)))</formula>
    </cfRule>
  </conditionalFormatting>
  <conditionalFormatting sqref="M891">
    <cfRule type="containsText" dxfId="211" priority="173" stopIfTrue="1" operator="containsText" text="PASS">
      <formula>NOT(ISERROR(SEARCH("PASS",M891)))</formula>
    </cfRule>
    <cfRule type="containsText" dxfId="210" priority="174" stopIfTrue="1" operator="containsText" text="FAIL">
      <formula>NOT(ISERROR(SEARCH("FAIL",M891)))</formula>
    </cfRule>
  </conditionalFormatting>
  <conditionalFormatting sqref="M891">
    <cfRule type="containsText" dxfId="209" priority="171" stopIfTrue="1" operator="containsText" text="PASS">
      <formula>NOT(ISERROR(SEARCH("PASS",M891)))</formula>
    </cfRule>
    <cfRule type="containsText" dxfId="208" priority="172" stopIfTrue="1" operator="containsText" text="FAIL">
      <formula>NOT(ISERROR(SEARCH("FAIL",M891)))</formula>
    </cfRule>
  </conditionalFormatting>
  <conditionalFormatting sqref="M891">
    <cfRule type="containsText" dxfId="207" priority="169" stopIfTrue="1" operator="containsText" text="PASS">
      <formula>NOT(ISERROR(SEARCH("PASS",M891)))</formula>
    </cfRule>
    <cfRule type="containsText" dxfId="206" priority="170" stopIfTrue="1" operator="containsText" text="FAIL">
      <formula>NOT(ISERROR(SEARCH("FAIL",M891)))</formula>
    </cfRule>
  </conditionalFormatting>
  <conditionalFormatting sqref="M891">
    <cfRule type="containsText" dxfId="205" priority="167" stopIfTrue="1" operator="containsText" text="PASS">
      <formula>NOT(ISERROR(SEARCH("PASS",M891)))</formula>
    </cfRule>
    <cfRule type="containsText" dxfId="204" priority="168" stopIfTrue="1" operator="containsText" text="FAIL">
      <formula>NOT(ISERROR(SEARCH("FAIL",M891)))</formula>
    </cfRule>
  </conditionalFormatting>
  <conditionalFormatting sqref="M891">
    <cfRule type="containsText" dxfId="203" priority="165" stopIfTrue="1" operator="containsText" text="PASS">
      <formula>NOT(ISERROR(SEARCH("PASS",M891)))</formula>
    </cfRule>
    <cfRule type="containsText" dxfId="202" priority="166" stopIfTrue="1" operator="containsText" text="FAIL">
      <formula>NOT(ISERROR(SEARCH("FAIL",M891)))</formula>
    </cfRule>
  </conditionalFormatting>
  <conditionalFormatting sqref="M891">
    <cfRule type="containsText" dxfId="201" priority="163" stopIfTrue="1" operator="containsText" text="PASS">
      <formula>NOT(ISERROR(SEARCH("PASS",M891)))</formula>
    </cfRule>
    <cfRule type="containsText" dxfId="200" priority="164" stopIfTrue="1" operator="containsText" text="FAIL">
      <formula>NOT(ISERROR(SEARCH("FAIL",M891)))</formula>
    </cfRule>
  </conditionalFormatting>
  <conditionalFormatting sqref="M891">
    <cfRule type="containsText" dxfId="199" priority="161" stopIfTrue="1" operator="containsText" text="PASS">
      <formula>NOT(ISERROR(SEARCH("PASS",M891)))</formula>
    </cfRule>
    <cfRule type="containsText" dxfId="198" priority="162" stopIfTrue="1" operator="containsText" text="FAIL">
      <formula>NOT(ISERROR(SEARCH("FAIL",M891)))</formula>
    </cfRule>
  </conditionalFormatting>
  <conditionalFormatting sqref="M893:M894">
    <cfRule type="containsText" dxfId="197" priority="159" stopIfTrue="1" operator="containsText" text="PASS">
      <formula>NOT(ISERROR(SEARCH("PASS",M893)))</formula>
    </cfRule>
    <cfRule type="containsText" dxfId="196" priority="160" stopIfTrue="1" operator="containsText" text="FAIL">
      <formula>NOT(ISERROR(SEARCH("FAIL",M893)))</formula>
    </cfRule>
  </conditionalFormatting>
  <conditionalFormatting sqref="M893:M894">
    <cfRule type="containsText" dxfId="195" priority="157" stopIfTrue="1" operator="containsText" text="PASS">
      <formula>NOT(ISERROR(SEARCH("PASS",M893)))</formula>
    </cfRule>
    <cfRule type="containsText" dxfId="194" priority="158" stopIfTrue="1" operator="containsText" text="FAIL">
      <formula>NOT(ISERROR(SEARCH("FAIL",M893)))</formula>
    </cfRule>
  </conditionalFormatting>
  <conditionalFormatting sqref="M893:M894">
    <cfRule type="containsText" dxfId="193" priority="155" stopIfTrue="1" operator="containsText" text="PASS">
      <formula>NOT(ISERROR(SEARCH("PASS",M893)))</formula>
    </cfRule>
    <cfRule type="containsText" dxfId="192" priority="156" stopIfTrue="1" operator="containsText" text="FAIL">
      <formula>NOT(ISERROR(SEARCH("FAIL",M893)))</formula>
    </cfRule>
  </conditionalFormatting>
  <conditionalFormatting sqref="M893:M894">
    <cfRule type="containsText" dxfId="191" priority="153" stopIfTrue="1" operator="containsText" text="PASS">
      <formula>NOT(ISERROR(SEARCH("PASS",M893)))</formula>
    </cfRule>
    <cfRule type="containsText" dxfId="190" priority="154" stopIfTrue="1" operator="containsText" text="FAIL">
      <formula>NOT(ISERROR(SEARCH("FAIL",M893)))</formula>
    </cfRule>
  </conditionalFormatting>
  <conditionalFormatting sqref="M893:M894">
    <cfRule type="containsText" dxfId="189" priority="151" stopIfTrue="1" operator="containsText" text="PASS">
      <formula>NOT(ISERROR(SEARCH("PASS",M893)))</formula>
    </cfRule>
    <cfRule type="containsText" dxfId="188" priority="152" stopIfTrue="1" operator="containsText" text="FAIL">
      <formula>NOT(ISERROR(SEARCH("FAIL",M893)))</formula>
    </cfRule>
  </conditionalFormatting>
  <conditionalFormatting sqref="M893:M894">
    <cfRule type="containsText" dxfId="187" priority="149" stopIfTrue="1" operator="containsText" text="PASS">
      <formula>NOT(ISERROR(SEARCH("PASS",M893)))</formula>
    </cfRule>
    <cfRule type="containsText" dxfId="186" priority="150" stopIfTrue="1" operator="containsText" text="FAIL">
      <formula>NOT(ISERROR(SEARCH("FAIL",M893)))</formula>
    </cfRule>
  </conditionalFormatting>
  <conditionalFormatting sqref="M893:M894">
    <cfRule type="containsText" dxfId="185" priority="147" stopIfTrue="1" operator="containsText" text="PASS">
      <formula>NOT(ISERROR(SEARCH("PASS",M893)))</formula>
    </cfRule>
    <cfRule type="containsText" dxfId="184" priority="148" stopIfTrue="1" operator="containsText" text="FAIL">
      <formula>NOT(ISERROR(SEARCH("FAIL",M893)))</formula>
    </cfRule>
  </conditionalFormatting>
  <conditionalFormatting sqref="M893">
    <cfRule type="containsText" dxfId="183" priority="145" stopIfTrue="1" operator="containsText" text="PASS">
      <formula>NOT(ISERROR(SEARCH("PASS",M893)))</formula>
    </cfRule>
    <cfRule type="containsText" dxfId="182" priority="146" stopIfTrue="1" operator="containsText" text="FAIL">
      <formula>NOT(ISERROR(SEARCH("FAIL",M893)))</formula>
    </cfRule>
  </conditionalFormatting>
  <conditionalFormatting sqref="M893">
    <cfRule type="containsText" dxfId="181" priority="143" stopIfTrue="1" operator="containsText" text="PASS">
      <formula>NOT(ISERROR(SEARCH("PASS",M893)))</formula>
    </cfRule>
    <cfRule type="containsText" dxfId="180" priority="144" stopIfTrue="1" operator="containsText" text="FAIL">
      <formula>NOT(ISERROR(SEARCH("FAIL",M893)))</formula>
    </cfRule>
  </conditionalFormatting>
  <conditionalFormatting sqref="M893">
    <cfRule type="containsText" dxfId="179" priority="141" stopIfTrue="1" operator="containsText" text="PASS">
      <formula>NOT(ISERROR(SEARCH("PASS",M893)))</formula>
    </cfRule>
    <cfRule type="containsText" dxfId="178" priority="142" stopIfTrue="1" operator="containsText" text="FAIL">
      <formula>NOT(ISERROR(SEARCH("FAIL",M893)))</formula>
    </cfRule>
  </conditionalFormatting>
  <conditionalFormatting sqref="M893">
    <cfRule type="containsText" dxfId="177" priority="139" stopIfTrue="1" operator="containsText" text="PASS">
      <formula>NOT(ISERROR(SEARCH("PASS",M893)))</formula>
    </cfRule>
    <cfRule type="containsText" dxfId="176" priority="140" stopIfTrue="1" operator="containsText" text="FAIL">
      <formula>NOT(ISERROR(SEARCH("FAIL",M893)))</formula>
    </cfRule>
  </conditionalFormatting>
  <conditionalFormatting sqref="M893">
    <cfRule type="containsText" dxfId="175" priority="137" stopIfTrue="1" operator="containsText" text="PASS">
      <formula>NOT(ISERROR(SEARCH("PASS",M893)))</formula>
    </cfRule>
    <cfRule type="containsText" dxfId="174" priority="138" stopIfTrue="1" operator="containsText" text="FAIL">
      <formula>NOT(ISERROR(SEARCH("FAIL",M893)))</formula>
    </cfRule>
  </conditionalFormatting>
  <conditionalFormatting sqref="M893">
    <cfRule type="containsText" dxfId="173" priority="135" stopIfTrue="1" operator="containsText" text="PASS">
      <formula>NOT(ISERROR(SEARCH("PASS",M893)))</formula>
    </cfRule>
    <cfRule type="containsText" dxfId="172" priority="136" stopIfTrue="1" operator="containsText" text="FAIL">
      <formula>NOT(ISERROR(SEARCH("FAIL",M893)))</formula>
    </cfRule>
  </conditionalFormatting>
  <conditionalFormatting sqref="M893">
    <cfRule type="containsText" dxfId="171" priority="133" stopIfTrue="1" operator="containsText" text="PASS">
      <formula>NOT(ISERROR(SEARCH("PASS",M893)))</formula>
    </cfRule>
    <cfRule type="containsText" dxfId="170" priority="134" stopIfTrue="1" operator="containsText" text="FAIL">
      <formula>NOT(ISERROR(SEARCH("FAIL",M893)))</formula>
    </cfRule>
  </conditionalFormatting>
  <conditionalFormatting sqref="M893">
    <cfRule type="containsText" dxfId="169" priority="131" stopIfTrue="1" operator="containsText" text="PASS">
      <formula>NOT(ISERROR(SEARCH("PASS",M893)))</formula>
    </cfRule>
    <cfRule type="containsText" dxfId="168" priority="132" stopIfTrue="1" operator="containsText" text="FAIL">
      <formula>NOT(ISERROR(SEARCH("FAIL",M893)))</formula>
    </cfRule>
  </conditionalFormatting>
  <conditionalFormatting sqref="M893">
    <cfRule type="containsText" dxfId="167" priority="129" stopIfTrue="1" operator="containsText" text="PASS">
      <formula>NOT(ISERROR(SEARCH("PASS",M893)))</formula>
    </cfRule>
    <cfRule type="containsText" dxfId="166" priority="130" stopIfTrue="1" operator="containsText" text="FAIL">
      <formula>NOT(ISERROR(SEARCH("FAIL",M893)))</formula>
    </cfRule>
  </conditionalFormatting>
  <conditionalFormatting sqref="M895:M896">
    <cfRule type="containsText" dxfId="165" priority="127" stopIfTrue="1" operator="containsText" text="PASS">
      <formula>NOT(ISERROR(SEARCH("PASS",M895)))</formula>
    </cfRule>
    <cfRule type="containsText" dxfId="164" priority="128" stopIfTrue="1" operator="containsText" text="FAIL">
      <formula>NOT(ISERROR(SEARCH("FAIL",M895)))</formula>
    </cfRule>
  </conditionalFormatting>
  <conditionalFormatting sqref="M895:M896">
    <cfRule type="containsText" dxfId="163" priority="125" stopIfTrue="1" operator="containsText" text="PASS">
      <formula>NOT(ISERROR(SEARCH("PASS",M895)))</formula>
    </cfRule>
    <cfRule type="containsText" dxfId="162" priority="126" stopIfTrue="1" operator="containsText" text="FAIL">
      <formula>NOT(ISERROR(SEARCH("FAIL",M895)))</formula>
    </cfRule>
  </conditionalFormatting>
  <conditionalFormatting sqref="M895:M896">
    <cfRule type="containsText" dxfId="161" priority="123" stopIfTrue="1" operator="containsText" text="PASS">
      <formula>NOT(ISERROR(SEARCH("PASS",M895)))</formula>
    </cfRule>
    <cfRule type="containsText" dxfId="160" priority="124" stopIfTrue="1" operator="containsText" text="FAIL">
      <formula>NOT(ISERROR(SEARCH("FAIL",M895)))</formula>
    </cfRule>
  </conditionalFormatting>
  <conditionalFormatting sqref="M895:M896">
    <cfRule type="containsText" dxfId="159" priority="121" stopIfTrue="1" operator="containsText" text="PASS">
      <formula>NOT(ISERROR(SEARCH("PASS",M895)))</formula>
    </cfRule>
    <cfRule type="containsText" dxfId="158" priority="122" stopIfTrue="1" operator="containsText" text="FAIL">
      <formula>NOT(ISERROR(SEARCH("FAIL",M895)))</formula>
    </cfRule>
  </conditionalFormatting>
  <conditionalFormatting sqref="M895:M896">
    <cfRule type="containsText" dxfId="157" priority="119" stopIfTrue="1" operator="containsText" text="PASS">
      <formula>NOT(ISERROR(SEARCH("PASS",M895)))</formula>
    </cfRule>
    <cfRule type="containsText" dxfId="156" priority="120" stopIfTrue="1" operator="containsText" text="FAIL">
      <formula>NOT(ISERROR(SEARCH("FAIL",M895)))</formula>
    </cfRule>
  </conditionalFormatting>
  <conditionalFormatting sqref="M895:M896">
    <cfRule type="containsText" dxfId="155" priority="117" stopIfTrue="1" operator="containsText" text="PASS">
      <formula>NOT(ISERROR(SEARCH("PASS",M895)))</formula>
    </cfRule>
    <cfRule type="containsText" dxfId="154" priority="118" stopIfTrue="1" operator="containsText" text="FAIL">
      <formula>NOT(ISERROR(SEARCH("FAIL",M895)))</formula>
    </cfRule>
  </conditionalFormatting>
  <conditionalFormatting sqref="M895:M896">
    <cfRule type="containsText" dxfId="153" priority="115" stopIfTrue="1" operator="containsText" text="PASS">
      <formula>NOT(ISERROR(SEARCH("PASS",M895)))</formula>
    </cfRule>
    <cfRule type="containsText" dxfId="152" priority="116" stopIfTrue="1" operator="containsText" text="FAIL">
      <formula>NOT(ISERROR(SEARCH("FAIL",M895)))</formula>
    </cfRule>
  </conditionalFormatting>
  <conditionalFormatting sqref="M895">
    <cfRule type="containsText" dxfId="151" priority="113" stopIfTrue="1" operator="containsText" text="PASS">
      <formula>NOT(ISERROR(SEARCH("PASS",M895)))</formula>
    </cfRule>
    <cfRule type="containsText" dxfId="150" priority="114" stopIfTrue="1" operator="containsText" text="FAIL">
      <formula>NOT(ISERROR(SEARCH("FAIL",M895)))</formula>
    </cfRule>
  </conditionalFormatting>
  <conditionalFormatting sqref="M895">
    <cfRule type="containsText" dxfId="149" priority="111" stopIfTrue="1" operator="containsText" text="PASS">
      <formula>NOT(ISERROR(SEARCH("PASS",M895)))</formula>
    </cfRule>
    <cfRule type="containsText" dxfId="148" priority="112" stopIfTrue="1" operator="containsText" text="FAIL">
      <formula>NOT(ISERROR(SEARCH("FAIL",M895)))</formula>
    </cfRule>
  </conditionalFormatting>
  <conditionalFormatting sqref="M895">
    <cfRule type="containsText" dxfId="147" priority="109" stopIfTrue="1" operator="containsText" text="PASS">
      <formula>NOT(ISERROR(SEARCH("PASS",M895)))</formula>
    </cfRule>
    <cfRule type="containsText" dxfId="146" priority="110" stopIfTrue="1" operator="containsText" text="FAIL">
      <formula>NOT(ISERROR(SEARCH("FAIL",M895)))</formula>
    </cfRule>
  </conditionalFormatting>
  <conditionalFormatting sqref="M895">
    <cfRule type="containsText" dxfId="145" priority="107" stopIfTrue="1" operator="containsText" text="PASS">
      <formula>NOT(ISERROR(SEARCH("PASS",M895)))</formula>
    </cfRule>
    <cfRule type="containsText" dxfId="144" priority="108" stopIfTrue="1" operator="containsText" text="FAIL">
      <formula>NOT(ISERROR(SEARCH("FAIL",M895)))</formula>
    </cfRule>
  </conditionalFormatting>
  <conditionalFormatting sqref="M895">
    <cfRule type="containsText" dxfId="143" priority="105" stopIfTrue="1" operator="containsText" text="PASS">
      <formula>NOT(ISERROR(SEARCH("PASS",M895)))</formula>
    </cfRule>
    <cfRule type="containsText" dxfId="142" priority="106" stopIfTrue="1" operator="containsText" text="FAIL">
      <formula>NOT(ISERROR(SEARCH("FAIL",M895)))</formula>
    </cfRule>
  </conditionalFormatting>
  <conditionalFormatting sqref="M895">
    <cfRule type="containsText" dxfId="141" priority="103" stopIfTrue="1" operator="containsText" text="PASS">
      <formula>NOT(ISERROR(SEARCH("PASS",M895)))</formula>
    </cfRule>
    <cfRule type="containsText" dxfId="140" priority="104" stopIfTrue="1" operator="containsText" text="FAIL">
      <formula>NOT(ISERROR(SEARCH("FAIL",M895)))</formula>
    </cfRule>
  </conditionalFormatting>
  <conditionalFormatting sqref="M895">
    <cfRule type="containsText" dxfId="139" priority="101" stopIfTrue="1" operator="containsText" text="PASS">
      <formula>NOT(ISERROR(SEARCH("PASS",M895)))</formula>
    </cfRule>
    <cfRule type="containsText" dxfId="138" priority="102" stopIfTrue="1" operator="containsText" text="FAIL">
      <formula>NOT(ISERROR(SEARCH("FAIL",M895)))</formula>
    </cfRule>
  </conditionalFormatting>
  <conditionalFormatting sqref="M895">
    <cfRule type="containsText" dxfId="137" priority="99" stopIfTrue="1" operator="containsText" text="PASS">
      <formula>NOT(ISERROR(SEARCH("PASS",M895)))</formula>
    </cfRule>
    <cfRule type="containsText" dxfId="136" priority="100" stopIfTrue="1" operator="containsText" text="FAIL">
      <formula>NOT(ISERROR(SEARCH("FAIL",M895)))</formula>
    </cfRule>
  </conditionalFormatting>
  <conditionalFormatting sqref="M895">
    <cfRule type="containsText" dxfId="135" priority="97" stopIfTrue="1" operator="containsText" text="PASS">
      <formula>NOT(ISERROR(SEARCH("PASS",M895)))</formula>
    </cfRule>
    <cfRule type="containsText" dxfId="134" priority="98" stopIfTrue="1" operator="containsText" text="FAIL">
      <formula>NOT(ISERROR(SEARCH("FAIL",M895)))</formula>
    </cfRule>
  </conditionalFormatting>
  <conditionalFormatting sqref="M897:M898">
    <cfRule type="containsText" dxfId="133" priority="95" stopIfTrue="1" operator="containsText" text="PASS">
      <formula>NOT(ISERROR(SEARCH("PASS",M897)))</formula>
    </cfRule>
    <cfRule type="containsText" dxfId="132" priority="96" stopIfTrue="1" operator="containsText" text="FAIL">
      <formula>NOT(ISERROR(SEARCH("FAIL",M897)))</formula>
    </cfRule>
  </conditionalFormatting>
  <conditionalFormatting sqref="M897:M898">
    <cfRule type="containsText" dxfId="131" priority="93" stopIfTrue="1" operator="containsText" text="PASS">
      <formula>NOT(ISERROR(SEARCH("PASS",M897)))</formula>
    </cfRule>
    <cfRule type="containsText" dxfId="130" priority="94" stopIfTrue="1" operator="containsText" text="FAIL">
      <formula>NOT(ISERROR(SEARCH("FAIL",M897)))</formula>
    </cfRule>
  </conditionalFormatting>
  <conditionalFormatting sqref="M897:M898">
    <cfRule type="containsText" dxfId="129" priority="91" stopIfTrue="1" operator="containsText" text="PASS">
      <formula>NOT(ISERROR(SEARCH("PASS",M897)))</formula>
    </cfRule>
    <cfRule type="containsText" dxfId="128" priority="92" stopIfTrue="1" operator="containsText" text="FAIL">
      <formula>NOT(ISERROR(SEARCH("FAIL",M897)))</formula>
    </cfRule>
  </conditionalFormatting>
  <conditionalFormatting sqref="M897:M898">
    <cfRule type="containsText" dxfId="127" priority="89" stopIfTrue="1" operator="containsText" text="PASS">
      <formula>NOT(ISERROR(SEARCH("PASS",M897)))</formula>
    </cfRule>
    <cfRule type="containsText" dxfId="126" priority="90" stopIfTrue="1" operator="containsText" text="FAIL">
      <formula>NOT(ISERROR(SEARCH("FAIL",M897)))</formula>
    </cfRule>
  </conditionalFormatting>
  <conditionalFormatting sqref="M897:M898">
    <cfRule type="containsText" dxfId="125" priority="87" stopIfTrue="1" operator="containsText" text="PASS">
      <formula>NOT(ISERROR(SEARCH("PASS",M897)))</formula>
    </cfRule>
    <cfRule type="containsText" dxfId="124" priority="88" stopIfTrue="1" operator="containsText" text="FAIL">
      <formula>NOT(ISERROR(SEARCH("FAIL",M897)))</formula>
    </cfRule>
  </conditionalFormatting>
  <conditionalFormatting sqref="M897:M898">
    <cfRule type="containsText" dxfId="123" priority="85" stopIfTrue="1" operator="containsText" text="PASS">
      <formula>NOT(ISERROR(SEARCH("PASS",M897)))</formula>
    </cfRule>
    <cfRule type="containsText" dxfId="122" priority="86" stopIfTrue="1" operator="containsText" text="FAIL">
      <formula>NOT(ISERROR(SEARCH("FAIL",M897)))</formula>
    </cfRule>
  </conditionalFormatting>
  <conditionalFormatting sqref="M897:M898">
    <cfRule type="containsText" dxfId="121" priority="83" stopIfTrue="1" operator="containsText" text="PASS">
      <formula>NOT(ISERROR(SEARCH("PASS",M897)))</formula>
    </cfRule>
    <cfRule type="containsText" dxfId="120" priority="84" stopIfTrue="1" operator="containsText" text="FAIL">
      <formula>NOT(ISERROR(SEARCH("FAIL",M897)))</formula>
    </cfRule>
  </conditionalFormatting>
  <conditionalFormatting sqref="M897">
    <cfRule type="containsText" dxfId="119" priority="81" stopIfTrue="1" operator="containsText" text="PASS">
      <formula>NOT(ISERROR(SEARCH("PASS",M897)))</formula>
    </cfRule>
    <cfRule type="containsText" dxfId="118" priority="82" stopIfTrue="1" operator="containsText" text="FAIL">
      <formula>NOT(ISERROR(SEARCH("FAIL",M897)))</formula>
    </cfRule>
  </conditionalFormatting>
  <conditionalFormatting sqref="M897">
    <cfRule type="containsText" dxfId="117" priority="79" stopIfTrue="1" operator="containsText" text="PASS">
      <formula>NOT(ISERROR(SEARCH("PASS",M897)))</formula>
    </cfRule>
    <cfRule type="containsText" dxfId="116" priority="80" stopIfTrue="1" operator="containsText" text="FAIL">
      <formula>NOT(ISERROR(SEARCH("FAIL",M897)))</formula>
    </cfRule>
  </conditionalFormatting>
  <conditionalFormatting sqref="M897">
    <cfRule type="containsText" dxfId="115" priority="77" stopIfTrue="1" operator="containsText" text="PASS">
      <formula>NOT(ISERROR(SEARCH("PASS",M897)))</formula>
    </cfRule>
    <cfRule type="containsText" dxfId="114" priority="78" stopIfTrue="1" operator="containsText" text="FAIL">
      <formula>NOT(ISERROR(SEARCH("FAIL",M897)))</formula>
    </cfRule>
  </conditionalFormatting>
  <conditionalFormatting sqref="M897">
    <cfRule type="containsText" dxfId="113" priority="75" stopIfTrue="1" operator="containsText" text="PASS">
      <formula>NOT(ISERROR(SEARCH("PASS",M897)))</formula>
    </cfRule>
    <cfRule type="containsText" dxfId="112" priority="76" stopIfTrue="1" operator="containsText" text="FAIL">
      <formula>NOT(ISERROR(SEARCH("FAIL",M897)))</formula>
    </cfRule>
  </conditionalFormatting>
  <conditionalFormatting sqref="M897">
    <cfRule type="containsText" dxfId="111" priority="73" stopIfTrue="1" operator="containsText" text="PASS">
      <formula>NOT(ISERROR(SEARCH("PASS",M897)))</formula>
    </cfRule>
    <cfRule type="containsText" dxfId="110" priority="74" stopIfTrue="1" operator="containsText" text="FAIL">
      <formula>NOT(ISERROR(SEARCH("FAIL",M897)))</formula>
    </cfRule>
  </conditionalFormatting>
  <conditionalFormatting sqref="M897">
    <cfRule type="containsText" dxfId="109" priority="71" stopIfTrue="1" operator="containsText" text="PASS">
      <formula>NOT(ISERROR(SEARCH("PASS",M897)))</formula>
    </cfRule>
    <cfRule type="containsText" dxfId="108" priority="72" stopIfTrue="1" operator="containsText" text="FAIL">
      <formula>NOT(ISERROR(SEARCH("FAIL",M897)))</formula>
    </cfRule>
  </conditionalFormatting>
  <conditionalFormatting sqref="M897">
    <cfRule type="containsText" dxfId="107" priority="69" stopIfTrue="1" operator="containsText" text="PASS">
      <formula>NOT(ISERROR(SEARCH("PASS",M897)))</formula>
    </cfRule>
    <cfRule type="containsText" dxfId="106" priority="70" stopIfTrue="1" operator="containsText" text="FAIL">
      <formula>NOT(ISERROR(SEARCH("FAIL",M897)))</formula>
    </cfRule>
  </conditionalFormatting>
  <conditionalFormatting sqref="M897">
    <cfRule type="containsText" dxfId="105" priority="67" stopIfTrue="1" operator="containsText" text="PASS">
      <formula>NOT(ISERROR(SEARCH("PASS",M897)))</formula>
    </cfRule>
    <cfRule type="containsText" dxfId="104" priority="68" stopIfTrue="1" operator="containsText" text="FAIL">
      <formula>NOT(ISERROR(SEARCH("FAIL",M897)))</formula>
    </cfRule>
  </conditionalFormatting>
  <conditionalFormatting sqref="M897">
    <cfRule type="containsText" dxfId="103" priority="65" stopIfTrue="1" operator="containsText" text="PASS">
      <formula>NOT(ISERROR(SEARCH("PASS",M897)))</formula>
    </cfRule>
    <cfRule type="containsText" dxfId="102" priority="66" stopIfTrue="1" operator="containsText" text="FAIL">
      <formula>NOT(ISERROR(SEARCH("FAIL",M897)))</formula>
    </cfRule>
  </conditionalFormatting>
  <conditionalFormatting sqref="M899:M900">
    <cfRule type="containsText" dxfId="101" priority="63" stopIfTrue="1" operator="containsText" text="PASS">
      <formula>NOT(ISERROR(SEARCH("PASS",M899)))</formula>
    </cfRule>
    <cfRule type="containsText" dxfId="100" priority="64" stopIfTrue="1" operator="containsText" text="FAIL">
      <formula>NOT(ISERROR(SEARCH("FAIL",M899)))</formula>
    </cfRule>
  </conditionalFormatting>
  <conditionalFormatting sqref="M899:M900">
    <cfRule type="containsText" dxfId="99" priority="61" stopIfTrue="1" operator="containsText" text="PASS">
      <formula>NOT(ISERROR(SEARCH("PASS",M899)))</formula>
    </cfRule>
    <cfRule type="containsText" dxfId="98" priority="62" stopIfTrue="1" operator="containsText" text="FAIL">
      <formula>NOT(ISERROR(SEARCH("FAIL",M899)))</formula>
    </cfRule>
  </conditionalFormatting>
  <conditionalFormatting sqref="M899:M900">
    <cfRule type="containsText" dxfId="97" priority="59" stopIfTrue="1" operator="containsText" text="PASS">
      <formula>NOT(ISERROR(SEARCH("PASS",M899)))</formula>
    </cfRule>
    <cfRule type="containsText" dxfId="96" priority="60" stopIfTrue="1" operator="containsText" text="FAIL">
      <formula>NOT(ISERROR(SEARCH("FAIL",M899)))</formula>
    </cfRule>
  </conditionalFormatting>
  <conditionalFormatting sqref="M899:M900">
    <cfRule type="containsText" dxfId="95" priority="57" stopIfTrue="1" operator="containsText" text="PASS">
      <formula>NOT(ISERROR(SEARCH("PASS",M899)))</formula>
    </cfRule>
    <cfRule type="containsText" dxfId="94" priority="58" stopIfTrue="1" operator="containsText" text="FAIL">
      <formula>NOT(ISERROR(SEARCH("FAIL",M899)))</formula>
    </cfRule>
  </conditionalFormatting>
  <conditionalFormatting sqref="M899:M900">
    <cfRule type="containsText" dxfId="93" priority="55" stopIfTrue="1" operator="containsText" text="PASS">
      <formula>NOT(ISERROR(SEARCH("PASS",M899)))</formula>
    </cfRule>
    <cfRule type="containsText" dxfId="92" priority="56" stopIfTrue="1" operator="containsText" text="FAIL">
      <formula>NOT(ISERROR(SEARCH("FAIL",M899)))</formula>
    </cfRule>
  </conditionalFormatting>
  <conditionalFormatting sqref="M899:M900">
    <cfRule type="containsText" dxfId="91" priority="53" stopIfTrue="1" operator="containsText" text="PASS">
      <formula>NOT(ISERROR(SEARCH("PASS",M899)))</formula>
    </cfRule>
    <cfRule type="containsText" dxfId="90" priority="54" stopIfTrue="1" operator="containsText" text="FAIL">
      <formula>NOT(ISERROR(SEARCH("FAIL",M899)))</formula>
    </cfRule>
  </conditionalFormatting>
  <conditionalFormatting sqref="M899:M900">
    <cfRule type="containsText" dxfId="89" priority="51" stopIfTrue="1" operator="containsText" text="PASS">
      <formula>NOT(ISERROR(SEARCH("PASS",M899)))</formula>
    </cfRule>
    <cfRule type="containsText" dxfId="88" priority="52" stopIfTrue="1" operator="containsText" text="FAIL">
      <formula>NOT(ISERROR(SEARCH("FAIL",M899)))</formula>
    </cfRule>
  </conditionalFormatting>
  <conditionalFormatting sqref="M899">
    <cfRule type="containsText" dxfId="87" priority="49" stopIfTrue="1" operator="containsText" text="PASS">
      <formula>NOT(ISERROR(SEARCH("PASS",M899)))</formula>
    </cfRule>
    <cfRule type="containsText" dxfId="86" priority="50" stopIfTrue="1" operator="containsText" text="FAIL">
      <formula>NOT(ISERROR(SEARCH("FAIL",M899)))</formula>
    </cfRule>
  </conditionalFormatting>
  <conditionalFormatting sqref="M899">
    <cfRule type="containsText" dxfId="85" priority="47" stopIfTrue="1" operator="containsText" text="PASS">
      <formula>NOT(ISERROR(SEARCH("PASS",M899)))</formula>
    </cfRule>
    <cfRule type="containsText" dxfId="84" priority="48" stopIfTrue="1" operator="containsText" text="FAIL">
      <formula>NOT(ISERROR(SEARCH("FAIL",M899)))</formula>
    </cfRule>
  </conditionalFormatting>
  <conditionalFormatting sqref="M899">
    <cfRule type="containsText" dxfId="83" priority="45" stopIfTrue="1" operator="containsText" text="PASS">
      <formula>NOT(ISERROR(SEARCH("PASS",M899)))</formula>
    </cfRule>
    <cfRule type="containsText" dxfId="82" priority="46" stopIfTrue="1" operator="containsText" text="FAIL">
      <formula>NOT(ISERROR(SEARCH("FAIL",M899)))</formula>
    </cfRule>
  </conditionalFormatting>
  <conditionalFormatting sqref="M899">
    <cfRule type="containsText" dxfId="81" priority="43" stopIfTrue="1" operator="containsText" text="PASS">
      <formula>NOT(ISERROR(SEARCH("PASS",M899)))</formula>
    </cfRule>
    <cfRule type="containsText" dxfId="80" priority="44" stopIfTrue="1" operator="containsText" text="FAIL">
      <formula>NOT(ISERROR(SEARCH("FAIL",M899)))</formula>
    </cfRule>
  </conditionalFormatting>
  <conditionalFormatting sqref="M899">
    <cfRule type="containsText" dxfId="79" priority="41" stopIfTrue="1" operator="containsText" text="PASS">
      <formula>NOT(ISERROR(SEARCH("PASS",M899)))</formula>
    </cfRule>
    <cfRule type="containsText" dxfId="78" priority="42" stopIfTrue="1" operator="containsText" text="FAIL">
      <formula>NOT(ISERROR(SEARCH("FAIL",M899)))</formula>
    </cfRule>
  </conditionalFormatting>
  <conditionalFormatting sqref="M899">
    <cfRule type="containsText" dxfId="77" priority="39" stopIfTrue="1" operator="containsText" text="PASS">
      <formula>NOT(ISERROR(SEARCH("PASS",M899)))</formula>
    </cfRule>
    <cfRule type="containsText" dxfId="76" priority="40" stopIfTrue="1" operator="containsText" text="FAIL">
      <formula>NOT(ISERROR(SEARCH("FAIL",M899)))</formula>
    </cfRule>
  </conditionalFormatting>
  <conditionalFormatting sqref="M899">
    <cfRule type="containsText" dxfId="75" priority="37" stopIfTrue="1" operator="containsText" text="PASS">
      <formula>NOT(ISERROR(SEARCH("PASS",M899)))</formula>
    </cfRule>
    <cfRule type="containsText" dxfId="74" priority="38" stopIfTrue="1" operator="containsText" text="FAIL">
      <formula>NOT(ISERROR(SEARCH("FAIL",M899)))</formula>
    </cfRule>
  </conditionalFormatting>
  <conditionalFormatting sqref="M899">
    <cfRule type="containsText" dxfId="73" priority="35" stopIfTrue="1" operator="containsText" text="PASS">
      <formula>NOT(ISERROR(SEARCH("PASS",M899)))</formula>
    </cfRule>
    <cfRule type="containsText" dxfId="72" priority="36" stopIfTrue="1" operator="containsText" text="FAIL">
      <formula>NOT(ISERROR(SEARCH("FAIL",M899)))</formula>
    </cfRule>
  </conditionalFormatting>
  <conditionalFormatting sqref="M899">
    <cfRule type="containsText" dxfId="71" priority="33" stopIfTrue="1" operator="containsText" text="PASS">
      <formula>NOT(ISERROR(SEARCH("PASS",M899)))</formula>
    </cfRule>
    <cfRule type="containsText" dxfId="70" priority="34" stopIfTrue="1" operator="containsText" text="FAIL">
      <formula>NOT(ISERROR(SEARCH("FAIL",M899)))</formula>
    </cfRule>
  </conditionalFormatting>
  <conditionalFormatting sqref="M901:M902">
    <cfRule type="containsText" dxfId="63" priority="31" stopIfTrue="1" operator="containsText" text="PASS">
      <formula>NOT(ISERROR(SEARCH("PASS",M901)))</formula>
    </cfRule>
    <cfRule type="containsText" dxfId="62" priority="32" stopIfTrue="1" operator="containsText" text="FAIL">
      <formula>NOT(ISERROR(SEARCH("FAIL",M901)))</formula>
    </cfRule>
  </conditionalFormatting>
  <conditionalFormatting sqref="M901:M902">
    <cfRule type="containsText" dxfId="59" priority="29" stopIfTrue="1" operator="containsText" text="PASS">
      <formula>NOT(ISERROR(SEARCH("PASS",M901)))</formula>
    </cfRule>
    <cfRule type="containsText" dxfId="58" priority="30" stopIfTrue="1" operator="containsText" text="FAIL">
      <formula>NOT(ISERROR(SEARCH("FAIL",M901)))</formula>
    </cfRule>
  </conditionalFormatting>
  <conditionalFormatting sqref="M901:M902">
    <cfRule type="containsText" dxfId="55" priority="27" stopIfTrue="1" operator="containsText" text="PASS">
      <formula>NOT(ISERROR(SEARCH("PASS",M901)))</formula>
    </cfRule>
    <cfRule type="containsText" dxfId="54" priority="28" stopIfTrue="1" operator="containsText" text="FAIL">
      <formula>NOT(ISERROR(SEARCH("FAIL",M901)))</formula>
    </cfRule>
  </conditionalFormatting>
  <conditionalFormatting sqref="M901:M902">
    <cfRule type="containsText" dxfId="51" priority="25" stopIfTrue="1" operator="containsText" text="PASS">
      <formula>NOT(ISERROR(SEARCH("PASS",M901)))</formula>
    </cfRule>
    <cfRule type="containsText" dxfId="50" priority="26" stopIfTrue="1" operator="containsText" text="FAIL">
      <formula>NOT(ISERROR(SEARCH("FAIL",M901)))</formula>
    </cfRule>
  </conditionalFormatting>
  <conditionalFormatting sqref="M901:M902">
    <cfRule type="containsText" dxfId="47" priority="23" stopIfTrue="1" operator="containsText" text="PASS">
      <formula>NOT(ISERROR(SEARCH("PASS",M901)))</formula>
    </cfRule>
    <cfRule type="containsText" dxfId="46" priority="24" stopIfTrue="1" operator="containsText" text="FAIL">
      <formula>NOT(ISERROR(SEARCH("FAIL",M901)))</formula>
    </cfRule>
  </conditionalFormatting>
  <conditionalFormatting sqref="M901:M902">
    <cfRule type="containsText" dxfId="43" priority="21" stopIfTrue="1" operator="containsText" text="PASS">
      <formula>NOT(ISERROR(SEARCH("PASS",M901)))</formula>
    </cfRule>
    <cfRule type="containsText" dxfId="42" priority="22" stopIfTrue="1" operator="containsText" text="FAIL">
      <formula>NOT(ISERROR(SEARCH("FAIL",M901)))</formula>
    </cfRule>
  </conditionalFormatting>
  <conditionalFormatting sqref="M901:M902">
    <cfRule type="containsText" dxfId="39" priority="19" stopIfTrue="1" operator="containsText" text="PASS">
      <formula>NOT(ISERROR(SEARCH("PASS",M901)))</formula>
    </cfRule>
    <cfRule type="containsText" dxfId="38" priority="20" stopIfTrue="1" operator="containsText" text="FAIL">
      <formula>NOT(ISERROR(SEARCH("FAIL",M901)))</formula>
    </cfRule>
  </conditionalFormatting>
  <conditionalFormatting sqref="M901">
    <cfRule type="containsText" dxfId="35" priority="17" stopIfTrue="1" operator="containsText" text="PASS">
      <formula>NOT(ISERROR(SEARCH("PASS",M901)))</formula>
    </cfRule>
    <cfRule type="containsText" dxfId="34" priority="18" stopIfTrue="1" operator="containsText" text="FAIL">
      <formula>NOT(ISERROR(SEARCH("FAIL",M901)))</formula>
    </cfRule>
  </conditionalFormatting>
  <conditionalFormatting sqref="M901">
    <cfRule type="containsText" dxfId="31" priority="15" stopIfTrue="1" operator="containsText" text="PASS">
      <formula>NOT(ISERROR(SEARCH("PASS",M901)))</formula>
    </cfRule>
    <cfRule type="containsText" dxfId="30" priority="16" stopIfTrue="1" operator="containsText" text="FAIL">
      <formula>NOT(ISERROR(SEARCH("FAIL",M901)))</formula>
    </cfRule>
  </conditionalFormatting>
  <conditionalFormatting sqref="M901">
    <cfRule type="containsText" dxfId="27" priority="13" stopIfTrue="1" operator="containsText" text="PASS">
      <formula>NOT(ISERROR(SEARCH("PASS",M901)))</formula>
    </cfRule>
    <cfRule type="containsText" dxfId="26" priority="14" stopIfTrue="1" operator="containsText" text="FAIL">
      <formula>NOT(ISERROR(SEARCH("FAIL",M901)))</formula>
    </cfRule>
  </conditionalFormatting>
  <conditionalFormatting sqref="M901">
    <cfRule type="containsText" dxfId="23" priority="11" stopIfTrue="1" operator="containsText" text="PASS">
      <formula>NOT(ISERROR(SEARCH("PASS",M901)))</formula>
    </cfRule>
    <cfRule type="containsText" dxfId="22" priority="12" stopIfTrue="1" operator="containsText" text="FAIL">
      <formula>NOT(ISERROR(SEARCH("FAIL",M901)))</formula>
    </cfRule>
  </conditionalFormatting>
  <conditionalFormatting sqref="M901">
    <cfRule type="containsText" dxfId="19" priority="9" stopIfTrue="1" operator="containsText" text="PASS">
      <formula>NOT(ISERROR(SEARCH("PASS",M901)))</formula>
    </cfRule>
    <cfRule type="containsText" dxfId="18" priority="10" stopIfTrue="1" operator="containsText" text="FAIL">
      <formula>NOT(ISERROR(SEARCH("FAIL",M901)))</formula>
    </cfRule>
  </conditionalFormatting>
  <conditionalFormatting sqref="M901">
    <cfRule type="containsText" dxfId="15" priority="7" stopIfTrue="1" operator="containsText" text="PASS">
      <formula>NOT(ISERROR(SEARCH("PASS",M901)))</formula>
    </cfRule>
    <cfRule type="containsText" dxfId="14" priority="8" stopIfTrue="1" operator="containsText" text="FAIL">
      <formula>NOT(ISERROR(SEARCH("FAIL",M901)))</formula>
    </cfRule>
  </conditionalFormatting>
  <conditionalFormatting sqref="M901">
    <cfRule type="containsText" dxfId="11" priority="5" stopIfTrue="1" operator="containsText" text="PASS">
      <formula>NOT(ISERROR(SEARCH("PASS",M901)))</formula>
    </cfRule>
    <cfRule type="containsText" dxfId="10" priority="6" stopIfTrue="1" operator="containsText" text="FAIL">
      <formula>NOT(ISERROR(SEARCH("FAIL",M901)))</formula>
    </cfRule>
  </conditionalFormatting>
  <conditionalFormatting sqref="M901">
    <cfRule type="containsText" dxfId="7" priority="3" stopIfTrue="1" operator="containsText" text="PASS">
      <formula>NOT(ISERROR(SEARCH("PASS",M901)))</formula>
    </cfRule>
    <cfRule type="containsText" dxfId="6" priority="4" stopIfTrue="1" operator="containsText" text="FAIL">
      <formula>NOT(ISERROR(SEARCH("FAIL",M901)))</formula>
    </cfRule>
  </conditionalFormatting>
  <conditionalFormatting sqref="M901">
    <cfRule type="containsText" dxfId="3" priority="1" stopIfTrue="1" operator="containsText" text="PASS">
      <formula>NOT(ISERROR(SEARCH("PASS",M901)))</formula>
    </cfRule>
    <cfRule type="containsText" dxfId="2" priority="2" stopIfTrue="1" operator="containsText" text="FAIL">
      <formula>NOT(ISERROR(SEARCH("FAIL",M901)))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286"/>
  <sheetViews>
    <sheetView tabSelected="1" zoomScale="70" zoomScaleNormal="70" workbookViewId="0">
      <pane ySplit="11" topLeftCell="A1277" activePane="bottomLeft" state="frozen"/>
      <selection pane="bottomLeft" activeCell="L1286" sqref="L1286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868" t="s">
        <v>220</v>
      </c>
      <c r="E8" s="869"/>
      <c r="F8" s="869"/>
      <c r="G8" s="869"/>
      <c r="H8" s="869"/>
      <c r="I8" s="869"/>
      <c r="J8" s="869"/>
      <c r="K8" s="869"/>
      <c r="L8" s="869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864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863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863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864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863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863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864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863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863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864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863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863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864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863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863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864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863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863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864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863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863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862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863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863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864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863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863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862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863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863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864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863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863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864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863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863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864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863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863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864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863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863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864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863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863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862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863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863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864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863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863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862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863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863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862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863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863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862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863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863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862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863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863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864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863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863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864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863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863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864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863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863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864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863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863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864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863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863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864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863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863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864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863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863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864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863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863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864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863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863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864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863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863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865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866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867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864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863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863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864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863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863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862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863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863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862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863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863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864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864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864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864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864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864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864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864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864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864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864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864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864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864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864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864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864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864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864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864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864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864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864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864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864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864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864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864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864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864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864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864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864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864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864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864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864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864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864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864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864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864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864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864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864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864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864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864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864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864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864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864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864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864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398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401</v>
      </c>
      <c r="T1023" s="51" t="s">
        <v>402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406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407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408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408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411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413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414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414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1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420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2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3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4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421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5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6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7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422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8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9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70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423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1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2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3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424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4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5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6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426</v>
      </c>
      <c r="U1065" s="81" t="s">
        <v>425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7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8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9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426</v>
      </c>
      <c r="U1068" s="81" t="s">
        <v>425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80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427</v>
      </c>
      <c r="V1069" s="217"/>
      <c r="W1069" s="217"/>
    </row>
    <row r="1070" spans="1:26" ht="38.25">
      <c r="A1070" s="253"/>
      <c r="B1070" s="381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2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428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3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4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2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432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3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4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81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433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82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83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84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434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85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86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87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435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88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89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90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436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91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92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93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94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95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96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97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98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99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500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501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503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442</v>
      </c>
      <c r="U1098" s="81" t="s">
        <v>441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504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505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506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445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507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508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509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446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510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511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512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447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513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514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515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449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516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517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518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450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519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520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521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451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22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23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24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452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25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26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27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455</v>
      </c>
      <c r="U1122" s="81" t="s">
        <v>454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28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29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66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456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67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68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69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457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70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71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72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458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73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74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75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459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76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77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78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84" t="s">
        <v>460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79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80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81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84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82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83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85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461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86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87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612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462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613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614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615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463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616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617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618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464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619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620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621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624" t="s">
        <v>465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622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623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625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84" t="s">
        <v>466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626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627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53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84" t="s">
        <v>467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54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55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56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84" t="s">
        <v>468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57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58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59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84" t="s">
        <v>470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60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61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62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84" t="s">
        <v>471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63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64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65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84" t="s">
        <v>472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66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67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68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84" t="s">
        <v>476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69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70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71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84" t="s">
        <v>478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72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73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74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84" t="s">
        <v>481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75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76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81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84" t="s">
        <v>483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82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83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84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84" t="s">
        <v>485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85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86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87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84" t="s">
        <v>486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88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89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90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84" t="s">
        <v>487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91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92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93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84" t="s">
        <v>488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94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95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96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84" t="s">
        <v>489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97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98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99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84" t="s">
        <v>490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700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701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702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84" t="s">
        <v>491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703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704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705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84" t="s">
        <v>494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706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707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708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84" t="s">
        <v>504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709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710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48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84" t="s">
        <v>505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49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50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51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84" t="s">
        <v>509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52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53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54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84" t="s">
        <v>511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55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56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57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861" t="s">
        <v>512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58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861"/>
    </row>
    <row r="1226" spans="1:26" ht="38.25">
      <c r="A1226" s="253"/>
      <c r="B1226" s="759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861"/>
    </row>
    <row r="1227" spans="1:26" ht="15.75">
      <c r="A1227" s="150">
        <v>44147</v>
      </c>
      <c r="B1227" s="760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861" t="s">
        <v>515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61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861"/>
    </row>
    <row r="1229" spans="1:26" ht="38.25">
      <c r="A1229" s="253"/>
      <c r="B1229" s="762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861"/>
    </row>
    <row r="1230" spans="1:26" ht="15.75">
      <c r="A1230" s="150">
        <v>44151</v>
      </c>
      <c r="B1230" s="763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861" t="s">
        <v>519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64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861"/>
    </row>
    <row r="1232" spans="1:26" ht="38.25">
      <c r="A1232" s="253"/>
      <c r="B1232" s="765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861"/>
    </row>
    <row r="1233" spans="1:26" ht="15.75">
      <c r="A1233" s="150">
        <v>44154</v>
      </c>
      <c r="B1233" s="790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861" t="s">
        <v>519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91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861"/>
    </row>
    <row r="1235" spans="1:26" ht="38.25">
      <c r="A1235" s="253"/>
      <c r="B1235" s="792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861"/>
    </row>
    <row r="1236" spans="1:26" ht="15.75">
      <c r="A1236" s="150">
        <v>44157</v>
      </c>
      <c r="B1236" s="793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861" t="s">
        <v>520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94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861"/>
    </row>
    <row r="1238" spans="1:26" ht="38.25">
      <c r="A1238" s="253"/>
      <c r="B1238" s="795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861"/>
    </row>
    <row r="1239" spans="1:26" ht="15.75">
      <c r="A1239" s="150">
        <v>44160</v>
      </c>
      <c r="B1239" s="796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861" t="s">
        <v>521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97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861"/>
    </row>
    <row r="1241" spans="1:26" ht="38.25">
      <c r="A1241" s="253"/>
      <c r="B1241" s="798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861"/>
    </row>
    <row r="1242" spans="1:26" ht="15.75">
      <c r="A1242" s="150">
        <v>44163</v>
      </c>
      <c r="B1242" s="799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861" t="s">
        <v>522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800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861"/>
    </row>
    <row r="1244" spans="1:26" ht="38.25">
      <c r="A1244" s="253"/>
      <c r="B1244" s="801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861"/>
    </row>
    <row r="1245" spans="1:26" ht="15.75">
      <c r="A1245" s="150">
        <v>44166</v>
      </c>
      <c r="B1245" s="802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861" t="s">
        <v>523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803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861"/>
    </row>
    <row r="1247" spans="1:26" ht="38.25">
      <c r="A1247" s="253"/>
      <c r="B1247" s="804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861"/>
    </row>
    <row r="1248" spans="1:26" ht="15.75">
      <c r="A1248" s="150">
        <v>44169</v>
      </c>
      <c r="B1248" s="805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861" t="s">
        <v>525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806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861"/>
    </row>
    <row r="1250" spans="1:26" ht="38.25">
      <c r="A1250" s="253"/>
      <c r="B1250" s="807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861"/>
    </row>
    <row r="1251" spans="1:26" ht="15.75">
      <c r="A1251" s="150">
        <v>44172</v>
      </c>
      <c r="B1251" s="808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861" t="s">
        <v>525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809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861"/>
    </row>
    <row r="1253" spans="1:26" ht="38.25">
      <c r="A1253" s="253"/>
      <c r="B1253" s="810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861"/>
    </row>
    <row r="1254" spans="1:26" ht="15.75">
      <c r="A1254" s="150">
        <v>44175</v>
      </c>
      <c r="B1254" s="811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861" t="s">
        <v>526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812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861"/>
    </row>
    <row r="1256" spans="1:26" ht="38.25">
      <c r="A1256" s="253"/>
      <c r="B1256" s="813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861"/>
    </row>
    <row r="1257" spans="1:26" ht="15.75">
      <c r="A1257" s="150">
        <v>44179</v>
      </c>
      <c r="B1257" s="814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861" t="s">
        <v>527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815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861"/>
    </row>
    <row r="1259" spans="1:26" ht="38.25">
      <c r="A1259" s="253"/>
      <c r="B1259" s="816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861"/>
    </row>
    <row r="1260" spans="1:26" ht="15.75">
      <c r="A1260" s="150">
        <v>44182</v>
      </c>
      <c r="B1260" s="817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861" t="s">
        <v>531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818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861"/>
    </row>
    <row r="1262" spans="1:26" ht="38.25">
      <c r="A1262" s="253"/>
      <c r="B1262" s="819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861"/>
    </row>
    <row r="1263" spans="1:26" ht="15.75">
      <c r="A1263" s="150">
        <v>44185</v>
      </c>
      <c r="B1263" s="820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861" t="s">
        <v>532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821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861"/>
    </row>
    <row r="1265" spans="1:26" ht="38.25">
      <c r="A1265" s="253"/>
      <c r="B1265" s="822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861"/>
    </row>
    <row r="1266" spans="1:26" ht="15.75">
      <c r="A1266" s="150">
        <v>44189</v>
      </c>
      <c r="B1266" s="823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861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824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861"/>
    </row>
    <row r="1268" spans="1:26" ht="38.25">
      <c r="A1268" s="253"/>
      <c r="B1268" s="825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861"/>
    </row>
    <row r="1269" spans="1:26" ht="15.75">
      <c r="A1269" s="150">
        <v>44193</v>
      </c>
      <c r="B1269" s="826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861" t="s">
        <v>533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827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861"/>
    </row>
    <row r="1271" spans="1:26" ht="38.25">
      <c r="A1271" s="253"/>
      <c r="B1271" s="828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861"/>
    </row>
    <row r="1272" spans="1:26" ht="15.75">
      <c r="A1272" s="150">
        <v>44196</v>
      </c>
      <c r="B1272" s="829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861" t="s">
        <v>534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830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861"/>
    </row>
    <row r="1274" spans="1:26" ht="38.25">
      <c r="A1274" s="253"/>
      <c r="B1274" s="831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861"/>
    </row>
    <row r="1275" spans="1:26" ht="15.75">
      <c r="A1275" s="150">
        <v>44287</v>
      </c>
      <c r="B1275" s="832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861" t="s">
        <v>535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833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861"/>
    </row>
    <row r="1277" spans="1:26" ht="38.25">
      <c r="A1277" s="253"/>
      <c r="B1277" s="834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861"/>
    </row>
    <row r="1278" spans="1:26" ht="15.75">
      <c r="A1278" s="150">
        <v>44378</v>
      </c>
      <c r="B1278" s="835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861" t="s">
        <v>537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836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861"/>
    </row>
    <row r="1280" spans="1:26" ht="38.25">
      <c r="A1280" s="253"/>
      <c r="B1280" s="837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861"/>
    </row>
    <row r="1281" spans="1:26" ht="15.75">
      <c r="A1281" s="150">
        <v>44501</v>
      </c>
      <c r="B1281" s="838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861" t="s">
        <v>538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52"/>
      <c r="B1282" s="839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861"/>
    </row>
    <row r="1283" spans="1:26" ht="38.25">
      <c r="A1283" s="253"/>
      <c r="B1283" s="840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861"/>
    </row>
    <row r="1284" spans="1:26" ht="15.75">
      <c r="A1284" s="150" t="s">
        <v>539</v>
      </c>
      <c r="B1284" s="841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861" t="s">
        <v>540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52"/>
      <c r="B1285" s="842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861"/>
    </row>
    <row r="1286" spans="1:26" ht="38.25">
      <c r="A1286" s="253"/>
      <c r="B1286" s="843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861"/>
    </row>
  </sheetData>
  <autoFilter ref="A11:Z908">
    <filterColumn colId="21"/>
    <filterColumn colId="22"/>
  </autoFilter>
  <mergeCells count="76">
    <mergeCell ref="T1284:T1286"/>
    <mergeCell ref="T1278:T1280"/>
    <mergeCell ref="T1266:T1268"/>
    <mergeCell ref="T1263:T1265"/>
    <mergeCell ref="T1260:T1262"/>
    <mergeCell ref="T1275:T1277"/>
    <mergeCell ref="T1272:T1274"/>
    <mergeCell ref="U938:U940"/>
    <mergeCell ref="U965:U967"/>
    <mergeCell ref="U953:U955"/>
    <mergeCell ref="U956:U958"/>
    <mergeCell ref="U959:U961"/>
    <mergeCell ref="U947:U949"/>
    <mergeCell ref="U950:U952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U944:U946"/>
    <mergeCell ref="U932:U934"/>
    <mergeCell ref="U935:U937"/>
    <mergeCell ref="T711:T713"/>
    <mergeCell ref="T714:T716"/>
    <mergeCell ref="T717:T719"/>
    <mergeCell ref="T720:T722"/>
    <mergeCell ref="T723:T725"/>
    <mergeCell ref="T726:T728"/>
    <mergeCell ref="T729:T731"/>
    <mergeCell ref="T732:T734"/>
    <mergeCell ref="T735:T737"/>
    <mergeCell ref="T738:T740"/>
    <mergeCell ref="T741:T743"/>
    <mergeCell ref="T744:T746"/>
    <mergeCell ref="T747:T749"/>
    <mergeCell ref="T750:T752"/>
    <mergeCell ref="T753:T755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783:T785"/>
    <mergeCell ref="T786:T788"/>
    <mergeCell ref="T789:T791"/>
    <mergeCell ref="T792:T794"/>
    <mergeCell ref="T795:T797"/>
    <mergeCell ref="T798:T800"/>
    <mergeCell ref="T1281:T1283"/>
    <mergeCell ref="T801:T803"/>
    <mergeCell ref="T804:T806"/>
    <mergeCell ref="T1254:T1256"/>
    <mergeCell ref="T1224:T1226"/>
    <mergeCell ref="T1251:T1253"/>
    <mergeCell ref="T1248:T1250"/>
    <mergeCell ref="T1245:T1247"/>
    <mergeCell ref="T1242:T1244"/>
    <mergeCell ref="T1239:T1241"/>
    <mergeCell ref="T1236:T1238"/>
    <mergeCell ref="T1233:T1235"/>
    <mergeCell ref="T1230:T1232"/>
    <mergeCell ref="T1227:T1229"/>
    <mergeCell ref="T1257:T1259"/>
    <mergeCell ref="T1269:T127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968"/>
  <sheetViews>
    <sheetView zoomScale="70" zoomScaleNormal="70" workbookViewId="0">
      <pane ySplit="11" topLeftCell="A954" activePane="bottomLeft" state="frozen"/>
      <selection pane="bottomLeft" activeCell="S966" sqref="S966:S968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868" t="s">
        <v>220</v>
      </c>
      <c r="E8" s="869"/>
      <c r="F8" s="869"/>
      <c r="G8" s="869"/>
      <c r="H8" s="869"/>
      <c r="I8" s="869"/>
      <c r="J8" s="869"/>
      <c r="K8" s="869"/>
      <c r="L8" s="869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878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876">
        <f>IF((L13=""),"",MAX(D14:L14))</f>
        <v>44105.13</v>
      </c>
      <c r="N12" s="876">
        <f>IF(L13="","",MIN(D14:L14))</f>
        <v>33697.319999999992</v>
      </c>
      <c r="O12" s="876">
        <f>IF((L14=""),"",AVERAGE(D14:L14))</f>
        <v>40231.113333333327</v>
      </c>
      <c r="P12" s="876">
        <f>IF((L13=""),"",((M12-N12)/(M12+N12))*100)</f>
        <v>13.377226552634278</v>
      </c>
      <c r="Q12" s="871" t="str">
        <f>IF(L13="","",IF(P12&lt;20,(IF(O12&gt;33000,IF(O12&lt;44000,"Pass","Fail"),"Fail"))))</f>
        <v>Pass</v>
      </c>
      <c r="R12" s="876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878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876"/>
      <c r="N13" s="876"/>
      <c r="O13" s="876"/>
      <c r="P13" s="876"/>
      <c r="Q13" s="872"/>
      <c r="R13" s="876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879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877"/>
      <c r="N14" s="877"/>
      <c r="O14" s="877"/>
      <c r="P14" s="877"/>
      <c r="Q14" s="873"/>
      <c r="R14" s="877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875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875">
        <f>IF((L16=""),"",MAX(D17:L17))</f>
        <v>44038.74</v>
      </c>
      <c r="N15" s="875">
        <f>IF(L16="","",MIN(D17:L17))</f>
        <v>34063.17</v>
      </c>
      <c r="O15" s="875">
        <f>IF((L17=""),"",AVERAGE(D17:L17))</f>
        <v>40786.239999999998</v>
      </c>
      <c r="P15" s="875">
        <f>IF((L16=""),"",((M15-N15)/(M15+N15))*100)</f>
        <v>12.772504539261586</v>
      </c>
      <c r="Q15" s="871" t="str">
        <f>IF(L16="","",IF(P15&lt;20,(IF(O15&gt;33000,IF(O15&lt;44000,"Pass","Fail"),"Fail"))))</f>
        <v>Pass</v>
      </c>
      <c r="R15" s="875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876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876"/>
      <c r="N16" s="876"/>
      <c r="O16" s="876"/>
      <c r="P16" s="876"/>
      <c r="Q16" s="872"/>
      <c r="R16" s="876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877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877"/>
      <c r="N17" s="877"/>
      <c r="O17" s="877"/>
      <c r="P17" s="877"/>
      <c r="Q17" s="873"/>
      <c r="R17" s="877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875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875">
        <f>IF((L19=""),"",MAX(D20:L20))</f>
        <v>42573.78</v>
      </c>
      <c r="N18" s="875">
        <f>IF(L19="","",MIN(D20:L20))</f>
        <v>33271.649999999994</v>
      </c>
      <c r="O18" s="875">
        <f>IF((L20=""),"",AVERAGE(D20:L20))</f>
        <v>39340.07666666666</v>
      </c>
      <c r="P18" s="875">
        <f>IF((L19=""),"",((M18-N18)/(M18+N18))*100)</f>
        <v>12.264588650891696</v>
      </c>
      <c r="Q18" s="871" t="str">
        <f>IF(L19="","",IF(P18&lt;20,(IF(O18&gt;33000,IF(O18&lt;44000,"Pass","Fail"),"Fail"))))</f>
        <v>Pass</v>
      </c>
      <c r="R18" s="875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876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876"/>
      <c r="N19" s="876"/>
      <c r="O19" s="876"/>
      <c r="P19" s="876"/>
      <c r="Q19" s="872"/>
      <c r="R19" s="876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877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877"/>
      <c r="N20" s="877"/>
      <c r="O20" s="877"/>
      <c r="P20" s="877"/>
      <c r="Q20" s="873"/>
      <c r="R20" s="877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875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875">
        <f>IF((L22=""),"",MAX(D23:L23))</f>
        <v>45028.380000000005</v>
      </c>
      <c r="N21" s="875">
        <f>IF(L22="","",MIN(D23:L23))</f>
        <v>34876.14</v>
      </c>
      <c r="O21" s="875">
        <f>IF((L23=""),"",AVERAGE(D23:L23))</f>
        <v>40471.25</v>
      </c>
      <c r="P21" s="875">
        <f>IF((L22=""),"",((M21-N21)/(M21+N21))*100)</f>
        <v>12.705463971249692</v>
      </c>
      <c r="Q21" s="871" t="str">
        <f>IF(L22="","",IF(P21&lt;20,(IF(O21&gt;33000,IF(O21&lt;44000,"Pass","Fail"),"Fail"))))</f>
        <v>Pass</v>
      </c>
      <c r="R21" s="875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876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876"/>
      <c r="N22" s="876"/>
      <c r="O22" s="876"/>
      <c r="P22" s="876"/>
      <c r="Q22" s="872"/>
      <c r="R22" s="876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877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877"/>
      <c r="N23" s="877"/>
      <c r="O23" s="877"/>
      <c r="P23" s="877"/>
      <c r="Q23" s="873"/>
      <c r="R23" s="877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875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875">
        <f>IF((L25=""),"",MAX(D26:L26))</f>
        <v>43626</v>
      </c>
      <c r="N24" s="875">
        <f>IF(L25="","",MIN(D26:L26))</f>
        <v>33228</v>
      </c>
      <c r="O24" s="875">
        <f>IF((L26=""),"",AVERAGE(D26:L26))</f>
        <v>39396.666666666664</v>
      </c>
      <c r="P24" s="875">
        <f>IF((L25=""),"",((M24-N24)/(M24+N24))*100)</f>
        <v>13.529549535482863</v>
      </c>
      <c r="Q24" s="871" t="str">
        <f>IF(L25="","",IF(P24&lt;20,(IF(O24&gt;33000,IF(O24&lt;44000,"Pass","Fail"),"Fail"))))</f>
        <v>Pass</v>
      </c>
      <c r="R24" s="875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876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876"/>
      <c r="N25" s="876"/>
      <c r="O25" s="876"/>
      <c r="P25" s="876"/>
      <c r="Q25" s="872"/>
      <c r="R25" s="876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877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877"/>
      <c r="N26" s="877"/>
      <c r="O26" s="877"/>
      <c r="P26" s="877"/>
      <c r="Q26" s="873"/>
      <c r="R26" s="877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875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875">
        <f>IF((L28=""),"",MAX(D29:L29))</f>
        <v>44863.11</v>
      </c>
      <c r="N27" s="875">
        <f>IF(L28="","",MIN(D29:L29))</f>
        <v>33854.820000000007</v>
      </c>
      <c r="O27" s="875">
        <f>IF((L29=""),"",AVERAGE(D29:L29))</f>
        <v>40040.786666666667</v>
      </c>
      <c r="P27" s="875">
        <f>IF((L28=""),"",((M27-N27)/(M27+N27))*100)</f>
        <v>13.984475963735319</v>
      </c>
      <c r="Q27" s="871" t="str">
        <f>IF(L28="","",IF(P27&lt;20,(IF(O27&gt;33000,IF(O27&lt;44000,"Pass","Fail"),"Fail"))))</f>
        <v>Pass</v>
      </c>
      <c r="R27" s="875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876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876"/>
      <c r="N28" s="876"/>
      <c r="O28" s="876"/>
      <c r="P28" s="876"/>
      <c r="Q28" s="872"/>
      <c r="R28" s="876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877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877"/>
      <c r="N29" s="877"/>
      <c r="O29" s="877"/>
      <c r="P29" s="877"/>
      <c r="Q29" s="873"/>
      <c r="R29" s="877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875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875">
        <f>IF((L31=""),"",MAX(D32:L32))</f>
        <v>42899.79</v>
      </c>
      <c r="N30" s="875">
        <f>IF(L31="","",MIN(D32:L32))</f>
        <v>33060.33</v>
      </c>
      <c r="O30" s="875">
        <f>IF((L32=""),"",AVERAGE(D32:L32))</f>
        <v>39291.083333333328</v>
      </c>
      <c r="P30" s="875">
        <f>IF((L31=""),"",((M30-N30)/(M30+N30))*100)</f>
        <v>12.953455049834044</v>
      </c>
      <c r="Q30" s="871" t="str">
        <f>IF(L31="","",IF(P30&lt;20,(IF(O30&gt;33000,IF(O30&lt;44000,"Pass","Fail"),"Fail"))))</f>
        <v>Pass</v>
      </c>
      <c r="R30" s="875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876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876"/>
      <c r="N31" s="876"/>
      <c r="O31" s="876"/>
      <c r="P31" s="876"/>
      <c r="Q31" s="872"/>
      <c r="R31" s="876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877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877"/>
      <c r="N32" s="877"/>
      <c r="O32" s="877"/>
      <c r="P32" s="877"/>
      <c r="Q32" s="873"/>
      <c r="R32" s="877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875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875">
        <f>IF((L34=""),"",MAX(D35:L35))</f>
        <v>43060.05</v>
      </c>
      <c r="N33" s="875">
        <f>IF(L34="","",MIN(D35:L35))</f>
        <v>33279.510000000009</v>
      </c>
      <c r="O33" s="875">
        <f>IF((L35=""),"",AVERAGE(D35:L35))</f>
        <v>39479.769999999997</v>
      </c>
      <c r="P33" s="875">
        <f>IF((L34=""),"",((M33-N33)/(M33+N33))*100)</f>
        <v>12.811889405702617</v>
      </c>
      <c r="Q33" s="871" t="str">
        <f>IF(L34="","",IF(P33&lt;20,(IF(O33&gt;33000,IF(O33&lt;44000,"Pass","Fail"),"Fail"))))</f>
        <v>Pass</v>
      </c>
      <c r="R33" s="875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876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876"/>
      <c r="N34" s="876"/>
      <c r="O34" s="876"/>
      <c r="P34" s="876"/>
      <c r="Q34" s="872"/>
      <c r="R34" s="876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877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877"/>
      <c r="N35" s="877"/>
      <c r="O35" s="877"/>
      <c r="P35" s="877"/>
      <c r="Q35" s="873"/>
      <c r="R35" s="877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875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875">
        <f>IF((L37=""),"",MAX(D38:L38))</f>
        <v>42396.57</v>
      </c>
      <c r="N36" s="875">
        <f>IF(L37="","",MIN(D38:L38))</f>
        <v>32872.979999999996</v>
      </c>
      <c r="O36" s="875">
        <f>IF((L38=""),"",AVERAGE(D38:L38))</f>
        <v>39173.076666666668</v>
      </c>
      <c r="P36" s="875">
        <f>IF((L37=""),"",((M36-N36)/(M36+N36))*100)</f>
        <v>12.652646388878377</v>
      </c>
      <c r="Q36" s="871" t="str">
        <f>IF(L37="","",IF(P36&lt;20,(IF(O36&gt;33000,IF(O36&lt;44000,"Pass","Fail"),"Fail"))))</f>
        <v>Pass</v>
      </c>
      <c r="R36" s="875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876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876"/>
      <c r="N37" s="876"/>
      <c r="O37" s="876"/>
      <c r="P37" s="876"/>
      <c r="Q37" s="872"/>
      <c r="R37" s="876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877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877"/>
      <c r="N38" s="877"/>
      <c r="O38" s="877"/>
      <c r="P38" s="877"/>
      <c r="Q38" s="873"/>
      <c r="R38" s="877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875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875">
        <f>IF((L40=""),"",MAX(D41:L41))</f>
        <v>42660.750000000007</v>
      </c>
      <c r="N39" s="875">
        <f>IF(L40="","",MIN(D41:L41))</f>
        <v>32932.17</v>
      </c>
      <c r="O39" s="875">
        <f>IF((L41=""),"",AVERAGE(D41:L41))</f>
        <v>39201.163333333338</v>
      </c>
      <c r="P39" s="875">
        <f>IF((L40=""),"",((M39-N39)/(M39+N39))*100)</f>
        <v>12.869697320860219</v>
      </c>
      <c r="Q39" s="871" t="str">
        <f>IF(L40="","",IF(P39&lt;20,(IF(O39&gt;33000,IF(O39&lt;44000,"Pass","Fail"),"Fail"))))</f>
        <v>Pass</v>
      </c>
      <c r="R39" s="875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876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876"/>
      <c r="N40" s="876"/>
      <c r="O40" s="876"/>
      <c r="P40" s="876"/>
      <c r="Q40" s="872"/>
      <c r="R40" s="876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877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877"/>
      <c r="N41" s="877"/>
      <c r="O41" s="877"/>
      <c r="P41" s="877"/>
      <c r="Q41" s="873"/>
      <c r="R41" s="877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875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875">
        <f>IF((L43=""),"",MAX(D44:L44))</f>
        <v>37667.67</v>
      </c>
      <c r="N42" s="875">
        <f>IF(L43="","",MIN(D44:L44))</f>
        <v>29095.109999999997</v>
      </c>
      <c r="O42" s="875">
        <f>IF((L44=""),"",AVERAGE(D44:L44))</f>
        <v>35096.29</v>
      </c>
      <c r="P42" s="875">
        <f>IF((L43=""),"",((M42-N42)/(M42+N42))*100)</f>
        <v>12.840328098979704</v>
      </c>
      <c r="Q42" s="871" t="str">
        <f>IF(L43="","",IF(P42&lt;20,(IF(O42&gt;33000,IF(O42&lt;44000,"Pass","Fail"),"Fail"))))</f>
        <v>Pass</v>
      </c>
      <c r="R42" s="875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876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876"/>
      <c r="N43" s="876"/>
      <c r="O43" s="876"/>
      <c r="P43" s="876"/>
      <c r="Q43" s="872"/>
      <c r="R43" s="876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877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877"/>
      <c r="N44" s="877"/>
      <c r="O44" s="877"/>
      <c r="P44" s="877"/>
      <c r="Q44" s="873"/>
      <c r="R44" s="877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875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875">
        <f>IF((L46=""),"",MAX(D47:L47))</f>
        <v>39456.510000000009</v>
      </c>
      <c r="N45" s="875">
        <f>IF(L46="","",MIN(D47:L47))</f>
        <v>30725.339999999997</v>
      </c>
      <c r="O45" s="875">
        <f>IF((L47=""),"",AVERAGE(D47:L47))</f>
        <v>36867.94</v>
      </c>
      <c r="P45" s="875">
        <f>IF((L46=""),"",((M45-N45)/(M45+N45))*100)</f>
        <v>12.440780629179784</v>
      </c>
      <c r="Q45" s="871" t="str">
        <f>IF(L46="","",IF(P45&lt;20,(IF(O45&gt;33000,IF(O45&lt;44000,"Pass","Fail"),"Fail"))))</f>
        <v>Pass</v>
      </c>
      <c r="R45" s="875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876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876"/>
      <c r="N46" s="876"/>
      <c r="O46" s="876"/>
      <c r="P46" s="876"/>
      <c r="Q46" s="872"/>
      <c r="R46" s="876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877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877"/>
      <c r="N47" s="877"/>
      <c r="O47" s="877"/>
      <c r="P47" s="877"/>
      <c r="Q47" s="873"/>
      <c r="R47" s="877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875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875">
        <f>IF((L49=""),"",MAX(D50:L50))</f>
        <v>42634.47</v>
      </c>
      <c r="N48" s="875">
        <f>IF(L49="","",MIN(D50:L50))</f>
        <v>32086.530000000006</v>
      </c>
      <c r="O48" s="875">
        <f>IF((L50=""),"",AVERAGE(D50:L50))</f>
        <v>38952.80333333333</v>
      </c>
      <c r="P48" s="875">
        <f>IF((L49=""),"",((M48-N48)/(M48+N48))*100)</f>
        <v>14.116433131248238</v>
      </c>
      <c r="Q48" s="871" t="str">
        <f>IF(L49="","",IF(P48&lt;20,(IF(O48&gt;33000,IF(O48&lt;44000,"Pass","Fail"),"Fail"))))</f>
        <v>Pass</v>
      </c>
      <c r="R48" s="875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876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876"/>
      <c r="N49" s="876"/>
      <c r="O49" s="876"/>
      <c r="P49" s="876"/>
      <c r="Q49" s="872"/>
      <c r="R49" s="876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877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877"/>
      <c r="N50" s="877"/>
      <c r="O50" s="877"/>
      <c r="P50" s="877"/>
      <c r="Q50" s="873"/>
      <c r="R50" s="877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875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875">
        <f>IF((L52=""),"",MAX(D53:L53))</f>
        <v>41571.39</v>
      </c>
      <c r="N51" s="875">
        <f>IF(L52="","",MIN(D53:L53))</f>
        <v>31884.180000000004</v>
      </c>
      <c r="O51" s="875">
        <f>IF((L53=""),"",AVERAGE(D53:L53))</f>
        <v>38556.076666666675</v>
      </c>
      <c r="P51" s="875">
        <f>IF((L52=""),"",((M51-N51)/(M51+N51))*100)</f>
        <v>13.187849471456003</v>
      </c>
      <c r="Q51" s="871" t="str">
        <f>IF(L52="","",IF(P51&lt;20,(IF(O51&gt;33000,IF(O51&lt;44000,"Pass","Fail"),"Fail"))))</f>
        <v>Pass</v>
      </c>
      <c r="R51" s="875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876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876"/>
      <c r="N52" s="876"/>
      <c r="O52" s="876"/>
      <c r="P52" s="876"/>
      <c r="Q52" s="872"/>
      <c r="R52" s="876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877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877"/>
      <c r="N53" s="877"/>
      <c r="O53" s="877"/>
      <c r="P53" s="877"/>
      <c r="Q53" s="873"/>
      <c r="R53" s="877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875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875">
        <f>IF((L55=""),"",MAX(D56:L56))</f>
        <v>43460.580000000009</v>
      </c>
      <c r="N54" s="875">
        <f>IF(L55="","",MIN(D56:L56))</f>
        <v>33620.550000000003</v>
      </c>
      <c r="O54" s="875">
        <f>IF((L56=""),"",AVERAGE(D56:L56))</f>
        <v>39716.576666666668</v>
      </c>
      <c r="P54" s="875">
        <f>IF((L55=""),"",((M54-N54)/(M54+N54))*100)</f>
        <v>12.765809219454885</v>
      </c>
      <c r="Q54" s="871" t="str">
        <f>IF(L55="","",IF(P54&lt;20,(IF(O54&gt;33000,IF(O54&lt;44000,"Pass","Fail"),"Fail"))))</f>
        <v>Pass</v>
      </c>
      <c r="R54" s="875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876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876"/>
      <c r="N55" s="876"/>
      <c r="O55" s="876"/>
      <c r="P55" s="876"/>
      <c r="Q55" s="872"/>
      <c r="R55" s="876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877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877"/>
      <c r="N56" s="877"/>
      <c r="O56" s="877"/>
      <c r="P56" s="877"/>
      <c r="Q56" s="873"/>
      <c r="R56" s="877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875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875">
        <f>IF((L58=""),"",MAX(D59:L59))</f>
        <v>42966.57</v>
      </c>
      <c r="N57" s="875">
        <f>IF(L58="","",MIN(D59:L59))</f>
        <v>33050.009999999995</v>
      </c>
      <c r="O57" s="875">
        <f>IF((L59=""),"",AVERAGE(D59:L59))</f>
        <v>39201.636666666673</v>
      </c>
      <c r="P57" s="875">
        <f>IF((L58=""),"",((M57-N57)/(M57+N57))*100)</f>
        <v>13.04525933684468</v>
      </c>
      <c r="Q57" s="871" t="str">
        <f>IF(L58="","",IF(P57&lt;20,(IF(O57&gt;33000,IF(O57&lt;44000,"Pass","Fail"),"Fail"))))</f>
        <v>Pass</v>
      </c>
      <c r="R57" s="875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876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876"/>
      <c r="N58" s="876"/>
      <c r="O58" s="876"/>
      <c r="P58" s="876"/>
      <c r="Q58" s="872"/>
      <c r="R58" s="876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877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877"/>
      <c r="N59" s="877"/>
      <c r="O59" s="877"/>
      <c r="P59" s="877"/>
      <c r="Q59" s="873"/>
      <c r="R59" s="877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875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875">
        <f>IF((L61=""),"",MAX(D62:L62))</f>
        <v>42838.41</v>
      </c>
      <c r="N60" s="875">
        <f>IF(L61="","",MIN(D62:L62))</f>
        <v>33195.479999999996</v>
      </c>
      <c r="O60" s="875">
        <f>IF((L62=""),"",AVERAGE(D62:L62))</f>
        <v>38409.72</v>
      </c>
      <c r="P60" s="875">
        <f>IF((L61=""),"",((M60-N60)/(M60+N60))*100)</f>
        <v>12.682410435662316</v>
      </c>
      <c r="Q60" s="871" t="str">
        <f>IF(L61="","",IF(P60&lt;20,(IF(O60&gt;33000,IF(O60&lt;44000,"Pass","Fail"),"Fail"))))</f>
        <v>Pass</v>
      </c>
      <c r="R60" s="875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876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876"/>
      <c r="N61" s="876"/>
      <c r="O61" s="876"/>
      <c r="P61" s="876"/>
      <c r="Q61" s="872"/>
      <c r="R61" s="876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877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877"/>
      <c r="N62" s="877"/>
      <c r="O62" s="877"/>
      <c r="P62" s="877"/>
      <c r="Q62" s="873"/>
      <c r="R62" s="877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875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875">
        <f>IF((L64=""),"",MAX(D65:L65))</f>
        <v>50514.69</v>
      </c>
      <c r="N63" s="875">
        <f>IF(L64="","",MIN(D65:L65))</f>
        <v>33290.100000000006</v>
      </c>
      <c r="O63" s="875">
        <f>IF((L65=""),"",AVERAGE(D65:L65))</f>
        <v>39893.936666666676</v>
      </c>
      <c r="P63" s="875">
        <f>IF((L64=""),"",((M63-N63)/(M63+N63))*100)</f>
        <v>20.553228520708654</v>
      </c>
      <c r="Q63" s="871" t="b">
        <f>IF(L64="","",IF(P63&lt;20,(IF(O63&gt;33000,IF(O63&lt;44000,"Pass","Fail"),"Fail"))))</f>
        <v>0</v>
      </c>
      <c r="R63" s="875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876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876"/>
      <c r="N64" s="876"/>
      <c r="O64" s="876"/>
      <c r="P64" s="876"/>
      <c r="Q64" s="872"/>
      <c r="R64" s="876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877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877"/>
      <c r="N65" s="877"/>
      <c r="O65" s="877"/>
      <c r="P65" s="877"/>
      <c r="Q65" s="873"/>
      <c r="R65" s="877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875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875">
        <f>IF((L67=""),"",MAX(D68:L68))</f>
        <v>43785.09</v>
      </c>
      <c r="N66" s="875">
        <f>IF(L67="","",MIN(D68:L68))</f>
        <v>33162.149999999994</v>
      </c>
      <c r="O66" s="875">
        <f>IF((L68=""),"",AVERAGE(D68:L68))</f>
        <v>38818.646666666675</v>
      </c>
      <c r="P66" s="875">
        <f>IF((L67=""),"",((M66-N66)/(M66+N66))*100)</f>
        <v>13.805485420919586</v>
      </c>
      <c r="Q66" s="871" t="str">
        <f>IF(L67="","",IF(P66&lt;20,(IF(O66&gt;33000,IF(O66&lt;44000,"Pass","Fail"),"Fail"))))</f>
        <v>Pass</v>
      </c>
      <c r="R66" s="875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876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876"/>
      <c r="N67" s="876"/>
      <c r="O67" s="876"/>
      <c r="P67" s="876"/>
      <c r="Q67" s="872"/>
      <c r="R67" s="876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877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877"/>
      <c r="N68" s="877"/>
      <c r="O68" s="877"/>
      <c r="P68" s="877"/>
      <c r="Q68" s="873"/>
      <c r="R68" s="877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875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875">
        <f>IF((L70=""),"",MAX(D71:L71))</f>
        <v>44209.590000000004</v>
      </c>
      <c r="N69" s="875">
        <f>IF(L70="","",MIN(D71:L71))</f>
        <v>33627.899999999994</v>
      </c>
      <c r="O69" s="875">
        <f>IF((L71=""),"",AVERAGE(D71:L71))</f>
        <v>39297.473333333335</v>
      </c>
      <c r="P69" s="875">
        <f>IF((L70=""),"",((M69-N69)/(M69+N69))*100)</f>
        <v>13.594593042504338</v>
      </c>
      <c r="Q69" s="871" t="str">
        <f>IF(L70="","",IF(P69&lt;20,(IF(O69&gt;33000,IF(O69&lt;44000,"Pass","Fail"),"Fail"))))</f>
        <v>Pass</v>
      </c>
      <c r="R69" s="875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876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876"/>
      <c r="N70" s="876"/>
      <c r="O70" s="876"/>
      <c r="P70" s="876"/>
      <c r="Q70" s="872"/>
      <c r="R70" s="876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877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877"/>
      <c r="N71" s="877"/>
      <c r="O71" s="877"/>
      <c r="P71" s="877"/>
      <c r="Q71" s="873"/>
      <c r="R71" s="877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875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875">
        <f>IF((L73=""),"",MAX(D74:L74))</f>
        <v>43264.950000000004</v>
      </c>
      <c r="N72" s="875">
        <f>IF(L73="","",MIN(D74:L74))</f>
        <v>34849.56</v>
      </c>
      <c r="O72" s="875">
        <f>IF((L74=""),"",AVERAGE(D74:L74))</f>
        <v>39327.853333333347</v>
      </c>
      <c r="P72" s="875">
        <f>IF((L73=""),"",((M72-N72)/(M72+N72))*100)</f>
        <v>10.77314573182371</v>
      </c>
      <c r="Q72" s="871" t="str">
        <f>IF(L73="","",IF(P72&lt;20,(IF(O72&gt;33000,IF(O72&lt;44000,"Pass","Fail"),"Fail"))))</f>
        <v>Pass</v>
      </c>
      <c r="R72" s="875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876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876"/>
      <c r="N73" s="876"/>
      <c r="O73" s="876"/>
      <c r="P73" s="876"/>
      <c r="Q73" s="872"/>
      <c r="R73" s="876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877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877"/>
      <c r="N74" s="877"/>
      <c r="O74" s="877"/>
      <c r="P74" s="877"/>
      <c r="Q74" s="873"/>
      <c r="R74" s="877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875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875">
        <f>IF((L76=""),"",MAX(D77:L77))</f>
        <v>43780.800000000003</v>
      </c>
      <c r="N75" s="875">
        <f>IF(L76="","",MIN(D77:L77))</f>
        <v>33446.910000000003</v>
      </c>
      <c r="O75" s="875">
        <f>IF((L77=""),"",AVERAGE(D77:L77))</f>
        <v>39177.586666666662</v>
      </c>
      <c r="P75" s="875">
        <f>IF((L76=""),"",((M75-N75)/(M75+N75))*100)</f>
        <v>13.381064905329964</v>
      </c>
      <c r="Q75" s="871" t="str">
        <f>IF(L76="","",IF(P75&lt;20,(IF(O75&gt;33000,IF(O75&lt;44000,"Pass","Fail"),"Fail"))))</f>
        <v>Pass</v>
      </c>
      <c r="R75" s="875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876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876"/>
      <c r="N76" s="876"/>
      <c r="O76" s="876"/>
      <c r="P76" s="876"/>
      <c r="Q76" s="872"/>
      <c r="R76" s="876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877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877"/>
      <c r="N77" s="877"/>
      <c r="O77" s="877"/>
      <c r="P77" s="877"/>
      <c r="Q77" s="873"/>
      <c r="R77" s="877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875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875">
        <f>IF((L79=""),"",MAX(D80:L80))</f>
        <v>44002.68</v>
      </c>
      <c r="N78" s="875">
        <f>IF(L79="","",MIN(D80:L80))</f>
        <v>36310.260000000009</v>
      </c>
      <c r="O78" s="875">
        <f>IF((L80=""),"",AVERAGE(D80:L80))</f>
        <v>40387.256666666668</v>
      </c>
      <c r="P78" s="875">
        <f>IF((L79=""),"",((M78-N78)/(M78+N78))*100)</f>
        <v>9.5780580314952868</v>
      </c>
      <c r="Q78" s="871" t="str">
        <f>IF(L79="","",IF(P78&lt;20,(IF(O78&gt;33000,IF(O78&lt;44000,"Pass","Fail"),"Fail"))))</f>
        <v>Pass</v>
      </c>
      <c r="R78" s="875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876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876"/>
      <c r="N79" s="876"/>
      <c r="O79" s="876"/>
      <c r="P79" s="876"/>
      <c r="Q79" s="872"/>
      <c r="R79" s="876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877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877"/>
      <c r="N80" s="877"/>
      <c r="O80" s="877"/>
      <c r="P80" s="877"/>
      <c r="Q80" s="873"/>
      <c r="R80" s="877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875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875">
        <f>IF((L82=""),"",MAX(D83:L83))</f>
        <v>42376.38</v>
      </c>
      <c r="N81" s="875">
        <f>IF(L82="","",MIN(D83:L83))</f>
        <v>34414.530000000006</v>
      </c>
      <c r="O81" s="875">
        <f>IF((L83=""),"",AVERAGE(D83:L83))</f>
        <v>39130.99</v>
      </c>
      <c r="P81" s="875">
        <f>IF((L82=""),"",((M81-N81)/(M81+N81))*100)</f>
        <v>10.368219363463711</v>
      </c>
      <c r="Q81" s="871" t="str">
        <f>IF(L82="","",IF(P81&lt;20,(IF(O81&gt;33000,IF(O81&lt;44000,"Pass","Fail"),"Fail"))))</f>
        <v>Pass</v>
      </c>
      <c r="R81" s="875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876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876"/>
      <c r="N82" s="876"/>
      <c r="O82" s="876"/>
      <c r="P82" s="876"/>
      <c r="Q82" s="872"/>
      <c r="R82" s="876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877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877"/>
      <c r="N83" s="877"/>
      <c r="O83" s="877"/>
      <c r="P83" s="877"/>
      <c r="Q83" s="873"/>
      <c r="R83" s="877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875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875">
        <f>IF((L85=""),"",MAX(D86:L86))</f>
        <v>42878.55</v>
      </c>
      <c r="N84" s="875">
        <f>IF(L85="","",MIN(D86:L86))</f>
        <v>32485.470000000005</v>
      </c>
      <c r="O84" s="875">
        <f>IF((L86=""),"",AVERAGE(D86:L86))</f>
        <v>38642.636666666665</v>
      </c>
      <c r="P84" s="875">
        <f>IF((L85=""),"",((M84-N84)/(M84+N84))*100)</f>
        <v>13.790506398145954</v>
      </c>
      <c r="Q84" s="871" t="str">
        <f>IF(L85="","",IF(P84&lt;20,(IF(O84&gt;33000,IF(O84&lt;44000,"Pass","Fail"),"Fail"))))</f>
        <v>Pass</v>
      </c>
      <c r="R84" s="875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876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876"/>
      <c r="N85" s="876"/>
      <c r="O85" s="876"/>
      <c r="P85" s="876"/>
      <c r="Q85" s="872"/>
      <c r="R85" s="876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877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877"/>
      <c r="N86" s="877"/>
      <c r="O86" s="877"/>
      <c r="P86" s="877"/>
      <c r="Q86" s="873"/>
      <c r="R86" s="877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875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875">
        <f>IF((L88=""),"",MAX(D89:L89))</f>
        <v>43652.639999999999</v>
      </c>
      <c r="N87" s="875">
        <f>IF(L88="","",MIN(D89:L89))</f>
        <v>33418.080000000002</v>
      </c>
      <c r="O87" s="875">
        <f>IF((L89=""),"",AVERAGE(D89:L89))</f>
        <v>40085.54</v>
      </c>
      <c r="P87" s="875">
        <f>IF((L88=""),"",((M87-N87)/(M87+N87))*100)</f>
        <v>13.279439974091325</v>
      </c>
      <c r="Q87" s="871" t="str">
        <f>IF(L88="","",IF(P87&lt;20,(IF(O87&gt;33000,IF(O87&lt;44000,"Pass","Fail"),"Fail"))))</f>
        <v>Pass</v>
      </c>
      <c r="R87" s="875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876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876"/>
      <c r="N88" s="876"/>
      <c r="O88" s="876"/>
      <c r="P88" s="876"/>
      <c r="Q88" s="872"/>
      <c r="R88" s="876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877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877"/>
      <c r="N89" s="877"/>
      <c r="O89" s="877"/>
      <c r="P89" s="877"/>
      <c r="Q89" s="873"/>
      <c r="R89" s="877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875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875">
        <f>IF((L91=""),"",MAX(D92:L92))</f>
        <v>44046.149999999994</v>
      </c>
      <c r="N90" s="875">
        <f>IF(L91="","",MIN(D92:L92))</f>
        <v>33585.719999999994</v>
      </c>
      <c r="O90" s="875">
        <f>IF((L92=""),"",AVERAGE(D92:L92))</f>
        <v>39763.33666666667</v>
      </c>
      <c r="P90" s="875">
        <f>IF((L91=""),"",((M90-N90)/(M90+N90))*100)</f>
        <v>13.474401685802494</v>
      </c>
      <c r="Q90" s="871" t="str">
        <f>IF(L91="","",IF(P90&lt;20,(IF(O90&gt;33000,IF(O90&lt;44000,"Pass","Fail"),"Fail"))))</f>
        <v>Pass</v>
      </c>
      <c r="R90" s="875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876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876"/>
      <c r="N91" s="876"/>
      <c r="O91" s="876"/>
      <c r="P91" s="876"/>
      <c r="Q91" s="872"/>
      <c r="R91" s="876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877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877"/>
      <c r="N92" s="877"/>
      <c r="O92" s="877"/>
      <c r="P92" s="877"/>
      <c r="Q92" s="873"/>
      <c r="R92" s="877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875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875">
        <f>IF((L94=""),"",MAX(D95:L95))</f>
        <v>44649.39</v>
      </c>
      <c r="N93" s="875">
        <f>IF(L94="","",MIN(D95:L95))</f>
        <v>32920.050000000003</v>
      </c>
      <c r="O93" s="875">
        <f>IF((L95=""),"",AVERAGE(D95:L95))</f>
        <v>40209.826666666668</v>
      </c>
      <c r="P93" s="875">
        <f>IF((L94=""),"",((M93-N93)/(M93+N93))*100)</f>
        <v>15.121083767009273</v>
      </c>
      <c r="Q93" s="871" t="str">
        <f>IF(L94="","",IF(P93&lt;20,(IF(O93&gt;33000,IF(O93&lt;44000,"Pass","Fail"),"Fail"))))</f>
        <v>Pass</v>
      </c>
      <c r="R93" s="875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876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876"/>
      <c r="N94" s="876"/>
      <c r="O94" s="876"/>
      <c r="P94" s="876"/>
      <c r="Q94" s="872"/>
      <c r="R94" s="876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877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877"/>
      <c r="N95" s="877"/>
      <c r="O95" s="877"/>
      <c r="P95" s="877"/>
      <c r="Q95" s="873"/>
      <c r="R95" s="877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875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875">
        <f>IF((L97=""),"",MAX(D98:L98))</f>
        <v>43387.020000000004</v>
      </c>
      <c r="N96" s="875">
        <f>IF(L97="","",MIN(D98:L98))</f>
        <v>33858.839999999997</v>
      </c>
      <c r="O96" s="875">
        <f>IF((L98=""),"",AVERAGE(D98:L98))</f>
        <v>39851.08666666667</v>
      </c>
      <c r="P96" s="875">
        <f>IF((L97=""),"",((M96-N96)/(M96+N96))*100)</f>
        <v>12.334874645709178</v>
      </c>
      <c r="Q96" s="871" t="str">
        <f>IF(L97="","",IF(P96&lt;20,(IF(O96&gt;33000,IF(O96&lt;44000,"Pass","Fail"),"Fail"))))</f>
        <v>Pass</v>
      </c>
      <c r="R96" s="875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876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876"/>
      <c r="N97" s="876"/>
      <c r="O97" s="876"/>
      <c r="P97" s="876"/>
      <c r="Q97" s="872"/>
      <c r="R97" s="876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877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877"/>
      <c r="N98" s="877"/>
      <c r="O98" s="877"/>
      <c r="P98" s="877"/>
      <c r="Q98" s="873"/>
      <c r="R98" s="877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875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875">
        <f>IF((L100=""),"",MAX(D101:L101))</f>
        <v>43695.899999999994</v>
      </c>
      <c r="N99" s="875">
        <f>IF(L100="","",MIN(D101:L101))</f>
        <v>33368.639999999999</v>
      </c>
      <c r="O99" s="875">
        <f>IF((L101=""),"",AVERAGE(D101:L101))</f>
        <v>39411.64</v>
      </c>
      <c r="P99" s="875">
        <f>IF((L100=""),"",((M99-N99)/(M99+N99))*100)</f>
        <v>13.400793672420539</v>
      </c>
      <c r="Q99" s="871" t="str">
        <f>IF(L100="","",IF(P99&lt;20,(IF(O99&gt;33000,IF(O99&lt;44000,"Pass","Fail"),"Fail"))))</f>
        <v>Pass</v>
      </c>
      <c r="R99" s="875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876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876"/>
      <c r="N100" s="876"/>
      <c r="O100" s="876"/>
      <c r="P100" s="876"/>
      <c r="Q100" s="872"/>
      <c r="R100" s="876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877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877"/>
      <c r="N101" s="877"/>
      <c r="O101" s="877"/>
      <c r="P101" s="877"/>
      <c r="Q101" s="873"/>
      <c r="R101" s="877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875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875">
        <f>IF((L103=""),"",MAX(D104:L104))</f>
        <v>41993.31</v>
      </c>
      <c r="N102" s="875">
        <f>IF(L103="","",MIN(D104:L104))</f>
        <v>32434.650000000009</v>
      </c>
      <c r="O102" s="875">
        <f>IF((L104=""),"",AVERAGE(D104:L104))</f>
        <v>38579.49</v>
      </c>
      <c r="P102" s="875">
        <f>IF((L103=""),"",((M102-N102)/(M102+N102))*100)</f>
        <v>12.842834870121376</v>
      </c>
      <c r="Q102" s="871" t="str">
        <f>IF(L103="","",IF(P102&lt;20,(IF(O102&gt;33000,IF(O102&lt;44000,"Pass","Fail"),"Fail"))))</f>
        <v>Pass</v>
      </c>
      <c r="R102" s="875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876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876"/>
      <c r="N103" s="876"/>
      <c r="O103" s="876"/>
      <c r="P103" s="876"/>
      <c r="Q103" s="872"/>
      <c r="R103" s="876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877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877"/>
      <c r="N104" s="877"/>
      <c r="O104" s="877"/>
      <c r="P104" s="877"/>
      <c r="Q104" s="873"/>
      <c r="R104" s="877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875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875">
        <f>IF((L106=""),"",MAX(D107:L107))</f>
        <v>42560.28</v>
      </c>
      <c r="N105" s="875">
        <f>IF(L106="","",MIN(D107:L107))</f>
        <v>33356.30999999999</v>
      </c>
      <c r="O105" s="875">
        <f>IF((L107=""),"",AVERAGE(D107:L107))</f>
        <v>39288.160000000003</v>
      </c>
      <c r="P105" s="875">
        <f>IF((L106=""),"",((M105-N105)/(M105+N105))*100)</f>
        <v>12.123792704598573</v>
      </c>
      <c r="Q105" s="871" t="str">
        <f>IF(L106="","",IF(P105&lt;20,(IF(O105&gt;33000,IF(O105&lt;44000,"Pass","Fail"),"Fail"))))</f>
        <v>Pass</v>
      </c>
      <c r="R105" s="875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876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876"/>
      <c r="N106" s="876"/>
      <c r="O106" s="876"/>
      <c r="P106" s="876"/>
      <c r="Q106" s="872"/>
      <c r="R106" s="876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877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877"/>
      <c r="N107" s="877"/>
      <c r="O107" s="877"/>
      <c r="P107" s="877"/>
      <c r="Q107" s="873"/>
      <c r="R107" s="877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875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875">
        <f>IF((L109=""),"",MAX(D110:L110))</f>
        <v>41521.079999999994</v>
      </c>
      <c r="N108" s="875">
        <f>IF(L109="","",MIN(D110:L110))</f>
        <v>32808.270000000004</v>
      </c>
      <c r="O108" s="875">
        <f>IF((L110=""),"",AVERAGE(D110:L110))</f>
        <v>38271.373333333337</v>
      </c>
      <c r="P108" s="875">
        <f>IF((L109=""),"",((M108-N108)/(M108+N108))*100)</f>
        <v>11.721897204805355</v>
      </c>
      <c r="Q108" s="871" t="str">
        <f>IF(L109="","",IF(P108&lt;20,(IF(O108&gt;33000,IF(O108&lt;44000,"Pass","Fail"),"Fail"))))</f>
        <v>Pass</v>
      </c>
      <c r="R108" s="875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876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876"/>
      <c r="N109" s="876"/>
      <c r="O109" s="876"/>
      <c r="P109" s="876"/>
      <c r="Q109" s="872"/>
      <c r="R109" s="876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877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877"/>
      <c r="N110" s="877"/>
      <c r="O110" s="877"/>
      <c r="P110" s="877"/>
      <c r="Q110" s="873"/>
      <c r="R110" s="877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875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875">
        <f>IF((L112=""),"",MAX(D113:L113))</f>
        <v>40908.78</v>
      </c>
      <c r="N111" s="875">
        <f>IF(L112="","",MIN(D113:L113))</f>
        <v>31741.29</v>
      </c>
      <c r="O111" s="875">
        <f>IF((L113=""),"",AVERAGE(D113:L113))</f>
        <v>37107.78666666666</v>
      </c>
      <c r="P111" s="875">
        <f>IF((L112=""),"",((M111-N111)/(M111+N111))*100)</f>
        <v>12.618693966846827</v>
      </c>
      <c r="Q111" s="871" t="str">
        <f>IF(L112="","",IF(P111&lt;20,(IF(O111&gt;33000,IF(O111&lt;44000,"Pass","Fail"),"Fail"))))</f>
        <v>Pass</v>
      </c>
      <c r="R111" s="875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876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876"/>
      <c r="N112" s="876"/>
      <c r="O112" s="876"/>
      <c r="P112" s="876"/>
      <c r="Q112" s="872"/>
      <c r="R112" s="876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877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877"/>
      <c r="N113" s="877"/>
      <c r="O113" s="877"/>
      <c r="P113" s="877"/>
      <c r="Q113" s="873"/>
      <c r="R113" s="877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875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875">
        <f>IF((L115=""),"",MAX(D116:L116))</f>
        <v>43053.750000000007</v>
      </c>
      <c r="N114" s="875">
        <f>IF(L115="","",MIN(D116:L116))</f>
        <v>33151.229999999996</v>
      </c>
      <c r="O114" s="875">
        <f>IF((L116=""),"",AVERAGE(D116:L116))</f>
        <v>39021.05333333333</v>
      </c>
      <c r="P114" s="875">
        <f>IF((L115=""),"",((M114-N114)/(M114+N114))*100)</f>
        <v>12.994583818537855</v>
      </c>
      <c r="Q114" s="871" t="str">
        <f>IF(L115="","",IF(P114&lt;20,(IF(O114&gt;33000,IF(O114&lt;44000,"Pass","Fail"),"Fail"))))</f>
        <v>Pass</v>
      </c>
      <c r="R114" s="875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876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876"/>
      <c r="N115" s="876"/>
      <c r="O115" s="876"/>
      <c r="P115" s="876"/>
      <c r="Q115" s="872"/>
      <c r="R115" s="876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877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877"/>
      <c r="N116" s="877"/>
      <c r="O116" s="877"/>
      <c r="P116" s="877"/>
      <c r="Q116" s="873"/>
      <c r="R116" s="877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875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875">
        <f>IF((L118=""),"",MAX(D119:L119))</f>
        <v>41693.070000000007</v>
      </c>
      <c r="N117" s="875">
        <f>IF(L118="","",MIN(D119:L119))</f>
        <v>31999.649999999998</v>
      </c>
      <c r="O117" s="875">
        <f>IF((L119=""),"",AVERAGE(D119:L119))</f>
        <v>37869.18</v>
      </c>
      <c r="P117" s="875">
        <f>IF((L118=""),"",((M117-N117)/(M117+N117))*100)</f>
        <v>13.153836634066444</v>
      </c>
      <c r="Q117" s="871" t="str">
        <f>IF(L118="","",IF(P117&lt;20,(IF(O117&gt;33000,IF(O117&lt;44000,"Pass","Fail"),"Fail"))))</f>
        <v>Pass</v>
      </c>
      <c r="R117" s="875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876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876"/>
      <c r="N118" s="876"/>
      <c r="O118" s="876"/>
      <c r="P118" s="876"/>
      <c r="Q118" s="872"/>
      <c r="R118" s="876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877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877"/>
      <c r="N119" s="877"/>
      <c r="O119" s="877"/>
      <c r="P119" s="877"/>
      <c r="Q119" s="873"/>
      <c r="R119" s="877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875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875">
        <f>IF((L121=""),"",MAX(D122:L122))</f>
        <v>41379.450000000004</v>
      </c>
      <c r="N120" s="875">
        <f>IF(L121="","",MIN(D122:L122))</f>
        <v>32885.820000000007</v>
      </c>
      <c r="O120" s="875">
        <f>IF((L122=""),"",AVERAGE(D122:L122))</f>
        <v>36620.753333333334</v>
      </c>
      <c r="P120" s="875">
        <f>IF((L121=""),"",((M120-N120)/(M120+N120))*100)</f>
        <v>11.436880253717511</v>
      </c>
      <c r="Q120" s="871" t="str">
        <f>IF(L121="","",IF(P120&lt;20,(IF(O120&gt;33000,IF(O120&lt;44000,"Pass","Fail"),"Fail"))))</f>
        <v>Pass</v>
      </c>
      <c r="R120" s="875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876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876"/>
      <c r="N121" s="876"/>
      <c r="O121" s="876"/>
      <c r="P121" s="876"/>
      <c r="Q121" s="872"/>
      <c r="R121" s="876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877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877"/>
      <c r="N122" s="877"/>
      <c r="O122" s="877"/>
      <c r="P122" s="877"/>
      <c r="Q122" s="873"/>
      <c r="R122" s="877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875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875">
        <f>IF((L124=""),"",MAX(D125:L125))</f>
        <v>41731.26</v>
      </c>
      <c r="N123" s="875">
        <f>IF(L124="","",MIN(D125:L125))</f>
        <v>32992.229999999996</v>
      </c>
      <c r="O123" s="875">
        <f>IF((L125=""),"",AVERAGE(D125:L125))</f>
        <v>38268.886666666665</v>
      </c>
      <c r="P123" s="875">
        <f>IF((L124=""),"",((M123-N123)/(M123+N123))*100)</f>
        <v>11.695157707435785</v>
      </c>
      <c r="Q123" s="871" t="str">
        <f>IF(L124="","",IF(P123&lt;20,(IF(O123&gt;33000,IF(O123&lt;44000,"Pass","Fail"),"Fail"))))</f>
        <v>Pass</v>
      </c>
      <c r="R123" s="875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876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876"/>
      <c r="N124" s="876"/>
      <c r="O124" s="876"/>
      <c r="P124" s="876"/>
      <c r="Q124" s="872"/>
      <c r="R124" s="876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877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877"/>
      <c r="N125" s="877"/>
      <c r="O125" s="877"/>
      <c r="P125" s="877"/>
      <c r="Q125" s="873"/>
      <c r="R125" s="877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875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875">
        <f>IF((L127=""),"",MAX(D128:L128))</f>
        <v>41832.15</v>
      </c>
      <c r="N126" s="875">
        <f>IF(L127="","",MIN(D128:L128))</f>
        <v>32480.46</v>
      </c>
      <c r="O126" s="875">
        <f>IF((L128=""),"",AVERAGE(D128:L128))</f>
        <v>38425.279999999999</v>
      </c>
      <c r="P126" s="875">
        <f>IF((L127=""),"",((M126-N126)/(M126+N126))*100)</f>
        <v>12.584257234404769</v>
      </c>
      <c r="Q126" s="871" t="str">
        <f>IF(L127="","",IF(P126&lt;20,(IF(O126&gt;33000,IF(O126&lt;44000,"Pass","Fail"),"Fail"))))</f>
        <v>Pass</v>
      </c>
      <c r="R126" s="875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876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876"/>
      <c r="N127" s="876"/>
      <c r="O127" s="876"/>
      <c r="P127" s="876"/>
      <c r="Q127" s="872"/>
      <c r="R127" s="876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877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877"/>
      <c r="N128" s="877"/>
      <c r="O128" s="877"/>
      <c r="P128" s="877"/>
      <c r="Q128" s="873"/>
      <c r="R128" s="877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875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875">
        <f>IF((L130=""),"",MAX(D131:L131))</f>
        <v>42621.09</v>
      </c>
      <c r="N129" s="875">
        <f>IF(L130="","",MIN(D131:L131))</f>
        <v>33489.299999999996</v>
      </c>
      <c r="O129" s="875">
        <f>IF((L131=""),"",AVERAGE(D131:L131))</f>
        <v>39055.126666666671</v>
      </c>
      <c r="P129" s="875">
        <f>IF((L130=""),"",((M129-N129)/(M129+N129))*100)</f>
        <v>11.998085938069694</v>
      </c>
      <c r="Q129" s="871" t="str">
        <f>IF(L130="","",IF(P129&lt;20,(IF(O129&gt;33000,IF(O129&lt;44000,"Pass","Fail"),"Fail"))))</f>
        <v>Pass</v>
      </c>
      <c r="R129" s="875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876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876"/>
      <c r="N130" s="876"/>
      <c r="O130" s="876"/>
      <c r="P130" s="876"/>
      <c r="Q130" s="872"/>
      <c r="R130" s="876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877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877"/>
      <c r="N131" s="877"/>
      <c r="O131" s="877"/>
      <c r="P131" s="877"/>
      <c r="Q131" s="873"/>
      <c r="R131" s="877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875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875">
        <f>IF((L133=""),"",MAX(D134:L134))</f>
        <v>43505.850000000006</v>
      </c>
      <c r="N132" s="875">
        <f>IF(L133="","",MIN(D134:L134))</f>
        <v>28034.31</v>
      </c>
      <c r="O132" s="875">
        <f>IF((L134=""),"",AVERAGE(D134:L134))</f>
        <v>35633.203333333331</v>
      </c>
      <c r="P132" s="875">
        <f>IF((L133=""),"",((M132-N132)/(M132+N132))*100)</f>
        <v>21.626370419076508</v>
      </c>
      <c r="Q132" s="871" t="b">
        <f>IF(L133="","",IF(P132&lt;20,(IF(O132&gt;33000,IF(O132&lt;44000,"Pass","Fail"),"Fail"))))</f>
        <v>0</v>
      </c>
      <c r="R132" s="875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876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876"/>
      <c r="N133" s="876"/>
      <c r="O133" s="876"/>
      <c r="P133" s="876"/>
      <c r="Q133" s="872"/>
      <c r="R133" s="876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877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877"/>
      <c r="N134" s="877"/>
      <c r="O134" s="877"/>
      <c r="P134" s="877"/>
      <c r="Q134" s="873"/>
      <c r="R134" s="877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875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875">
        <f>IF((L136=""),"",MAX(D137:L137))</f>
        <v>43051.319999999992</v>
      </c>
      <c r="N135" s="875">
        <f>IF(L136="","",MIN(D137:L137))</f>
        <v>33243.780000000006</v>
      </c>
      <c r="O135" s="875">
        <f>IF((L137=""),"",AVERAGE(D137:L137))</f>
        <v>39034.773333333338</v>
      </c>
      <c r="P135" s="875">
        <f>IF((L136=""),"",((M135-N135)/(M135+N135))*100)</f>
        <v>12.854744275844695</v>
      </c>
      <c r="Q135" s="871" t="str">
        <f>IF(L136="","",IF(P135&lt;20,(IF(O135&gt;33000,IF(O135&lt;44000,"Pass","Fail"),"Fail"))))</f>
        <v>Pass</v>
      </c>
      <c r="R135" s="875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876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876"/>
      <c r="N136" s="876"/>
      <c r="O136" s="876"/>
      <c r="P136" s="876"/>
      <c r="Q136" s="872"/>
      <c r="R136" s="876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877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877"/>
      <c r="N137" s="877"/>
      <c r="O137" s="877"/>
      <c r="P137" s="877"/>
      <c r="Q137" s="873"/>
      <c r="R137" s="877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875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875">
        <f>IF((L139=""),"",MAX(D140:L140))</f>
        <v>36323.399999999994</v>
      </c>
      <c r="N138" s="875">
        <f>IF(L139="","",MIN(D140:L140))</f>
        <v>28628.490000000005</v>
      </c>
      <c r="O138" s="875">
        <f>IF((L140=""),"",AVERAGE(D140:L140))</f>
        <v>33003.966666666667</v>
      </c>
      <c r="P138" s="875">
        <f>IF((L139=""),"",((M138-N138)/(M138+N138))*100)</f>
        <v>11.847091747445669</v>
      </c>
      <c r="Q138" s="871" t="str">
        <f>IF(L139="","",IF(P138&lt;20,(IF(O138&gt;33000,IF(O138&lt;44000,"Pass","Fail"),"Fail"))))</f>
        <v>Pass</v>
      </c>
      <c r="R138" s="875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876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876"/>
      <c r="N139" s="876"/>
      <c r="O139" s="876"/>
      <c r="P139" s="876"/>
      <c r="Q139" s="872"/>
      <c r="R139" s="876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877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877"/>
      <c r="N140" s="877"/>
      <c r="O140" s="877"/>
      <c r="P140" s="877"/>
      <c r="Q140" s="873"/>
      <c r="R140" s="877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875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875">
        <f>IF((L142=""),"",MAX(D143:L143))</f>
        <v>43135.95</v>
      </c>
      <c r="N141" s="875">
        <f>IF(L142="","",MIN(D143:L143))</f>
        <v>33306.990000000005</v>
      </c>
      <c r="O141" s="875">
        <f>IF((L143=""),"",AVERAGE(D143:L143))</f>
        <v>39146.939999999995</v>
      </c>
      <c r="P141" s="875">
        <f>IF((L142=""),"",((M141-N141)/(M141+N141))*100)</f>
        <v>12.857904209335736</v>
      </c>
      <c r="Q141" s="871" t="str">
        <f>IF(L142="","",IF(P141&lt;20,(IF(O141&gt;33000,IF(O141&lt;44000,"Pass","Fail"),"Fail"))))</f>
        <v>Pass</v>
      </c>
      <c r="R141" s="875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876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876"/>
      <c r="N142" s="876"/>
      <c r="O142" s="876"/>
      <c r="P142" s="876"/>
      <c r="Q142" s="872"/>
      <c r="R142" s="876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877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877"/>
      <c r="N143" s="877"/>
      <c r="O143" s="877"/>
      <c r="P143" s="877"/>
      <c r="Q143" s="873"/>
      <c r="R143" s="877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875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875">
        <f>IF((L145=""),"",MAX(D146:L146))</f>
        <v>42167.31</v>
      </c>
      <c r="N144" s="875">
        <f>IF(L145="","",MIN(D146:L146))</f>
        <v>32835.270000000004</v>
      </c>
      <c r="O144" s="875">
        <f>IF((L146=""),"",AVERAGE(D146:L146))</f>
        <v>38739.286666666667</v>
      </c>
      <c r="P144" s="875">
        <f>IF((L145=""),"",((M144-N144)/(M144+N144))*100)</f>
        <v>12.442291985155702</v>
      </c>
      <c r="Q144" s="871" t="str">
        <f>IF(L145="","",IF(P144&lt;20,(IF(O144&gt;33000,IF(O144&lt;44000,"Pass","Fail"),"Fail"))))</f>
        <v>Pass</v>
      </c>
      <c r="R144" s="875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876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876"/>
      <c r="N145" s="876"/>
      <c r="O145" s="876"/>
      <c r="P145" s="876"/>
      <c r="Q145" s="872"/>
      <c r="R145" s="876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877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877"/>
      <c r="N146" s="877"/>
      <c r="O146" s="877"/>
      <c r="P146" s="877"/>
      <c r="Q146" s="873"/>
      <c r="R146" s="877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875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875">
        <f>IF((L148=""),"",MAX(D149:L149))</f>
        <v>42359.49</v>
      </c>
      <c r="N147" s="875">
        <f>IF(L148="","",MIN(D149:L149))</f>
        <v>32621.30999999999</v>
      </c>
      <c r="O147" s="875">
        <f>IF((L149=""),"",AVERAGE(D149:L149))</f>
        <v>38893.376666666663</v>
      </c>
      <c r="P147" s="875">
        <f>IF((L148=""),"",((M147-N147)/(M147+N147))*100)</f>
        <v>12.987564816593061</v>
      </c>
      <c r="Q147" s="871" t="str">
        <f>IF(L148="","",IF(P147&lt;20,(IF(O147&gt;33000,IF(O147&lt;44000,"Pass","Fail"),"Fail"))))</f>
        <v>Pass</v>
      </c>
      <c r="R147" s="875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876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876"/>
      <c r="N148" s="876"/>
      <c r="O148" s="876"/>
      <c r="P148" s="876"/>
      <c r="Q148" s="872"/>
      <c r="R148" s="876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877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877"/>
      <c r="N149" s="877"/>
      <c r="O149" s="877"/>
      <c r="P149" s="877"/>
      <c r="Q149" s="873"/>
      <c r="R149" s="877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875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875">
        <f>IF((L151=""),"",MAX(D152:L152))</f>
        <v>42970.38</v>
      </c>
      <c r="N150" s="875">
        <f>IF(L151="","",MIN(D152:L152))</f>
        <v>33298.44</v>
      </c>
      <c r="O150" s="875">
        <f>IF((L152=""),"",AVERAGE(D152:L152))</f>
        <v>39217.96</v>
      </c>
      <c r="P150" s="875">
        <f>IF((L151=""),"",((M150-N150)/(M150+N150))*100)</f>
        <v>12.681381460995455</v>
      </c>
      <c r="Q150" s="871" t="str">
        <f>IF(L151="","",IF(P150&lt;20,(IF(O150&gt;33000,IF(O150&lt;44000,"Pass","Fail"),"Fail"))))</f>
        <v>Pass</v>
      </c>
      <c r="R150" s="875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876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876"/>
      <c r="N151" s="876"/>
      <c r="O151" s="876"/>
      <c r="P151" s="876"/>
      <c r="Q151" s="872"/>
      <c r="R151" s="876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877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877"/>
      <c r="N152" s="877"/>
      <c r="O152" s="877"/>
      <c r="P152" s="877"/>
      <c r="Q152" s="873"/>
      <c r="R152" s="877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875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875">
        <f>IF((L154=""),"",MAX(D155:L155))</f>
        <v>43321.53</v>
      </c>
      <c r="N153" s="875">
        <f>IF(L154="","",MIN(D155:L155))</f>
        <v>33795.150000000009</v>
      </c>
      <c r="O153" s="875">
        <f>IF((L155=""),"",AVERAGE(D155:L155))</f>
        <v>39963.05333333333</v>
      </c>
      <c r="P153" s="875">
        <f>IF((L154=""),"",((M153-N153)/(M153+N153))*100)</f>
        <v>12.353202964650436</v>
      </c>
      <c r="Q153" s="871" t="str">
        <f>IF(L154="","",IF(P153&lt;20,(IF(O153&gt;33000,IF(O153&lt;44000,"Pass","Fail"),"Fail"))))</f>
        <v>Pass</v>
      </c>
      <c r="R153" s="875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876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876"/>
      <c r="N154" s="876"/>
      <c r="O154" s="876"/>
      <c r="P154" s="876"/>
      <c r="Q154" s="872"/>
      <c r="R154" s="876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877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877"/>
      <c r="N155" s="877"/>
      <c r="O155" s="877"/>
      <c r="P155" s="877"/>
      <c r="Q155" s="873"/>
      <c r="R155" s="877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875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875">
        <f>IF((L157=""),"",MAX(D158:L158))</f>
        <v>43573.05</v>
      </c>
      <c r="N156" s="875">
        <f>IF(L157="","",MIN(D158:L158))</f>
        <v>33767.79</v>
      </c>
      <c r="O156" s="875">
        <f>IF((L158=""),"",AVERAGE(D158:L158))</f>
        <v>39755.279999999999</v>
      </c>
      <c r="P156" s="875">
        <f>IF((L157=""),"",((M156-N156)/(M156+N156))*100)</f>
        <v>12.677984878364395</v>
      </c>
      <c r="Q156" s="871" t="str">
        <f>IF(L157="","",IF(P156&lt;20,(IF(O156&gt;33000,IF(O156&lt;44000,"Pass","Fail"),"Fail"))))</f>
        <v>Pass</v>
      </c>
      <c r="R156" s="875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876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876"/>
      <c r="N157" s="876"/>
      <c r="O157" s="876"/>
      <c r="P157" s="876"/>
      <c r="Q157" s="872"/>
      <c r="R157" s="876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877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877"/>
      <c r="N158" s="877"/>
      <c r="O158" s="877"/>
      <c r="P158" s="877"/>
      <c r="Q158" s="873"/>
      <c r="R158" s="877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875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875">
        <f>IF((L160=""),"",MAX(D161:L161))</f>
        <v>42907.11</v>
      </c>
      <c r="N159" s="875">
        <f>IF(L160="","",MIN(D161:L161))</f>
        <v>32791.47</v>
      </c>
      <c r="O159" s="875">
        <f>IF((L161=""),"",AVERAGE(D161:L161))</f>
        <v>38189.25</v>
      </c>
      <c r="P159" s="875">
        <f>IF((L160=""),"",((M159-N159)/(M159+N159))*100)</f>
        <v>13.363051195940532</v>
      </c>
      <c r="Q159" s="871" t="str">
        <f>IF(L160="","",IF(P159&lt;20,(IF(O159&gt;33000,IF(O159&lt;44000,"Pass","Fail"),"Fail"))))</f>
        <v>Pass</v>
      </c>
      <c r="R159" s="875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876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876"/>
      <c r="N160" s="876"/>
      <c r="O160" s="876"/>
      <c r="P160" s="876"/>
      <c r="Q160" s="872"/>
      <c r="R160" s="876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877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877"/>
      <c r="N161" s="877"/>
      <c r="O161" s="877"/>
      <c r="P161" s="877"/>
      <c r="Q161" s="873"/>
      <c r="R161" s="877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875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875">
        <f>IF((L163=""),"",MAX(D164:L164))</f>
        <v>42728.01</v>
      </c>
      <c r="N162" s="875">
        <f>IF(L163="","",MIN(D164:L164))</f>
        <v>34739.31</v>
      </c>
      <c r="O162" s="875">
        <f>IF((L164=""),"",AVERAGE(D164:L164))</f>
        <v>39568.953333333338</v>
      </c>
      <c r="P162" s="875">
        <f>IF((L163=""),"",((M162-N162)/(M162+N162))*100)</f>
        <v>10.312348484496434</v>
      </c>
      <c r="Q162" s="871" t="str">
        <f>IF(L163="","",IF(P162&lt;20,(IF(O162&gt;33000,IF(O162&lt;44000,"Pass","Fail"),"Fail"))))</f>
        <v>Pass</v>
      </c>
      <c r="R162" s="875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876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876"/>
      <c r="N163" s="876"/>
      <c r="O163" s="876"/>
      <c r="P163" s="876"/>
      <c r="Q163" s="872"/>
      <c r="R163" s="876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877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877"/>
      <c r="N164" s="877"/>
      <c r="O164" s="877"/>
      <c r="P164" s="877"/>
      <c r="Q164" s="873"/>
      <c r="R164" s="877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875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875">
        <f>IF((L166=""),"",MAX(D167:L167))</f>
        <v>37815.449999999997</v>
      </c>
      <c r="N165" s="875">
        <f>IF(L166="","",MIN(D167:L167))</f>
        <v>30949.08</v>
      </c>
      <c r="O165" s="875">
        <f>IF((L167=""),"",AVERAGE(D167:L167))</f>
        <v>35314.336666666677</v>
      </c>
      <c r="P165" s="875">
        <f>IF((L166=""),"",((M165-N165)/(M165+N165))*100)</f>
        <v>9.9853369171577189</v>
      </c>
      <c r="Q165" s="871" t="str">
        <f>IF(L166="","",IF(P165&lt;20,(IF(O165&gt;33000,IF(O165&lt;44000,"Pass","Fail"),"Fail"))))</f>
        <v>Pass</v>
      </c>
      <c r="R165" s="875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876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876"/>
      <c r="N166" s="876"/>
      <c r="O166" s="876"/>
      <c r="P166" s="876"/>
      <c r="Q166" s="872"/>
      <c r="R166" s="876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877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877"/>
      <c r="N167" s="877"/>
      <c r="O167" s="877"/>
      <c r="P167" s="877"/>
      <c r="Q167" s="873"/>
      <c r="R167" s="877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875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875">
        <f>IF((L169=""),"",MAX(D170:L170))</f>
        <v>44455.35</v>
      </c>
      <c r="N168" s="875">
        <f>IF(L169="","",MIN(D170:L170))</f>
        <v>28360.17</v>
      </c>
      <c r="O168" s="875">
        <f>IF((L170=""),"",AVERAGE(D170:L170))</f>
        <v>35656.356666666659</v>
      </c>
      <c r="P168" s="875">
        <f>IF((L169=""),"",((M168-N168)/(M168+N168))*100)</f>
        <v>22.10405144397788</v>
      </c>
      <c r="Q168" s="871" t="b">
        <f>IF(L169="","",IF(P168&lt;20,(IF(O168&gt;33000,IF(O168&lt;44000,"Pass","Fail"),"Fail"))))</f>
        <v>0</v>
      </c>
      <c r="R168" s="875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876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876"/>
      <c r="N169" s="876"/>
      <c r="O169" s="876"/>
      <c r="P169" s="876"/>
      <c r="Q169" s="872"/>
      <c r="R169" s="876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877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877"/>
      <c r="N170" s="877"/>
      <c r="O170" s="877"/>
      <c r="P170" s="877"/>
      <c r="Q170" s="873"/>
      <c r="R170" s="877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875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875">
        <f>IF((L172=""),"",MAX(D173:L173))</f>
        <v>37618.619999999995</v>
      </c>
      <c r="N171" s="875">
        <f>IF(L172="","",MIN(D173:L173))</f>
        <v>29361</v>
      </c>
      <c r="O171" s="875">
        <f>IF((L173=""),"",AVERAGE(D173:L173))</f>
        <v>34359.016666666663</v>
      </c>
      <c r="P171" s="875">
        <f>IF((L172=""),"",((M171-N171)/(M171+N171))*100)</f>
        <v>12.328556059290865</v>
      </c>
      <c r="Q171" s="871" t="str">
        <f>IF(L172="","",IF(P171&lt;20,(IF(O171&gt;33000,IF(O171&lt;44000,"Pass","Fail"),"Fail"))))</f>
        <v>Pass</v>
      </c>
      <c r="R171" s="875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876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876"/>
      <c r="N172" s="876"/>
      <c r="O172" s="876"/>
      <c r="P172" s="876"/>
      <c r="Q172" s="872"/>
      <c r="R172" s="876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877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877"/>
      <c r="N173" s="877"/>
      <c r="O173" s="877"/>
      <c r="P173" s="877"/>
      <c r="Q173" s="873"/>
      <c r="R173" s="877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875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875">
        <f>IF((L175=""),"",MAX(D176:L176))</f>
        <v>43370.01</v>
      </c>
      <c r="N174" s="875">
        <f>IF(L175="","",MIN(D176:L176))</f>
        <v>32278.92</v>
      </c>
      <c r="O174" s="875">
        <f>IF((L176=""),"",AVERAGE(D176:L176))</f>
        <v>38598.660000000003</v>
      </c>
      <c r="P174" s="875">
        <f>IF((L175=""),"",((M174-N174)/(M174+N174))*100)</f>
        <v>14.661264871823047</v>
      </c>
      <c r="Q174" s="871" t="str">
        <f>IF(L175="","",IF(P174&lt;20,(IF(O174&gt;33000,IF(O174&lt;44000,"Pass","Fail"),"Fail"))))</f>
        <v>Pass</v>
      </c>
      <c r="R174" s="875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876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876"/>
      <c r="N175" s="876"/>
      <c r="O175" s="876"/>
      <c r="P175" s="876"/>
      <c r="Q175" s="872"/>
      <c r="R175" s="876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877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877"/>
      <c r="N176" s="877"/>
      <c r="O176" s="877"/>
      <c r="P176" s="877"/>
      <c r="Q176" s="873"/>
      <c r="R176" s="877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875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875">
        <f>IF((L178=""),"",MAX(D179:L179))</f>
        <v>45479.340000000004</v>
      </c>
      <c r="N177" s="875">
        <f>IF(L178="","",MIN(D179:L179))</f>
        <v>33224.969999999994</v>
      </c>
      <c r="O177" s="875">
        <f>IF((L179=""),"",AVERAGE(D179:L179))</f>
        <v>39422.356666666659</v>
      </c>
      <c r="P177" s="875">
        <f>IF((L178=""),"",((M177-N177)/(M177+N177))*100)</f>
        <v>15.570138407922018</v>
      </c>
      <c r="Q177" s="871" t="str">
        <f>IF(L178="","",IF(P177&lt;20,(IF(O177&gt;33000,IF(O177&lt;44000,"Pass","Fail"),"Fail"))))</f>
        <v>Pass</v>
      </c>
      <c r="R177" s="875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876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876"/>
      <c r="N178" s="876"/>
      <c r="O178" s="876"/>
      <c r="P178" s="876"/>
      <c r="Q178" s="872"/>
      <c r="R178" s="876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877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877"/>
      <c r="N179" s="877"/>
      <c r="O179" s="877"/>
      <c r="P179" s="877"/>
      <c r="Q179" s="873"/>
      <c r="R179" s="877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875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875">
        <f>IF((L181=""),"",MAX(D182:L182))</f>
        <v>41824.169999999991</v>
      </c>
      <c r="N180" s="875">
        <f>IF(L181="","",MIN(D182:L182))</f>
        <v>32484.840000000007</v>
      </c>
      <c r="O180" s="875">
        <f>IF((L182=""),"",AVERAGE(D182:L182))</f>
        <v>39287.896666666667</v>
      </c>
      <c r="P180" s="875">
        <f>IF((L181=""),"",((M180-N180)/(M180+N180))*100)</f>
        <v>12.568233650266617</v>
      </c>
      <c r="Q180" s="871" t="str">
        <f>IF(L181="","",IF(P180&lt;20,(IF(O180&gt;33000,IF(O180&lt;44000,"Pass","Fail"),"Fail"))))</f>
        <v>Pass</v>
      </c>
      <c r="R180" s="875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876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876"/>
      <c r="N181" s="876"/>
      <c r="O181" s="876"/>
      <c r="P181" s="876"/>
      <c r="Q181" s="872"/>
      <c r="R181" s="876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877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877"/>
      <c r="N182" s="877"/>
      <c r="O182" s="877"/>
      <c r="P182" s="877"/>
      <c r="Q182" s="873"/>
      <c r="R182" s="877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875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875">
        <f>IF((L184=""),"",MAX(D185:L185))</f>
        <v>41229.69</v>
      </c>
      <c r="N183" s="875">
        <f>IF(L184="","",MIN(D185:L185))</f>
        <v>32409.48</v>
      </c>
      <c r="O183" s="875">
        <f>IF((L185=""),"",AVERAGE(D185:L185))</f>
        <v>38298.229999999996</v>
      </c>
      <c r="P183" s="875">
        <f>IF((L184=""),"",((M183-N183)/(M183+N183))*100)</f>
        <v>11.977606483071446</v>
      </c>
      <c r="Q183" s="871" t="str">
        <f>IF(L184="","",IF(P183&lt;20,(IF(O183&gt;33000,IF(O183&lt;44000,"Pass","Fail"),"Fail"))))</f>
        <v>Pass</v>
      </c>
      <c r="R183" s="875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876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876"/>
      <c r="N184" s="876"/>
      <c r="O184" s="876"/>
      <c r="P184" s="876"/>
      <c r="Q184" s="872"/>
      <c r="R184" s="876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877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877"/>
      <c r="N185" s="877"/>
      <c r="O185" s="877"/>
      <c r="P185" s="877"/>
      <c r="Q185" s="873"/>
      <c r="R185" s="877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875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875">
        <f>IF((L187=""),"",MAX(D188:L188))</f>
        <v>42672.72</v>
      </c>
      <c r="N186" s="875">
        <f>IF(L187="","",MIN(D188:L188))</f>
        <v>33150.900000000009</v>
      </c>
      <c r="O186" s="875">
        <f>IF((L188=""),"",AVERAGE(D188:L188))</f>
        <v>39071.189999999995</v>
      </c>
      <c r="P186" s="875">
        <f>IF((L187=""),"",((M186-N186)/(M186+N186))*100)</f>
        <v>12.557854663230259</v>
      </c>
      <c r="Q186" s="871" t="str">
        <f>IF(L187="","",IF(P186&lt;20,(IF(O186&gt;33000,IF(O186&lt;44000,"Pass","Fail"),"Fail"))))</f>
        <v>Pass</v>
      </c>
      <c r="R186" s="875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876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876"/>
      <c r="N187" s="876"/>
      <c r="O187" s="876"/>
      <c r="P187" s="876"/>
      <c r="Q187" s="872"/>
      <c r="R187" s="876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877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877"/>
      <c r="N188" s="877"/>
      <c r="O188" s="877"/>
      <c r="P188" s="877"/>
      <c r="Q188" s="873"/>
      <c r="R188" s="877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875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875">
        <f>IF((L190=""),"",MAX(D191:L191))</f>
        <v>42372.81</v>
      </c>
      <c r="N189" s="875">
        <f>IF(L190="","",MIN(D191:L191))</f>
        <v>33323.19</v>
      </c>
      <c r="O189" s="875">
        <f>IF((L191=""),"",AVERAGE(D191:L191))</f>
        <v>38542.689999999995</v>
      </c>
      <c r="P189" s="875">
        <f>IF((L190=""),"",((M189-N189)/(M189+N189))*100)</f>
        <v>11.955215599239056</v>
      </c>
      <c r="Q189" s="871" t="str">
        <f>IF(L190="","",IF(P189&lt;20,(IF(O189&gt;33000,IF(O189&lt;44000,"Pass","Fail"),"Fail"))))</f>
        <v>Pass</v>
      </c>
      <c r="R189" s="875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876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876"/>
      <c r="N190" s="876"/>
      <c r="O190" s="876"/>
      <c r="P190" s="876"/>
      <c r="Q190" s="872"/>
      <c r="R190" s="876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877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877"/>
      <c r="N191" s="877"/>
      <c r="O191" s="877"/>
      <c r="P191" s="877"/>
      <c r="Q191" s="873"/>
      <c r="R191" s="877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875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875">
        <f>IF((L193=""),"",MAX(D194:L194))</f>
        <v>41463.18</v>
      </c>
      <c r="N192" s="875">
        <f>IF(L193="","",MIN(D194:L194))</f>
        <v>31328.25</v>
      </c>
      <c r="O192" s="875">
        <f>IF((L194=""),"",AVERAGE(D194:L194))</f>
        <v>38679.056666666671</v>
      </c>
      <c r="P192" s="875">
        <f>IF((L193=""),"",((M192-N192)/(M192+N192))*100)</f>
        <v>13.923246184337913</v>
      </c>
      <c r="Q192" s="871" t="str">
        <f>IF(L193="","",IF(P192&lt;20,(IF(O192&gt;33000,IF(O192&lt;44000,"Pass","Fail"),"Fail"))))</f>
        <v>Pass</v>
      </c>
      <c r="R192" s="875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876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876"/>
      <c r="N193" s="876"/>
      <c r="O193" s="876"/>
      <c r="P193" s="876"/>
      <c r="Q193" s="872"/>
      <c r="R193" s="876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877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877"/>
      <c r="N194" s="877"/>
      <c r="O194" s="877"/>
      <c r="P194" s="877"/>
      <c r="Q194" s="873"/>
      <c r="R194" s="877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875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875">
        <f>IF((L196=""),"",MAX(D197:L197))</f>
        <v>36540.720000000001</v>
      </c>
      <c r="N195" s="875">
        <f>IF(L196="","",MIN(D197:L197))</f>
        <v>28438.680000000004</v>
      </c>
      <c r="O195" s="875">
        <f>IF((L197=""),"",AVERAGE(D197:L197))</f>
        <v>33106.466666666667</v>
      </c>
      <c r="P195" s="875">
        <f>IF((L196=""),"",((M195-N195)/(M195+N195))*100)</f>
        <v>12.468628519192231</v>
      </c>
      <c r="Q195" s="871" t="str">
        <f>IF(L196="","",IF(P195&lt;20,(IF(O195&gt;33000,IF(O195&lt;44000,"Pass","Fail"),"Fail"))))</f>
        <v>Pass</v>
      </c>
      <c r="R195" s="875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876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876"/>
      <c r="N196" s="876"/>
      <c r="O196" s="876"/>
      <c r="P196" s="876"/>
      <c r="Q196" s="872"/>
      <c r="R196" s="876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877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877"/>
      <c r="N197" s="877"/>
      <c r="O197" s="877"/>
      <c r="P197" s="877"/>
      <c r="Q197" s="873"/>
      <c r="R197" s="877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875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875">
        <f>IF((L199=""),"",MAX(D200:L200))</f>
        <v>42206.909999999996</v>
      </c>
      <c r="N198" s="875">
        <f>IF(L199="","",MIN(D200:L200))</f>
        <v>32855.700000000004</v>
      </c>
      <c r="O198" s="875">
        <f>IF((L200=""),"",AVERAGE(D200:L200))</f>
        <v>39621.926666666666</v>
      </c>
      <c r="P198" s="875">
        <f>IF((L199=""),"",((M198-N198)/(M198+N198))*100)</f>
        <v>12.45788016164105</v>
      </c>
      <c r="Q198" s="871" t="str">
        <f>IF(L199="","",IF(P198&lt;20,(IF(O198&gt;33000,IF(O198&lt;44000,"Pass","Fail"),"Fail"))))</f>
        <v>Pass</v>
      </c>
      <c r="R198" s="875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876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876"/>
      <c r="N199" s="876"/>
      <c r="O199" s="876"/>
      <c r="P199" s="876"/>
      <c r="Q199" s="872"/>
      <c r="R199" s="876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877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877"/>
      <c r="N200" s="877"/>
      <c r="O200" s="877"/>
      <c r="P200" s="877"/>
      <c r="Q200" s="873"/>
      <c r="R200" s="877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875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875">
        <f>IF((L202=""),"",MAX(D203:L203))</f>
        <v>43524.84</v>
      </c>
      <c r="N201" s="875">
        <f>IF(L202="","",MIN(D203:L203))</f>
        <v>34447.440000000002</v>
      </c>
      <c r="O201" s="875">
        <f>IF((L203=""),"",AVERAGE(D203:L203))</f>
        <v>40204.03666666666</v>
      </c>
      <c r="P201" s="875">
        <f>IF((L202=""),"",((M201-N201)/(M201+N201))*100)</f>
        <v>11.641829634839452</v>
      </c>
      <c r="Q201" s="871" t="str">
        <f>IF(L202="","",IF(P201&lt;20,(IF(O201&gt;33000,IF(O201&lt;44000,"Pass","Fail"),"Fail"))))</f>
        <v>Pass</v>
      </c>
      <c r="R201" s="875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876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876"/>
      <c r="N202" s="876"/>
      <c r="O202" s="876"/>
      <c r="P202" s="876"/>
      <c r="Q202" s="872"/>
      <c r="R202" s="876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877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877"/>
      <c r="N203" s="877"/>
      <c r="O203" s="877"/>
      <c r="P203" s="877"/>
      <c r="Q203" s="873"/>
      <c r="R203" s="877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875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875">
        <f>IF((L205=""),"",MAX(D206:L206))</f>
        <v>41943</v>
      </c>
      <c r="N204" s="875">
        <f>IF(L205="","",MIN(D206:L206))</f>
        <v>33504</v>
      </c>
      <c r="O204" s="875">
        <f>IF((L206=""),"",AVERAGE(D206:L206))</f>
        <v>39426.333333333336</v>
      </c>
      <c r="P204" s="875">
        <f>IF((L205=""),"",((M204-N204)/(M204+N204))*100)</f>
        <v>11.185335401009981</v>
      </c>
      <c r="Q204" s="871" t="str">
        <f>IF(L205="","",IF(P204&lt;20,(IF(O204&gt;33000,IF(O204&lt;44000,"Pass","Fail"),"Fail"))))</f>
        <v>Pass</v>
      </c>
      <c r="R204" s="875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876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876"/>
      <c r="N205" s="876"/>
      <c r="O205" s="876"/>
      <c r="P205" s="876"/>
      <c r="Q205" s="872"/>
      <c r="R205" s="876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877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877"/>
      <c r="N206" s="877"/>
      <c r="O206" s="877"/>
      <c r="P206" s="877"/>
      <c r="Q206" s="873"/>
      <c r="R206" s="877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875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875">
        <f>IF((L208=""),"",MAX(D209:L209))</f>
        <v>42330</v>
      </c>
      <c r="N207" s="875">
        <f>IF(L208="","",MIN(D209:L209))</f>
        <v>33315</v>
      </c>
      <c r="O207" s="875">
        <f>IF((L209=""),"",AVERAGE(D209:L209))</f>
        <v>39253.666666666664</v>
      </c>
      <c r="P207" s="875">
        <f>IF((L208=""),"",((M207-N207)/(M207+N207))*100)</f>
        <v>11.917509418996628</v>
      </c>
      <c r="Q207" s="871" t="str">
        <f>IF(L208="","",IF(P207&lt;20,(IF(O207&gt;33000,IF(O207&lt;44000,"Pass","Fail"),"Fail"))))</f>
        <v>Pass</v>
      </c>
      <c r="R207" s="875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876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876"/>
      <c r="N208" s="876"/>
      <c r="O208" s="876"/>
      <c r="P208" s="876"/>
      <c r="Q208" s="872"/>
      <c r="R208" s="876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877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877"/>
      <c r="N209" s="877"/>
      <c r="O209" s="877"/>
      <c r="P209" s="877"/>
      <c r="Q209" s="873"/>
      <c r="R209" s="877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875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875">
        <f>IF((L211=""),"",MAX(D212:L212))</f>
        <v>43768.35</v>
      </c>
      <c r="N210" s="875">
        <f>IF(L211="","",MIN(D212:L212))</f>
        <v>33453.360000000008</v>
      </c>
      <c r="O210" s="875">
        <f>IF((L212=""),"",AVERAGE(D212:L212))</f>
        <v>39742.386666666665</v>
      </c>
      <c r="P210" s="875">
        <f>IF((L211=""),"",((M210-N210)/(M210+N210))*100)</f>
        <v>13.357629609600707</v>
      </c>
      <c r="Q210" s="871" t="str">
        <f>IF(L211="","",IF(P210&lt;20,(IF(O210&gt;33000,IF(O210&lt;44000,"Pass","Fail"),"Fail"))))</f>
        <v>Pass</v>
      </c>
      <c r="R210" s="875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876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876"/>
      <c r="N211" s="876"/>
      <c r="O211" s="876"/>
      <c r="P211" s="876"/>
      <c r="Q211" s="872"/>
      <c r="R211" s="876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877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877"/>
      <c r="N212" s="877"/>
      <c r="O212" s="877"/>
      <c r="P212" s="877"/>
      <c r="Q212" s="873"/>
      <c r="R212" s="877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875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875">
        <f>IF((L214=""),"",MAX(D215:L215))</f>
        <v>40946.97</v>
      </c>
      <c r="N213" s="875">
        <f>IF(L214="","",MIN(D215:L215))</f>
        <v>32124.600000000002</v>
      </c>
      <c r="O213" s="875">
        <f>IF((L215=""),"",AVERAGE(D215:L215))</f>
        <v>38048.466666666674</v>
      </c>
      <c r="P213" s="875">
        <f>IF((L214=""),"",((M213-N213)/(M213+N213))*100)</f>
        <v>12.07360126517057</v>
      </c>
      <c r="Q213" s="871" t="str">
        <f>IF(L214="","",IF(P213&lt;20,(IF(O213&gt;33000,IF(O213&lt;44000,"Pass","Fail"),"Fail"))))</f>
        <v>Pass</v>
      </c>
      <c r="R213" s="875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876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876"/>
      <c r="N214" s="876"/>
      <c r="O214" s="876"/>
      <c r="P214" s="876"/>
      <c r="Q214" s="872"/>
      <c r="R214" s="876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877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877"/>
      <c r="N215" s="877"/>
      <c r="O215" s="877"/>
      <c r="P215" s="877"/>
      <c r="Q215" s="873"/>
      <c r="R215" s="877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875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875">
        <f>IF((L217=""),"",MAX(D218:L218))</f>
        <v>42768.989999999991</v>
      </c>
      <c r="N216" s="875">
        <f>IF(L217="","",MIN(D218:L218))</f>
        <v>33294.299999999996</v>
      </c>
      <c r="O216" s="875">
        <f>IF((L218=""),"",AVERAGE(D218:L218))</f>
        <v>39474.833333333336</v>
      </c>
      <c r="P216" s="875">
        <f>IF((L217=""),"",((M216-N216)/(M216+N216))*100)</f>
        <v>12.456324200544044</v>
      </c>
      <c r="Q216" s="871" t="str">
        <f>IF(L217="","",IF(P216&lt;20,(IF(O216&gt;33000,IF(O216&lt;44000,"Pass","Fail"),"Fail"))))</f>
        <v>Pass</v>
      </c>
      <c r="R216" s="875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876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876"/>
      <c r="N217" s="876"/>
      <c r="O217" s="876"/>
      <c r="P217" s="876"/>
      <c r="Q217" s="872"/>
      <c r="R217" s="876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877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877"/>
      <c r="N218" s="877"/>
      <c r="O218" s="877"/>
      <c r="P218" s="877"/>
      <c r="Q218" s="873"/>
      <c r="R218" s="877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875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875">
        <f>IF((L220=""),"",MAX(D221:L221))</f>
        <v>39871.08</v>
      </c>
      <c r="N219" s="875">
        <f>IF(L220="","",MIN(D221:L221))</f>
        <v>31675.77</v>
      </c>
      <c r="O219" s="875">
        <f>IF((L221=""),"",AVERAGE(D221:L221))</f>
        <v>36873.363333333327</v>
      </c>
      <c r="P219" s="875">
        <f>IF((L220=""),"",((M219-N219)/(M219+N219))*100)</f>
        <v>11.454466548841774</v>
      </c>
      <c r="Q219" s="871" t="str">
        <f>IF(L220="","",IF(P219&lt;20,(IF(O219&gt;33000,IF(O219&lt;44000,"Pass","Fail"),"Fail"))))</f>
        <v>Pass</v>
      </c>
      <c r="R219" s="875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876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876"/>
      <c r="N220" s="876"/>
      <c r="O220" s="876"/>
      <c r="P220" s="876"/>
      <c r="Q220" s="872"/>
      <c r="R220" s="876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877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877"/>
      <c r="N221" s="877"/>
      <c r="O221" s="877"/>
      <c r="P221" s="877"/>
      <c r="Q221" s="873"/>
      <c r="R221" s="877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875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875">
        <f>IF((L223=""),"",MAX(D224:L224))</f>
        <v>40736.85</v>
      </c>
      <c r="N222" s="875">
        <f>IF(L223="","",MIN(D224:L224))</f>
        <v>32933.520000000004</v>
      </c>
      <c r="O222" s="875">
        <f>IF((L224=""),"",AVERAGE(D224:L224))</f>
        <v>37515.11</v>
      </c>
      <c r="P222" s="875">
        <f>IF((L223=""),"",((M222-N222)/(M222+N222))*100)</f>
        <v>10.592223169233431</v>
      </c>
      <c r="Q222" s="871" t="str">
        <f>IF(L223="","",IF(P222&lt;20,(IF(O222&gt;33000,IF(O222&lt;44000,"Pass","Fail"),"Fail"))))</f>
        <v>Pass</v>
      </c>
      <c r="R222" s="875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876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876"/>
      <c r="N223" s="876"/>
      <c r="O223" s="876"/>
      <c r="P223" s="876"/>
      <c r="Q223" s="872"/>
      <c r="R223" s="876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877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877"/>
      <c r="N224" s="877"/>
      <c r="O224" s="877"/>
      <c r="P224" s="877"/>
      <c r="Q224" s="873"/>
      <c r="R224" s="877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875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875">
        <f>IF((L226=""),"",MAX(D227:L227))</f>
        <v>42803.13</v>
      </c>
      <c r="N225" s="875">
        <f>IF(L226="","",MIN(D227:L227))</f>
        <v>33912.630000000005</v>
      </c>
      <c r="O225" s="875">
        <f>IF((L227=""),"",AVERAGE(D227:L227))</f>
        <v>39077.776666666672</v>
      </c>
      <c r="P225" s="875">
        <f>IF((L226=""),"",((M225-N225)/(M225+N225))*100)</f>
        <v>11.588883431513931</v>
      </c>
      <c r="Q225" s="871" t="str">
        <f>IF(L226="","",IF(P225&lt;20,(IF(O225&gt;33000,IF(O225&lt;44000,"Pass","Fail"),"Fail"))))</f>
        <v>Pass</v>
      </c>
      <c r="R225" s="875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876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876"/>
      <c r="N226" s="876"/>
      <c r="O226" s="876"/>
      <c r="P226" s="876"/>
      <c r="Q226" s="872"/>
      <c r="R226" s="876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877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877"/>
      <c r="N227" s="877"/>
      <c r="O227" s="877"/>
      <c r="P227" s="877"/>
      <c r="Q227" s="873"/>
      <c r="R227" s="877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875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875">
        <f>IF((L229=""),"",MAX(D230:L230))</f>
        <v>33819</v>
      </c>
      <c r="N228" s="875">
        <f>IF(L229="","",MIN(D230:L230))</f>
        <v>23619</v>
      </c>
      <c r="O228" s="875">
        <f>IF((L230=""),"",AVERAGE(D230:L230))</f>
        <v>29931.666666666668</v>
      </c>
      <c r="P228" s="875">
        <f>IF((L229=""),"",((M228-N228)/(M228+N228))*100)</f>
        <v>17.758278491590936</v>
      </c>
      <c r="Q228" s="871" t="str">
        <f>IF(L229="","",IF(P228&lt;20,(IF(O228&gt;33000,IF(O228&lt;44000,"Pass","Fail"),"Fail"))))</f>
        <v>Fail</v>
      </c>
      <c r="R228" s="875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876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876"/>
      <c r="N229" s="876"/>
      <c r="O229" s="876"/>
      <c r="P229" s="876"/>
      <c r="Q229" s="872"/>
      <c r="R229" s="876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877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877"/>
      <c r="N230" s="877"/>
      <c r="O230" s="877"/>
      <c r="P230" s="877"/>
      <c r="Q230" s="873"/>
      <c r="R230" s="877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875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875">
        <f>IF((L232=""),"",MAX(D233:L233))</f>
        <v>39897.93</v>
      </c>
      <c r="N231" s="875">
        <f>IF(L232="","",MIN(D233:L233))</f>
        <v>34975.739999999991</v>
      </c>
      <c r="O231" s="875">
        <f>IF((L233=""),"",AVERAGE(D233:L233))</f>
        <v>38440.523333333345</v>
      </c>
      <c r="P231" s="875">
        <f>IF((L232=""),"",((M231-N231)/(M231+N231))*100)</f>
        <v>6.5739932342037068</v>
      </c>
      <c r="Q231" s="871" t="str">
        <f>IF(L232="","",IF(P231&lt;20,(IF(O231&gt;33000,IF(O231&lt;44000,"Pass","Fail"),"Fail"))))</f>
        <v>Pass</v>
      </c>
      <c r="R231" s="875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876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876"/>
      <c r="N232" s="876"/>
      <c r="O232" s="876"/>
      <c r="P232" s="876"/>
      <c r="Q232" s="872"/>
      <c r="R232" s="876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877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877"/>
      <c r="N233" s="877"/>
      <c r="O233" s="877"/>
      <c r="P233" s="877"/>
      <c r="Q233" s="873"/>
      <c r="R233" s="877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875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875">
        <f>IF((L235=""),"",MAX(D236:L236))</f>
        <v>40397.009999999995</v>
      </c>
      <c r="N234" s="875">
        <f>IF(L235="","",MIN(D236:L236))</f>
        <v>34549.5</v>
      </c>
      <c r="O234" s="875">
        <f>IF((L236=""),"",AVERAGE(D236:L236))</f>
        <v>38605.923333333325</v>
      </c>
      <c r="P234" s="875">
        <f>IF((L235=""),"",((M234-N234)/(M234+N234))*100)</f>
        <v>7.802244560820772</v>
      </c>
      <c r="Q234" s="871" t="str">
        <f>IF(L235="","",IF(P234&lt;20,(IF(O234&gt;33000,IF(O234&lt;44000,"Pass","Fail"),"Fail"))))</f>
        <v>Pass</v>
      </c>
      <c r="R234" s="875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876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876"/>
      <c r="N235" s="876"/>
      <c r="O235" s="876"/>
      <c r="P235" s="876"/>
      <c r="Q235" s="872"/>
      <c r="R235" s="876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877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877"/>
      <c r="N236" s="877"/>
      <c r="O236" s="877"/>
      <c r="P236" s="877"/>
      <c r="Q236" s="873"/>
      <c r="R236" s="877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875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875">
        <f>IF((L238=""),"",MAX(D239:L239))</f>
        <v>39380.61</v>
      </c>
      <c r="N237" s="875">
        <f>IF(L238="","",MIN(D239:L239))</f>
        <v>33595.680000000008</v>
      </c>
      <c r="O237" s="875">
        <f>IF((L239=""),"",AVERAGE(D239:L239))</f>
        <v>37501.78</v>
      </c>
      <c r="P237" s="875">
        <f>IF((L238=""),"",((M237-N237)/(M237+N237))*100)</f>
        <v>7.9271363342806174</v>
      </c>
      <c r="Q237" s="871" t="str">
        <f>IF(L238="","",IF(P237&lt;20,(IF(O237&gt;33000,IF(O237&lt;44000,"Pass","Fail"),"Fail"))))</f>
        <v>Pass</v>
      </c>
      <c r="R237" s="875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876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876"/>
      <c r="N238" s="876"/>
      <c r="O238" s="876"/>
      <c r="P238" s="876"/>
      <c r="Q238" s="872"/>
      <c r="R238" s="876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877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877"/>
      <c r="N239" s="877"/>
      <c r="O239" s="877"/>
      <c r="P239" s="877"/>
      <c r="Q239" s="873"/>
      <c r="R239" s="877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875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875">
        <f>IF((L241=""),"",MAX(D242:L242))</f>
        <v>40748.129999999997</v>
      </c>
      <c r="N240" s="875">
        <f>IF(L241="","",MIN(D242:L242))</f>
        <v>34449.839999999997</v>
      </c>
      <c r="O240" s="875">
        <f>IF((L242=""),"",AVERAGE(D242:L242))</f>
        <v>38762.076666666668</v>
      </c>
      <c r="P240" s="875">
        <f>IF((L241=""),"",((M240-N240)/(M240+N240))*100)</f>
        <v>8.3756117352636004</v>
      </c>
      <c r="Q240" s="871" t="str">
        <f>IF(L241="","",IF(P240&lt;20,(IF(O240&gt;33000,IF(O240&lt;44000,"Pass","Fail"),"Fail"))))</f>
        <v>Pass</v>
      </c>
      <c r="R240" s="875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876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876"/>
      <c r="N241" s="876"/>
      <c r="O241" s="876"/>
      <c r="P241" s="876"/>
      <c r="Q241" s="872"/>
      <c r="R241" s="876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877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877"/>
      <c r="N242" s="877"/>
      <c r="O242" s="877"/>
      <c r="P242" s="877"/>
      <c r="Q242" s="873"/>
      <c r="R242" s="877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875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875">
        <f>IF((L244=""),"",MAX(D245:L245))</f>
        <v>40990.800000000003</v>
      </c>
      <c r="N243" s="875">
        <f>IF(L244="","",MIN(D245:L245))</f>
        <v>34911.179999999993</v>
      </c>
      <c r="O243" s="875">
        <f>IF((L245=""),"",AVERAGE(D245:L245))</f>
        <v>38945.78</v>
      </c>
      <c r="P243" s="875">
        <f>IF((L244=""),"",((M243-N243)/(M243+N243))*100)</f>
        <v>8.0098305735897934</v>
      </c>
      <c r="Q243" s="871" t="str">
        <f>IF(L244="","",IF(P243&lt;20,(IF(O243&gt;33000,IF(O243&lt;44000,"Pass","Fail"),"Fail"))))</f>
        <v>Pass</v>
      </c>
      <c r="R243" s="875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876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876"/>
      <c r="N244" s="876"/>
      <c r="O244" s="876"/>
      <c r="P244" s="876"/>
      <c r="Q244" s="872"/>
      <c r="R244" s="876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877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877"/>
      <c r="N245" s="877"/>
      <c r="O245" s="877"/>
      <c r="P245" s="877"/>
      <c r="Q245" s="873"/>
      <c r="R245" s="877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875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875">
        <f>IF((L247=""),"",MAX(D248:L248))</f>
        <v>40920</v>
      </c>
      <c r="N246" s="875">
        <f>IF(L247="","",MIN(D248:L248))</f>
        <v>35700</v>
      </c>
      <c r="O246" s="875">
        <f>IF((L248=""),"",AVERAGE(D248:L248))</f>
        <v>39499.333333333336</v>
      </c>
      <c r="P246" s="875">
        <f>IF((L247=""),"",((M246-N246)/(M246+N246))*100)</f>
        <v>6.8128425998433828</v>
      </c>
      <c r="Q246" s="871" t="str">
        <f>IF(L247="","",IF(P246&lt;20,(IF(O246&gt;33000,IF(O246&lt;44000,"Pass","Fail"),"Fail"))))</f>
        <v>Pass</v>
      </c>
      <c r="R246" s="875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876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876"/>
      <c r="N247" s="876"/>
      <c r="O247" s="876"/>
      <c r="P247" s="876"/>
      <c r="Q247" s="872"/>
      <c r="R247" s="876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877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877"/>
      <c r="N248" s="877"/>
      <c r="O248" s="877"/>
      <c r="P248" s="877"/>
      <c r="Q248" s="873"/>
      <c r="R248" s="877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875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875">
        <f>IF((L250=""),"",MAX(D251:L251))</f>
        <v>40260.9</v>
      </c>
      <c r="N249" s="875">
        <f>IF(L250="","",MIN(D251:L251))</f>
        <v>32842.200000000004</v>
      </c>
      <c r="O249" s="875">
        <f>IF((L251=""),"",AVERAGE(D251:L251))</f>
        <v>37725.303333333337</v>
      </c>
      <c r="P249" s="875">
        <f>IF((L250=""),"",((M249-N249)/(M249+N249))*100)</f>
        <v>10.148270046003516</v>
      </c>
      <c r="Q249" s="871" t="str">
        <f>IF(L250="","",IF(P249&lt;20,(IF(O249&gt;33000,IF(O249&lt;44000,"Pass","Fail"),"Fail"))))</f>
        <v>Pass</v>
      </c>
      <c r="R249" s="875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876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876"/>
      <c r="N250" s="876"/>
      <c r="O250" s="876"/>
      <c r="P250" s="876"/>
      <c r="Q250" s="872"/>
      <c r="R250" s="876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877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877"/>
      <c r="N251" s="877"/>
      <c r="O251" s="877"/>
      <c r="P251" s="877"/>
      <c r="Q251" s="873"/>
      <c r="R251" s="877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875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875">
        <f>IF((L253=""),"",MAX(D254:L254))</f>
        <v>37624.5</v>
      </c>
      <c r="N252" s="875">
        <f>IF(L253="","",MIN(D254:L254))</f>
        <v>31315.050000000007</v>
      </c>
      <c r="O252" s="875">
        <f>IF((L254=""),"",AVERAGE(D254:L254))</f>
        <v>35373.916666666664</v>
      </c>
      <c r="P252" s="875">
        <f>IF((L253=""),"",((M252-N252)/(M252+N252))*100)</f>
        <v>9.1521485127187407</v>
      </c>
      <c r="Q252" s="871" t="str">
        <f>IF(L253="","",IF(P252&lt;20,(IF(O252&gt;33000,IF(O252&lt;44000,"Pass","Fail"),"Fail"))))</f>
        <v>Pass</v>
      </c>
      <c r="R252" s="875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876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876"/>
      <c r="N253" s="876"/>
      <c r="O253" s="876"/>
      <c r="P253" s="876"/>
      <c r="Q253" s="872"/>
      <c r="R253" s="876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877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877"/>
      <c r="N254" s="877"/>
      <c r="O254" s="877"/>
      <c r="P254" s="877"/>
      <c r="Q254" s="873"/>
      <c r="R254" s="877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875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875">
        <f>IF((L256=""),"",MAX(D257:L257))</f>
        <v>40637.19</v>
      </c>
      <c r="N255" s="875">
        <f>IF(L256="","",MIN(D257:L257))</f>
        <v>36089.160000000003</v>
      </c>
      <c r="O255" s="875">
        <f>IF((L257=""),"",AVERAGE(D257:L257))</f>
        <v>39353.893333333333</v>
      </c>
      <c r="P255" s="875">
        <f>IF((L256=""),"",((M255-N255)/(M255+N255))*100)</f>
        <v>5.9275985368781372</v>
      </c>
      <c r="Q255" s="871" t="str">
        <f>IF(L256="","",IF(P255&lt;20,(IF(O255&gt;33000,IF(O255&lt;44000,"Pass","Fail"),"Fail"))))</f>
        <v>Pass</v>
      </c>
      <c r="R255" s="875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876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876"/>
      <c r="N256" s="876"/>
      <c r="O256" s="876"/>
      <c r="P256" s="876"/>
      <c r="Q256" s="872"/>
      <c r="R256" s="876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877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877"/>
      <c r="N257" s="877"/>
      <c r="O257" s="877"/>
      <c r="P257" s="877"/>
      <c r="Q257" s="873"/>
      <c r="R257" s="877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875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875">
        <f>IF((L259=""),"",MAX(D260:L260))</f>
        <v>41033.22</v>
      </c>
      <c r="N258" s="875">
        <f>IF(L259="","",MIN(D260:L260))</f>
        <v>35262.81</v>
      </c>
      <c r="O258" s="875">
        <f>IF((L260=""),"",AVERAGE(D260:L260))</f>
        <v>39039.763333333336</v>
      </c>
      <c r="P258" s="875">
        <f>IF((L259=""),"",((M258-N258)/(M258+N258))*100)</f>
        <v>7.5631851355830753</v>
      </c>
      <c r="Q258" s="871" t="str">
        <f>IF(L259="","",IF(P258&lt;20,(IF(O258&gt;33000,IF(O258&lt;44000,"Pass","Fail"),"Fail"))))</f>
        <v>Pass</v>
      </c>
      <c r="R258" s="875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876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876"/>
      <c r="N259" s="876"/>
      <c r="O259" s="876"/>
      <c r="P259" s="876"/>
      <c r="Q259" s="872"/>
      <c r="R259" s="876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877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877"/>
      <c r="N260" s="877"/>
      <c r="O260" s="877"/>
      <c r="P260" s="877"/>
      <c r="Q260" s="873"/>
      <c r="R260" s="877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875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875">
        <f>IF((L262=""),"",MAX(D263:L263))</f>
        <v>41313.42</v>
      </c>
      <c r="N261" s="875">
        <f>IF(L262="","",MIN(D263:L263))</f>
        <v>35647.920000000013</v>
      </c>
      <c r="O261" s="875">
        <f>IF((L263=""),"",AVERAGE(D263:L263))</f>
        <v>39617.769999999997</v>
      </c>
      <c r="P261" s="875">
        <f>IF((L262=""),"",((M261-N261)/(M261+N261))*100)</f>
        <v>7.3614882485154034</v>
      </c>
      <c r="Q261" s="871" t="str">
        <f>IF(L262="","",IF(P261&lt;20,(IF(O261&gt;33000,IF(O261&lt;44000,"Pass","Fail"),"Fail"))))</f>
        <v>Pass</v>
      </c>
      <c r="R261" s="875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876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876"/>
      <c r="N262" s="876"/>
      <c r="O262" s="876"/>
      <c r="P262" s="876"/>
      <c r="Q262" s="872"/>
      <c r="R262" s="876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877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877"/>
      <c r="N263" s="877"/>
      <c r="O263" s="877"/>
      <c r="P263" s="877"/>
      <c r="Q263" s="873"/>
      <c r="R263" s="877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875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875">
        <f>IF((L265=""),"",MAX(D266:L266))</f>
        <v>41523</v>
      </c>
      <c r="N264" s="875">
        <f>IF(L265="","",MIN(D266:L266))</f>
        <v>32430</v>
      </c>
      <c r="O264" s="875">
        <f>IF((L266=""),"",AVERAGE(D266:L266))</f>
        <v>38945</v>
      </c>
      <c r="P264" s="875">
        <f>IF((L265=""),"",((M264-N264)/(M264+N264))*100)</f>
        <v>12.295647235406273</v>
      </c>
      <c r="Q264" s="871" t="str">
        <f>IF(L265="","",IF(P264&lt;20,(IF(O264&gt;33000,IF(O264&lt;44000,"Pass","Fail"),"Fail"))))</f>
        <v>Pass</v>
      </c>
      <c r="R264" s="875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876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876"/>
      <c r="N265" s="876"/>
      <c r="O265" s="876"/>
      <c r="P265" s="876"/>
      <c r="Q265" s="872"/>
      <c r="R265" s="876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877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877"/>
      <c r="N266" s="877"/>
      <c r="O266" s="877"/>
      <c r="P266" s="877"/>
      <c r="Q266" s="873"/>
      <c r="R266" s="877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875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875">
        <f>IF((L268=""),"",MAX(D269:L269))</f>
        <v>42741.72</v>
      </c>
      <c r="N267" s="875">
        <f>IF(L268="","",MIN(D269:L269))</f>
        <v>37336.740000000005</v>
      </c>
      <c r="O267" s="875">
        <f>IF((L269=""),"",AVERAGE(D269:L269))</f>
        <v>41038.950000000004</v>
      </c>
      <c r="P267" s="875">
        <f>IF((L268=""),"",((M267-N267)/(M267+N267))*100)</f>
        <v>6.7496053245779146</v>
      </c>
      <c r="Q267" s="871" t="str">
        <f>IF(L268="","",IF(P267&lt;20,(IF(O267&gt;33000,IF(O267&lt;44000,"Pass","Fail"),"Fail"))))</f>
        <v>Pass</v>
      </c>
      <c r="R267" s="875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876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876"/>
      <c r="N268" s="876"/>
      <c r="O268" s="876"/>
      <c r="P268" s="876"/>
      <c r="Q268" s="872"/>
      <c r="R268" s="876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877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877"/>
      <c r="N269" s="877"/>
      <c r="O269" s="877"/>
      <c r="P269" s="877"/>
      <c r="Q269" s="873"/>
      <c r="R269" s="877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875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875">
        <f>IF((L271=""),"",MAX(D272:L272))</f>
        <v>41215.649999999994</v>
      </c>
      <c r="N270" s="875">
        <f>IF(L271="","",MIN(D272:L272))</f>
        <v>36298.5</v>
      </c>
      <c r="O270" s="875">
        <f>IF((L272=""),"",AVERAGE(D272:L272))</f>
        <v>39770.046666666662</v>
      </c>
      <c r="P270" s="875">
        <f>IF((L271=""),"",((M270-N270)/(M270+N270))*100)</f>
        <v>6.3435514676997613</v>
      </c>
      <c r="Q270" s="871" t="str">
        <f>IF(L271="","",IF(P270&lt;20,(IF(O270&gt;33000,IF(O270&lt;44000,"Pass","Fail"),"Fail"))))</f>
        <v>Pass</v>
      </c>
      <c r="R270" s="875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876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876"/>
      <c r="N271" s="876"/>
      <c r="O271" s="876"/>
      <c r="P271" s="876"/>
      <c r="Q271" s="872"/>
      <c r="R271" s="876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877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877"/>
      <c r="N272" s="877"/>
      <c r="O272" s="877"/>
      <c r="P272" s="877"/>
      <c r="Q272" s="873"/>
      <c r="R272" s="877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875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875">
        <f>IF((L274=""),"",MAX(D275:L275))</f>
        <v>41021.340000000004</v>
      </c>
      <c r="N273" s="875">
        <f>IF(L274="","",MIN(D275:L275))</f>
        <v>36050.25</v>
      </c>
      <c r="O273" s="875">
        <f>IF((L275=""),"",AVERAGE(D275:L275))</f>
        <v>39571.636666666665</v>
      </c>
      <c r="P273" s="875">
        <f>IF((L274=""),"",((M273-N273)/(M273+N273))*100)</f>
        <v>6.4499642475262338</v>
      </c>
      <c r="Q273" s="871" t="str">
        <f>IF(L274="","",IF(P273&lt;20,(IF(O273&gt;33000,IF(O273&lt;44000,"Pass","Fail"),"Fail"))))</f>
        <v>Pass</v>
      </c>
      <c r="R273" s="875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876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876"/>
      <c r="N274" s="876"/>
      <c r="O274" s="876"/>
      <c r="P274" s="876"/>
      <c r="Q274" s="872"/>
      <c r="R274" s="876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877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877"/>
      <c r="N275" s="877"/>
      <c r="O275" s="877"/>
      <c r="P275" s="877"/>
      <c r="Q275" s="873"/>
      <c r="R275" s="877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875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875">
        <f>IF((L277=""),"",MAX(D278:L278))</f>
        <v>41237.999999999993</v>
      </c>
      <c r="N276" s="875">
        <f>IF(L277="","",MIN(D278:L278))</f>
        <v>35657.58</v>
      </c>
      <c r="O276" s="875">
        <f>IF((L278=""),"",AVERAGE(D278:L278))</f>
        <v>39448.23333333333</v>
      </c>
      <c r="P276" s="875">
        <f>IF((L277=""),"",((M276-N276)/(M276+N276))*100)</f>
        <v>7.2571401373134741</v>
      </c>
      <c r="Q276" s="871" t="str">
        <f>IF(L277="","",IF(P276&lt;20,(IF(O276&gt;33000,IF(O276&lt;44000,"Pass","Fail"),"Fail"))))</f>
        <v>Pass</v>
      </c>
      <c r="R276" s="875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876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876"/>
      <c r="N277" s="876"/>
      <c r="O277" s="876"/>
      <c r="P277" s="876"/>
      <c r="Q277" s="872"/>
      <c r="R277" s="876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877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877"/>
      <c r="N278" s="877"/>
      <c r="O278" s="877"/>
      <c r="P278" s="877"/>
      <c r="Q278" s="873"/>
      <c r="R278" s="877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875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875">
        <f>IF((L280=""),"",MAX(D281:L281))</f>
        <v>40242.899999999994</v>
      </c>
      <c r="N279" s="875">
        <f>IF(L280="","",MIN(D281:L281))</f>
        <v>35156.340000000011</v>
      </c>
      <c r="O279" s="875">
        <f>IF((L281=""),"",AVERAGE(D281:L281))</f>
        <v>38770.293333333335</v>
      </c>
      <c r="P279" s="875">
        <f>IF((L280=""),"",((M279-N279)/(M279+N279))*100)</f>
        <v>6.7461687942742961</v>
      </c>
      <c r="Q279" s="871" t="str">
        <f>IF(L280="","",IF(P279&lt;20,(IF(O279&gt;33000,IF(O279&lt;44000,"Pass","Fail"),"Fail"))))</f>
        <v>Pass</v>
      </c>
      <c r="R279" s="875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876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876"/>
      <c r="N280" s="876"/>
      <c r="O280" s="876"/>
      <c r="P280" s="876"/>
      <c r="Q280" s="872"/>
      <c r="R280" s="876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877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877"/>
      <c r="N281" s="877"/>
      <c r="O281" s="877"/>
      <c r="P281" s="877"/>
      <c r="Q281" s="873"/>
      <c r="R281" s="877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875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875">
        <f>IF((L283=""),"",MAX(D284:L284))</f>
        <v>41362.229999999996</v>
      </c>
      <c r="N282" s="875">
        <f>IF(L283="","",MIN(D284:L284))</f>
        <v>35241.719999999994</v>
      </c>
      <c r="O282" s="875">
        <f>IF((L284=""),"",AVERAGE(D284:L284))</f>
        <v>39365.729999999996</v>
      </c>
      <c r="P282" s="875">
        <f>IF((L283=""),"",((M282-N282)/(M282+N282))*100)</f>
        <v>7.9898099249451278</v>
      </c>
      <c r="Q282" s="871" t="str">
        <f>IF(L283="","",IF(P282&lt;20,(IF(O282&gt;33000,IF(O282&lt;44000,"Pass","Fail"),"Fail"))))</f>
        <v>Pass</v>
      </c>
      <c r="R282" s="875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876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876"/>
      <c r="N283" s="876"/>
      <c r="O283" s="876"/>
      <c r="P283" s="876"/>
      <c r="Q283" s="872"/>
      <c r="R283" s="876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877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877"/>
      <c r="N284" s="877"/>
      <c r="O284" s="877"/>
      <c r="P284" s="877"/>
      <c r="Q284" s="873"/>
      <c r="R284" s="877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875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875">
        <f>IF((L286=""),"",MAX(D287:L287))</f>
        <v>41361</v>
      </c>
      <c r="N285" s="875">
        <f>IF(L286="","",MIN(D287:L287))</f>
        <v>36378</v>
      </c>
      <c r="O285" s="875">
        <f>IF((L287=""),"",AVERAGE(D287:L287))</f>
        <v>39809.333333333336</v>
      </c>
      <c r="P285" s="875">
        <f>IF((L286=""),"",((M285-N285)/(M285+N285))*100)</f>
        <v>6.4099100837417513</v>
      </c>
      <c r="Q285" s="871" t="str">
        <f>IF(L286="","",IF(P285&lt;20,(IF(O285&gt;33000,IF(O285&lt;44000,"Pass","Fail"),"Fail"))))</f>
        <v>Pass</v>
      </c>
      <c r="R285" s="875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876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876"/>
      <c r="N286" s="876"/>
      <c r="O286" s="876"/>
      <c r="P286" s="876"/>
      <c r="Q286" s="872"/>
      <c r="R286" s="876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877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877"/>
      <c r="N287" s="877"/>
      <c r="O287" s="877"/>
      <c r="P287" s="877"/>
      <c r="Q287" s="873"/>
      <c r="R287" s="877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875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875">
        <f>IF((L289=""),"",MAX(D290:L290))</f>
        <v>40476.420000000006</v>
      </c>
      <c r="N288" s="875">
        <f>IF(L289="","",MIN(D290:L290))</f>
        <v>35570.760000000009</v>
      </c>
      <c r="O288" s="875">
        <f>IF((L290=""),"",AVERAGE(D290:L290))</f>
        <v>38937.776666666665</v>
      </c>
      <c r="P288" s="875">
        <f>IF((L289=""),"",((M288-N288)/(M288+N288))*100)</f>
        <v>6.4508111937878487</v>
      </c>
      <c r="Q288" s="871" t="str">
        <f>IF(L289="","",IF(P288&lt;20,(IF(O288&gt;33000,IF(O288&lt;44000,"Pass","Fail"),"Fail"))))</f>
        <v>Pass</v>
      </c>
      <c r="R288" s="875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876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876"/>
      <c r="N289" s="876"/>
      <c r="O289" s="876"/>
      <c r="P289" s="876"/>
      <c r="Q289" s="872"/>
      <c r="R289" s="876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877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877"/>
      <c r="N290" s="877"/>
      <c r="O290" s="877"/>
      <c r="P290" s="877"/>
      <c r="Q290" s="873"/>
      <c r="R290" s="877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875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875">
        <f>IF((L292=""),"",MAX(D293:L293))</f>
        <v>41899.770000000004</v>
      </c>
      <c r="N291" s="875">
        <f>IF(L292="","",MIN(D293:L293))</f>
        <v>36018.570000000007</v>
      </c>
      <c r="O291" s="875">
        <f>IF((L293=""),"",AVERAGE(D293:L293))</f>
        <v>40059.146666666675</v>
      </c>
      <c r="P291" s="875">
        <f>IF((L292=""),"",((M291-N291)/(M291+N291))*100)</f>
        <v>7.5479020728624304</v>
      </c>
      <c r="Q291" s="871" t="str">
        <f>IF(L292="","",IF(P291&lt;20,(IF(O291&gt;33000,IF(O291&lt;44000,"Pass","Fail"),"Fail"))))</f>
        <v>Pass</v>
      </c>
      <c r="R291" s="875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876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876"/>
      <c r="N292" s="876"/>
      <c r="O292" s="876"/>
      <c r="P292" s="876"/>
      <c r="Q292" s="872"/>
      <c r="R292" s="876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877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877"/>
      <c r="N293" s="877"/>
      <c r="O293" s="877"/>
      <c r="P293" s="877"/>
      <c r="Q293" s="873"/>
      <c r="R293" s="877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875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875">
        <f>IF((L295=""),"",MAX(D296:L296))</f>
        <v>40655.909999999989</v>
      </c>
      <c r="N294" s="875">
        <f>IF(L295="","",MIN(D296:L296))</f>
        <v>35358.569999999992</v>
      </c>
      <c r="O294" s="875">
        <f>IF((L296=""),"",AVERAGE(D296:L296))</f>
        <v>39028.116666666669</v>
      </c>
      <c r="P294" s="875">
        <f>IF((L295=""),"",((M294-N294)/(M294+N294))*100)</f>
        <v>6.9688564599797278</v>
      </c>
      <c r="Q294" s="871" t="str">
        <f>IF(L295="","",IF(P294&lt;20,(IF(O294&gt;33000,IF(O294&lt;44000,"Pass","Fail"),"Fail"))))</f>
        <v>Pass</v>
      </c>
      <c r="R294" s="875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876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876"/>
      <c r="N295" s="876"/>
      <c r="O295" s="876"/>
      <c r="P295" s="876"/>
      <c r="Q295" s="872"/>
      <c r="R295" s="876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877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877"/>
      <c r="N296" s="877"/>
      <c r="O296" s="877"/>
      <c r="P296" s="877"/>
      <c r="Q296" s="873"/>
      <c r="R296" s="877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875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875">
        <f>IF((L298=""),"",MAX(D299:L299))</f>
        <v>34654.350000000006</v>
      </c>
      <c r="N297" s="875">
        <f>IF(L298="","",MIN(D299:L299))</f>
        <v>30928.83</v>
      </c>
      <c r="O297" s="875">
        <f>IF((L299=""),"",AVERAGE(D299:L299))</f>
        <v>33577.063333333332</v>
      </c>
      <c r="P297" s="875">
        <f>IF((L298=""),"",((M297-N297)/(M297+N297))*100)</f>
        <v>5.6806028618923383</v>
      </c>
      <c r="Q297" s="871" t="str">
        <f>IF(L298="","",IF(P297&lt;20,(IF(O297&gt;33000,IF(O297&lt;44000,"Pass","Fail"),"Fail"))))</f>
        <v>Pass</v>
      </c>
      <c r="R297" s="875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876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876"/>
      <c r="N298" s="876"/>
      <c r="O298" s="876"/>
      <c r="P298" s="876"/>
      <c r="Q298" s="872"/>
      <c r="R298" s="876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877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877"/>
      <c r="N299" s="877"/>
      <c r="O299" s="877"/>
      <c r="P299" s="877"/>
      <c r="Q299" s="873"/>
      <c r="R299" s="877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875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875">
        <f>IF((L301=""),"",MAX(D302:L302))</f>
        <v>82879.259999999995</v>
      </c>
      <c r="N300" s="875">
        <f>IF(L301="","",MIN(D302:L302))</f>
        <v>37537.440000000002</v>
      </c>
      <c r="O300" s="875">
        <f>IF((L302=""),"",AVERAGE(D302:L302))</f>
        <v>44287.326666666668</v>
      </c>
      <c r="P300" s="875">
        <f>IF((L301=""),"",((M300-N300)/(M300+N300))*100)</f>
        <v>37.654096151115247</v>
      </c>
      <c r="Q300" s="871" t="b">
        <f>IF(L301="","",IF(P300&lt;20,(IF(O300&gt;33000,IF(O300&lt;44000,"Pass","Fail"),"Fail"))))</f>
        <v>0</v>
      </c>
      <c r="R300" s="875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876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876"/>
      <c r="N301" s="876"/>
      <c r="O301" s="876"/>
      <c r="P301" s="876"/>
      <c r="Q301" s="872"/>
      <c r="R301" s="876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877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877"/>
      <c r="N302" s="877"/>
      <c r="O302" s="877"/>
      <c r="P302" s="877"/>
      <c r="Q302" s="873"/>
      <c r="R302" s="877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875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875">
        <f>IF((L304=""),"",MAX(D305:L305))</f>
        <v>42183.990000000005</v>
      </c>
      <c r="N303" s="875">
        <f>IF(L304="","",MIN(D305:L305))</f>
        <v>36697.17</v>
      </c>
      <c r="O303" s="875">
        <f>IF((L305=""),"",AVERAGE(D305:L305))</f>
        <v>40496.579999999994</v>
      </c>
      <c r="P303" s="875">
        <f>IF((L304=""),"",((M303-N303)/(M303+N303))*100)</f>
        <v>6.9558054166546315</v>
      </c>
      <c r="Q303" s="871" t="str">
        <f>IF(L304="","",IF(P303&lt;20,(IF(O303&gt;33000,IF(O303&lt;44000,"Pass","Fail"),"Fail"))))</f>
        <v>Pass</v>
      </c>
      <c r="R303" s="875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876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876"/>
      <c r="N304" s="876"/>
      <c r="O304" s="876"/>
      <c r="P304" s="876"/>
      <c r="Q304" s="872"/>
      <c r="R304" s="876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877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877"/>
      <c r="N305" s="877"/>
      <c r="O305" s="877"/>
      <c r="P305" s="877"/>
      <c r="Q305" s="873"/>
      <c r="R305" s="877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875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875">
        <f>IF((L307=""),"",MAX(D308:L308))</f>
        <v>40932.629999999997</v>
      </c>
      <c r="N306" s="875">
        <f>IF(L307="","",MIN(D308:L308))</f>
        <v>35248.410000000003</v>
      </c>
      <c r="O306" s="875">
        <f>IF((L308=""),"",AVERAGE(D308:L308))</f>
        <v>38934.636666666673</v>
      </c>
      <c r="P306" s="875">
        <f>IF((L307=""),"",((M306-N306)/(M306+N306))*100)</f>
        <v>7.4614628521742334</v>
      </c>
      <c r="Q306" s="871" t="str">
        <f>IF(L307="","",IF(P306&lt;20,(IF(O306&gt;33000,IF(O306&lt;44000,"Pass","Fail"),"Fail"))))</f>
        <v>Pass</v>
      </c>
      <c r="R306" s="875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876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876"/>
      <c r="N307" s="876"/>
      <c r="O307" s="876"/>
      <c r="P307" s="876"/>
      <c r="Q307" s="872"/>
      <c r="R307" s="876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877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877"/>
      <c r="N308" s="877"/>
      <c r="O308" s="877"/>
      <c r="P308" s="877"/>
      <c r="Q308" s="873"/>
      <c r="R308" s="877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875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875">
        <f>IF((L310=""),"",MAX(D311:L311))</f>
        <v>41232.089999999997</v>
      </c>
      <c r="N309" s="875">
        <f>IF(L310="","",MIN(D311:L311))</f>
        <v>36190.110000000008</v>
      </c>
      <c r="O309" s="875">
        <f>IF((L311=""),"",AVERAGE(D311:L311))</f>
        <v>39719.68</v>
      </c>
      <c r="P309" s="875">
        <f>IF((L310=""),"",((M309-N309)/(M309+N309))*100)</f>
        <v>6.5123181723071522</v>
      </c>
      <c r="Q309" s="871" t="str">
        <f>IF(L310="","",IF(P309&lt;20,(IF(O309&gt;33000,IF(O309&lt;44000,"Pass","Fail"),"Fail"))))</f>
        <v>Pass</v>
      </c>
      <c r="R309" s="875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876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876"/>
      <c r="N310" s="876"/>
      <c r="O310" s="876"/>
      <c r="P310" s="876"/>
      <c r="Q310" s="872"/>
      <c r="R310" s="876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877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877"/>
      <c r="N311" s="877"/>
      <c r="O311" s="877"/>
      <c r="P311" s="877"/>
      <c r="Q311" s="873"/>
      <c r="R311" s="877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875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875">
        <f>IF((L313=""),"",MAX(D314:L314))</f>
        <v>35340.299999999996</v>
      </c>
      <c r="N312" s="875">
        <f>IF(L313="","",MIN(D314:L314))</f>
        <v>31992.629999999997</v>
      </c>
      <c r="O312" s="875">
        <f>IF((L314=""),"",AVERAGE(D314:L314))</f>
        <v>34320.746666666673</v>
      </c>
      <c r="P312" s="875">
        <f>IF((L313=""),"",((M312-N312)/(M312+N312))*100)</f>
        <v>4.9718169103884211</v>
      </c>
      <c r="Q312" s="871" t="str">
        <f>IF(L313="","",IF(P312&lt;20,(IF(O312&gt;33000,IF(O312&lt;44000,"Pass","Fail"),"Fail"))))</f>
        <v>Pass</v>
      </c>
      <c r="R312" s="875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876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876"/>
      <c r="N313" s="876"/>
      <c r="O313" s="876"/>
      <c r="P313" s="876"/>
      <c r="Q313" s="872"/>
      <c r="R313" s="876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877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877"/>
      <c r="N314" s="877"/>
      <c r="O314" s="877"/>
      <c r="P314" s="877"/>
      <c r="Q314" s="873"/>
      <c r="R314" s="877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875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875">
        <f>IF((L316=""),"",MAX(D317:L317))</f>
        <v>40670.700000000004</v>
      </c>
      <c r="N315" s="875">
        <f>IF(L316="","",MIN(D317:L317))</f>
        <v>35986.29</v>
      </c>
      <c r="O315" s="875">
        <f>IF((L317=""),"",AVERAGE(D317:L317))</f>
        <v>39291.730000000003</v>
      </c>
      <c r="P315" s="875">
        <f>IF((L316=""),"",((M315-N315)/(M315+N315))*100)</f>
        <v>6.1108712982338638</v>
      </c>
      <c r="Q315" s="871" t="str">
        <f>IF(L316="","",IF(P315&lt;20,(IF(O315&gt;33000,IF(O315&lt;44000,"Pass","Fail"),"Fail"))))</f>
        <v>Pass</v>
      </c>
      <c r="R315" s="875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876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876"/>
      <c r="N316" s="876"/>
      <c r="O316" s="876"/>
      <c r="P316" s="876"/>
      <c r="Q316" s="872"/>
      <c r="R316" s="876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877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877"/>
      <c r="N317" s="877"/>
      <c r="O317" s="877"/>
      <c r="P317" s="877"/>
      <c r="Q317" s="873"/>
      <c r="R317" s="877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875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875">
        <f>IF((L319=""),"",MAX(D320:L320))</f>
        <v>37983.54</v>
      </c>
      <c r="N318" s="875">
        <f>IF(L319="","",MIN(D320:L320))</f>
        <v>32440.740000000005</v>
      </c>
      <c r="O318" s="875">
        <f>IF((L320=""),"",AVERAGE(D320:L320))</f>
        <v>36615.53</v>
      </c>
      <c r="P318" s="875">
        <f>IF((L319=""),"",((M318-N318)/(M318+N318))*100)</f>
        <v>7.8705809984851758</v>
      </c>
      <c r="Q318" s="871" t="str">
        <f>IF(L319="","",IF(P318&lt;20,(IF(O318&gt;33000,IF(O318&lt;44000,"Pass","Fail"),"Fail"))))</f>
        <v>Pass</v>
      </c>
      <c r="R318" s="875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876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876"/>
      <c r="N319" s="876"/>
      <c r="O319" s="876"/>
      <c r="P319" s="876"/>
      <c r="Q319" s="872"/>
      <c r="R319" s="876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877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877"/>
      <c r="N320" s="877"/>
      <c r="O320" s="877"/>
      <c r="P320" s="877"/>
      <c r="Q320" s="873"/>
      <c r="R320" s="877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875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875">
        <f>IF((L322=""),"",MAX(D323:L323))</f>
        <v>38240.789999999994</v>
      </c>
      <c r="N321" s="875">
        <f>IF(L322="","",MIN(D323:L323))</f>
        <v>32937.69</v>
      </c>
      <c r="O321" s="875">
        <f>IF((L323=""),"",AVERAGE(D323:L323))</f>
        <v>37039.943333333329</v>
      </c>
      <c r="P321" s="875">
        <f>IF((L322=""),"",((M321-N321)/(M321+N321))*100)</f>
        <v>7.4504260276420515</v>
      </c>
      <c r="Q321" s="871" t="str">
        <f>IF(L322="","",IF(P321&lt;20,(IF(O321&gt;33000,IF(O321&lt;44000,"Pass","Fail"),"Fail"))))</f>
        <v>Pass</v>
      </c>
      <c r="R321" s="875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876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876"/>
      <c r="N322" s="876"/>
      <c r="O322" s="876"/>
      <c r="P322" s="876"/>
      <c r="Q322" s="872"/>
      <c r="R322" s="876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877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877"/>
      <c r="N323" s="877"/>
      <c r="O323" s="877"/>
      <c r="P323" s="877"/>
      <c r="Q323" s="873"/>
      <c r="R323" s="877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875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875">
        <f>IF((L325=""),"",MAX(D326:L326))</f>
        <v>39571.919999999998</v>
      </c>
      <c r="N324" s="875">
        <f>IF(L325="","",MIN(D326:L326))</f>
        <v>34616.369999999995</v>
      </c>
      <c r="O324" s="875">
        <f>IF((L326=""),"",AVERAGE(D326:L326))</f>
        <v>38288.166666666657</v>
      </c>
      <c r="P324" s="875">
        <f>IF((L325=""),"",((M324-N324)/(M324+N324))*100)</f>
        <v>6.6796929811969026</v>
      </c>
      <c r="Q324" s="871" t="str">
        <f>IF(L325="","",IF(P324&lt;20,(IF(O324&gt;33000,IF(O324&lt;44000,"Pass","Fail"),"Fail"))))</f>
        <v>Pass</v>
      </c>
      <c r="R324" s="875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876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876"/>
      <c r="N325" s="876"/>
      <c r="O325" s="876"/>
      <c r="P325" s="876"/>
      <c r="Q325" s="872"/>
      <c r="R325" s="876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877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877"/>
      <c r="N326" s="877"/>
      <c r="O326" s="877"/>
      <c r="P326" s="877"/>
      <c r="Q326" s="873"/>
      <c r="R326" s="877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875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875">
        <f>IF((L328=""),"",MAX(D329:L329))</f>
        <v>41083.740000000005</v>
      </c>
      <c r="N327" s="875">
        <f>IF(L328="","",MIN(D329:L329))</f>
        <v>35782.020000000004</v>
      </c>
      <c r="O327" s="875">
        <f>IF((L329=""),"",AVERAGE(D329:L329))</f>
        <v>39841.57</v>
      </c>
      <c r="P327" s="875">
        <f>IF((L328=""),"",((M327-N327)/(M327+N327))*100)</f>
        <v>6.8973753723374376</v>
      </c>
      <c r="Q327" s="871" t="str">
        <f>IF(L328="","",IF(P327&lt;20,(IF(O327&gt;33000,IF(O327&lt;44000,"Pass","Fail"),"Fail"))))</f>
        <v>Pass</v>
      </c>
      <c r="R327" s="875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876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876"/>
      <c r="N328" s="876"/>
      <c r="O328" s="876"/>
      <c r="P328" s="876"/>
      <c r="Q328" s="872"/>
      <c r="R328" s="876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877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877"/>
      <c r="N329" s="877"/>
      <c r="O329" s="877"/>
      <c r="P329" s="877"/>
      <c r="Q329" s="873"/>
      <c r="R329" s="877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875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875">
        <f>IF((L331=""),"",MAX(D332:L332))</f>
        <v>40448.01</v>
      </c>
      <c r="N330" s="875">
        <f>IF(L331="","",MIN(D332:L332))</f>
        <v>35581.530000000006</v>
      </c>
      <c r="O330" s="875">
        <f>IF((L332=""),"",AVERAGE(D332:L332))</f>
        <v>39197.493333333339</v>
      </c>
      <c r="P330" s="875">
        <f>IF((L331=""),"",((M330-N330)/(M330+N330))*100)</f>
        <v>6.4007752776091973</v>
      </c>
      <c r="Q330" s="871" t="str">
        <f>IF(L331="","",IF(P330&lt;20,(IF(O330&gt;33000,IF(O330&lt;44000,"Pass","Fail"),"Fail"))))</f>
        <v>Pass</v>
      </c>
      <c r="R330" s="875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876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876"/>
      <c r="N331" s="876"/>
      <c r="O331" s="876"/>
      <c r="P331" s="876"/>
      <c r="Q331" s="872"/>
      <c r="R331" s="876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877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877"/>
      <c r="N332" s="877"/>
      <c r="O332" s="877"/>
      <c r="P332" s="877"/>
      <c r="Q332" s="873"/>
      <c r="R332" s="877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875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875">
        <f>IF((L334=""),"",MAX(D335:L335))</f>
        <v>40414.380000000005</v>
      </c>
      <c r="N333" s="875">
        <f>IF(L334="","",MIN(D335:L335))</f>
        <v>35482.800000000003</v>
      </c>
      <c r="O333" s="875">
        <f>IF((L335=""),"",AVERAGE(D335:L335))</f>
        <v>38937.82</v>
      </c>
      <c r="P333" s="875">
        <f>IF((L334=""),"",((M333-N333)/(M333+N333))*100)</f>
        <v>6.4977117726903701</v>
      </c>
      <c r="Q333" s="871" t="str">
        <f>IF(L334="","",IF(P333&lt;20,(IF(O333&gt;33000,IF(O333&lt;44000,"Pass","Fail"),"Fail"))))</f>
        <v>Pass</v>
      </c>
      <c r="R333" s="875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876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876"/>
      <c r="N334" s="876"/>
      <c r="O334" s="876"/>
      <c r="P334" s="876"/>
      <c r="Q334" s="872"/>
      <c r="R334" s="876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877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877"/>
      <c r="N335" s="877"/>
      <c r="O335" s="877"/>
      <c r="P335" s="877"/>
      <c r="Q335" s="873"/>
      <c r="R335" s="877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875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875">
        <f>IF((L337=""),"",MAX(D338:L338))</f>
        <v>40459.14</v>
      </c>
      <c r="N336" s="875">
        <f>IF(L337="","",MIN(D338:L338))</f>
        <v>35763.660000000003</v>
      </c>
      <c r="O336" s="875">
        <f>IF((L338=""),"",AVERAGE(D338:L338))</f>
        <v>39333.643333333341</v>
      </c>
      <c r="P336" s="875">
        <f>IF((L337=""),"",((M336-N336)/(M336+N336))*100)</f>
        <v>6.1602040334388084</v>
      </c>
      <c r="Q336" s="871" t="str">
        <f>IF(L337="","",IF(P336&lt;20,(IF(O336&gt;33000,IF(O336&lt;44000,"Pass","Fail"),"Fail"))))</f>
        <v>Pass</v>
      </c>
      <c r="R336" s="875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876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876"/>
      <c r="N337" s="876"/>
      <c r="O337" s="876"/>
      <c r="P337" s="876"/>
      <c r="Q337" s="872"/>
      <c r="R337" s="876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877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877"/>
      <c r="N338" s="877"/>
      <c r="O338" s="877"/>
      <c r="P338" s="877"/>
      <c r="Q338" s="873"/>
      <c r="R338" s="877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875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875">
        <f>IF((L340=""),"",MAX(D341:L341))</f>
        <v>40352.82</v>
      </c>
      <c r="N339" s="875">
        <f>IF(L340="","",MIN(D341:L341))</f>
        <v>35884.680000000008</v>
      </c>
      <c r="O339" s="875">
        <f>IF((L341=""),"",AVERAGE(D341:L341))</f>
        <v>38778.223333333335</v>
      </c>
      <c r="P339" s="875">
        <f>IF((L340=""),"",((M339-N339)/(M339+N339))*100)</f>
        <v>5.8608165272995469</v>
      </c>
      <c r="Q339" s="871" t="str">
        <f>IF(L340="","",IF(P339&lt;20,(IF(O339&gt;33000,IF(O339&lt;44000,"Pass","Fail"),"Fail"))))</f>
        <v>Pass</v>
      </c>
      <c r="R339" s="875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876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876"/>
      <c r="N340" s="876"/>
      <c r="O340" s="876"/>
      <c r="P340" s="876"/>
      <c r="Q340" s="872"/>
      <c r="R340" s="876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877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877"/>
      <c r="N341" s="877"/>
      <c r="O341" s="877"/>
      <c r="P341" s="877"/>
      <c r="Q341" s="873"/>
      <c r="R341" s="877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875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875">
        <f>IF((L343=""),"",MAX(D344:L344))</f>
        <v>40953.269999999997</v>
      </c>
      <c r="N342" s="875">
        <f>IF(L343="","",MIN(D344:L344))</f>
        <v>36101.520000000004</v>
      </c>
      <c r="O342" s="875">
        <f>IF((L344=""),"",AVERAGE(D344:L344))</f>
        <v>39813.906666666669</v>
      </c>
      <c r="P342" s="875">
        <f>IF((L343=""),"",((M342-N342)/(M342+N342))*100)</f>
        <v>6.2964937027276209</v>
      </c>
      <c r="Q342" s="871" t="str">
        <f>IF(L343="","",IF(P342&lt;20,(IF(O342&gt;33000,IF(O342&lt;44000,"Pass","Fail"),"Fail"))))</f>
        <v>Pass</v>
      </c>
      <c r="R342" s="875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876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876"/>
      <c r="N343" s="876"/>
      <c r="O343" s="876"/>
      <c r="P343" s="876"/>
      <c r="Q343" s="872"/>
      <c r="R343" s="876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877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877"/>
      <c r="N344" s="877"/>
      <c r="O344" s="877"/>
      <c r="P344" s="877"/>
      <c r="Q344" s="873"/>
      <c r="R344" s="877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875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875">
        <f>IF((L346=""),"",MAX(D347:L347))</f>
        <v>40270.739999999991</v>
      </c>
      <c r="N345" s="875">
        <f>IF(L346="","",MIN(D347:L347))</f>
        <v>32169.779999999995</v>
      </c>
      <c r="O345" s="875">
        <f>IF((L347=""),"",AVERAGE(D347:L347))</f>
        <v>38116.5</v>
      </c>
      <c r="P345" s="875">
        <f>IF((L346=""),"",((M345-N345)/(M345+N345))*100)</f>
        <v>11.18291254673489</v>
      </c>
      <c r="Q345" s="871" t="str">
        <f>IF(L346="","",IF(P345&lt;20,(IF(O345&gt;33000,IF(O345&lt;44000,"Pass","Fail"),"Fail"))))</f>
        <v>Pass</v>
      </c>
      <c r="R345" s="875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876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876"/>
      <c r="N346" s="876"/>
      <c r="O346" s="876"/>
      <c r="P346" s="876"/>
      <c r="Q346" s="872"/>
      <c r="R346" s="876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877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877"/>
      <c r="N347" s="877"/>
      <c r="O347" s="877"/>
      <c r="P347" s="877"/>
      <c r="Q347" s="873"/>
      <c r="R347" s="877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875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875">
        <f>IF((L349=""),"",MAX(D350:L350))</f>
        <v>40863.06</v>
      </c>
      <c r="N348" s="875">
        <f>IF(L349="","",MIN(D350:L350))</f>
        <v>36103.86</v>
      </c>
      <c r="O348" s="875">
        <f>IF((L350=""),"",AVERAGE(D350:L350))</f>
        <v>39774.513333333336</v>
      </c>
      <c r="P348" s="875">
        <f>IF((L349=""),"",((M348-N348)/(M348+N348))*100)</f>
        <v>6.1834356889946971</v>
      </c>
      <c r="Q348" s="871" t="str">
        <f>IF(L349="","",IF(P348&lt;20,(IF(O348&gt;33000,IF(O348&lt;44000,"Pass","Fail"),"Fail"))))</f>
        <v>Pass</v>
      </c>
      <c r="R348" s="875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876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876"/>
      <c r="N349" s="876"/>
      <c r="O349" s="876"/>
      <c r="P349" s="876"/>
      <c r="Q349" s="872"/>
      <c r="R349" s="876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877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877"/>
      <c r="N350" s="877"/>
      <c r="O350" s="877"/>
      <c r="P350" s="877"/>
      <c r="Q350" s="873"/>
      <c r="R350" s="877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875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875">
        <f>IF((L352=""),"",MAX(D353:L353))</f>
        <v>40853.340000000004</v>
      </c>
      <c r="N351" s="875">
        <f>IF(L352="","",MIN(D353:L353))</f>
        <v>36039.75</v>
      </c>
      <c r="O351" s="875">
        <f>IF((L353=""),"",AVERAGE(D353:L353))</f>
        <v>39748.933333333334</v>
      </c>
      <c r="P351" s="875">
        <f>IF((L352=""),"",((M351-N351)/(M351+N351))*100)</f>
        <v>6.2601073776590379</v>
      </c>
      <c r="Q351" s="871" t="str">
        <f>IF(L352="","",IF(P351&lt;20,(IF(O351&gt;33000,IF(O351&lt;44000,"Pass","Fail"),"Fail"))))</f>
        <v>Pass</v>
      </c>
      <c r="R351" s="875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876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876"/>
      <c r="N352" s="876"/>
      <c r="O352" s="876"/>
      <c r="P352" s="876"/>
      <c r="Q352" s="872"/>
      <c r="R352" s="876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877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877"/>
      <c r="N353" s="877"/>
      <c r="O353" s="877"/>
      <c r="P353" s="877"/>
      <c r="Q353" s="873"/>
      <c r="R353" s="877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875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875">
        <f>IF((L355=""),"",MAX(D356:L356))</f>
        <v>41157.000000000007</v>
      </c>
      <c r="N354" s="875">
        <f>IF(L355="","",MIN(D356:L356))</f>
        <v>35910.660000000003</v>
      </c>
      <c r="O354" s="875">
        <f>IF((L356=""),"",AVERAGE(D356:L356))</f>
        <v>39964.54</v>
      </c>
      <c r="P354" s="875">
        <f>IF((L355=""),"",((M354-N354)/(M354+N354))*100)</f>
        <v>6.8074468590327033</v>
      </c>
      <c r="Q354" s="871" t="str">
        <f>IF(L355="","",IF(P354&lt;20,(IF(O354&gt;33000,IF(O354&lt;44000,"Pass","Fail"),"Fail"))))</f>
        <v>Pass</v>
      </c>
      <c r="R354" s="875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876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876"/>
      <c r="N355" s="876"/>
      <c r="O355" s="876"/>
      <c r="P355" s="876"/>
      <c r="Q355" s="872"/>
      <c r="R355" s="876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877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877"/>
      <c r="N356" s="877"/>
      <c r="O356" s="877"/>
      <c r="P356" s="877"/>
      <c r="Q356" s="873"/>
      <c r="R356" s="877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875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875">
        <f>IF((L358=""),"",MAX(D359:L359))</f>
        <v>39801.78</v>
      </c>
      <c r="N357" s="875">
        <f>IF(L358="","",MIN(D359:L359))</f>
        <v>34660.020000000004</v>
      </c>
      <c r="O357" s="875">
        <f>IF((L359=""),"",AVERAGE(D359:L359))</f>
        <v>38612.170000000006</v>
      </c>
      <c r="P357" s="875">
        <f>IF((L358=""),"",((M357-N357)/(M357+N357))*100)</f>
        <v>6.9052319444332459</v>
      </c>
      <c r="Q357" s="871" t="str">
        <f>IF(L358="","",IF(P357&lt;20,(IF(O357&gt;33000,IF(O357&lt;44000,"Pass","Fail"),"Fail"))))</f>
        <v>Pass</v>
      </c>
      <c r="R357" s="875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876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876"/>
      <c r="N358" s="876"/>
      <c r="O358" s="876"/>
      <c r="P358" s="876"/>
      <c r="Q358" s="872"/>
      <c r="R358" s="876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877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877"/>
      <c r="N359" s="877"/>
      <c r="O359" s="877"/>
      <c r="P359" s="877"/>
      <c r="Q359" s="873"/>
      <c r="R359" s="877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875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875">
        <f>IF((L361=""),"",MAX(D362:L362))</f>
        <v>40028.31</v>
      </c>
      <c r="N360" s="875">
        <f>IF(L361="","",MIN(D362:L362))</f>
        <v>35046.299999999996</v>
      </c>
      <c r="O360" s="875">
        <f>IF((L362=""),"",AVERAGE(D362:L362))</f>
        <v>38665.596666666665</v>
      </c>
      <c r="P360" s="875">
        <f>IF((L361=""),"",((M360-N360)/(M360+N360))*100)</f>
        <v>6.6360784291786574</v>
      </c>
      <c r="Q360" s="871" t="str">
        <f>IF(L361="","",IF(P360&lt;20,(IF(O360&gt;33000,IF(O360&lt;44000,"Pass","Fail"),"Fail"))))</f>
        <v>Pass</v>
      </c>
      <c r="R360" s="875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876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876"/>
      <c r="N361" s="876"/>
      <c r="O361" s="876"/>
      <c r="P361" s="876"/>
      <c r="Q361" s="872"/>
      <c r="R361" s="876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877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877"/>
      <c r="N362" s="877"/>
      <c r="O362" s="877"/>
      <c r="P362" s="877"/>
      <c r="Q362" s="873"/>
      <c r="R362" s="877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875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875">
        <f>IF((L364=""),"",MAX(D365:L365))</f>
        <v>35109.33</v>
      </c>
      <c r="N363" s="875">
        <f>IF(L364="","",MIN(D365:L365))</f>
        <v>30881.52</v>
      </c>
      <c r="O363" s="875">
        <f>IF((L365=""),"",AVERAGE(D365:L365))</f>
        <v>33236.626666666671</v>
      </c>
      <c r="P363" s="875">
        <f>IF((L364=""),"",((M363-N363)/(M363+N363))*100)</f>
        <v>6.4066609234462071</v>
      </c>
      <c r="Q363" s="871" t="str">
        <f>IF(L364="","",IF(P363&lt;20,(IF(O363&gt;33000,IF(O363&lt;44000,"Pass","Fail"),"Fail"))))</f>
        <v>Pass</v>
      </c>
      <c r="R363" s="875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876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876"/>
      <c r="N364" s="876"/>
      <c r="O364" s="876"/>
      <c r="P364" s="876"/>
      <c r="Q364" s="872"/>
      <c r="R364" s="876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877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877"/>
      <c r="N365" s="877"/>
      <c r="O365" s="877"/>
      <c r="P365" s="877"/>
      <c r="Q365" s="873"/>
      <c r="R365" s="877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875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875">
        <f>IF((L367=""),"",MAX(D368:L368))</f>
        <v>41152.86</v>
      </c>
      <c r="N366" s="875">
        <f>IF(L367="","",MIN(D368:L368))</f>
        <v>36444</v>
      </c>
      <c r="O366" s="875">
        <f>IF((L368=""),"",AVERAGE(D368:L368))</f>
        <v>40009.643333333326</v>
      </c>
      <c r="P366" s="875">
        <f>IF((L367=""),"",((M366-N366)/(M366+N366))*100)</f>
        <v>6.0683641064857525</v>
      </c>
      <c r="Q366" s="871" t="str">
        <f>IF(L367="","",IF(P366&lt;20,(IF(O366&gt;33000,IF(O366&lt;44000,"Pass","Fail"),"Fail"))))</f>
        <v>Pass</v>
      </c>
      <c r="R366" s="875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876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876"/>
      <c r="N367" s="876"/>
      <c r="O367" s="876"/>
      <c r="P367" s="876"/>
      <c r="Q367" s="872"/>
      <c r="R367" s="876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877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877"/>
      <c r="N368" s="877"/>
      <c r="O368" s="877"/>
      <c r="P368" s="877"/>
      <c r="Q368" s="873"/>
      <c r="R368" s="877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875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875">
        <f>IF((L370=""),"",MAX(D371:L371))</f>
        <v>37127.759999999995</v>
      </c>
      <c r="N369" s="875">
        <f>IF(L370="","",MIN(D371:L371))</f>
        <v>32258.25</v>
      </c>
      <c r="O369" s="875">
        <f>IF((L371=""),"",AVERAGE(D371:L371))</f>
        <v>35775.636666666665</v>
      </c>
      <c r="P369" s="875">
        <f>IF((L370=""),"",((M369-N369)/(M369+N369))*100)</f>
        <v>7.0179997379875205</v>
      </c>
      <c r="Q369" s="871" t="str">
        <f>IF(L370="","",IF(P369&lt;20,(IF(O369&gt;33000,IF(O369&lt;44000,"Pass","Fail"),"Fail"))))</f>
        <v>Pass</v>
      </c>
      <c r="R369" s="875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876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876"/>
      <c r="N370" s="876"/>
      <c r="O370" s="876"/>
      <c r="P370" s="876"/>
      <c r="Q370" s="872"/>
      <c r="R370" s="876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877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877"/>
      <c r="N371" s="877"/>
      <c r="O371" s="877"/>
      <c r="P371" s="877"/>
      <c r="Q371" s="873"/>
      <c r="R371" s="877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875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875">
        <f>IF((L373=""),"",MAX(D374:L374))</f>
        <v>41289.03</v>
      </c>
      <c r="N372" s="875">
        <f>IF(L373="","",MIN(D374:L374))</f>
        <v>36320.25</v>
      </c>
      <c r="O372" s="875">
        <f>IF((L374=""),"",AVERAGE(D374:L374))</f>
        <v>40105.296666666669</v>
      </c>
      <c r="P372" s="875">
        <f>IF((L373=""),"",((M372-N372)/(M372+N372))*100)</f>
        <v>6.4023013742686432</v>
      </c>
      <c r="Q372" s="871" t="str">
        <f>IF(L373="","",IF(P372&lt;20,(IF(O372&gt;33000,IF(O372&lt;44000,"Pass","Fail"),"Fail"))))</f>
        <v>Pass</v>
      </c>
      <c r="R372" s="875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876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876"/>
      <c r="N373" s="876"/>
      <c r="O373" s="876"/>
      <c r="P373" s="876"/>
      <c r="Q373" s="872"/>
      <c r="R373" s="876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877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877"/>
      <c r="N374" s="877"/>
      <c r="O374" s="877"/>
      <c r="P374" s="877"/>
      <c r="Q374" s="873"/>
      <c r="R374" s="877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875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875">
        <f>IF((L376=""),"",MAX(D377:L377))</f>
        <v>41241.69</v>
      </c>
      <c r="N375" s="875">
        <f>IF(L376="","",MIN(D377:L377))</f>
        <v>36401.25</v>
      </c>
      <c r="O375" s="875">
        <f>IF((L377=""),"",AVERAGE(D377:L377))</f>
        <v>40091.41333333333</v>
      </c>
      <c r="P375" s="875">
        <f>IF((L376=""),"",((M375-N375)/(M375+N375))*100)</f>
        <v>6.2342306976010979</v>
      </c>
      <c r="Q375" s="871" t="str">
        <f>IF(L376="","",IF(P375&lt;20,(IF(O375&gt;33000,IF(O375&lt;44000,"Pass","Fail"),"Fail"))))</f>
        <v>Pass</v>
      </c>
      <c r="R375" s="875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876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876"/>
      <c r="N376" s="876"/>
      <c r="O376" s="876"/>
      <c r="P376" s="876"/>
      <c r="Q376" s="872"/>
      <c r="R376" s="876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877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877"/>
      <c r="N377" s="877"/>
      <c r="O377" s="877"/>
      <c r="P377" s="877"/>
      <c r="Q377" s="873"/>
      <c r="R377" s="877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875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875">
        <f>IF((L379=""),"",MAX(D380:L380))</f>
        <v>40883.069999999992</v>
      </c>
      <c r="N378" s="875">
        <f>IF(L379="","",MIN(D380:L380))</f>
        <v>36090.42</v>
      </c>
      <c r="O378" s="875">
        <f>IF((L380=""),"",AVERAGE(D380:L380))</f>
        <v>39813.376666666671</v>
      </c>
      <c r="P378" s="875">
        <f>IF((L379=""),"",((M378-N378)/(M378+N378))*100)</f>
        <v>6.2263644275451124</v>
      </c>
      <c r="Q378" s="871" t="str">
        <f>IF(L379="","",IF(P378&lt;20,(IF(O378&gt;33000,IF(O378&lt;44000,"Pass","Fail"),"Fail"))))</f>
        <v>Pass</v>
      </c>
      <c r="R378" s="875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876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876"/>
      <c r="N379" s="876"/>
      <c r="O379" s="876"/>
      <c r="P379" s="876"/>
      <c r="Q379" s="872"/>
      <c r="R379" s="876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877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877"/>
      <c r="N380" s="877"/>
      <c r="O380" s="877"/>
      <c r="P380" s="877"/>
      <c r="Q380" s="873"/>
      <c r="R380" s="877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870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870">
        <f>IF((L382=""),"",MAX(D383:L383))</f>
        <v>40452.720000000001</v>
      </c>
      <c r="N381" s="870">
        <f>IF(L382="","",MIN(D383:L383))</f>
        <v>35768.79</v>
      </c>
      <c r="O381" s="870">
        <f>IF((L383=""),"",AVERAGE(D383:L383))</f>
        <v>39429.69666666667</v>
      </c>
      <c r="P381" s="870">
        <f>IF((L382=""),"",((M381-N381)/(M381+N381))*100)</f>
        <v>6.145155088110954</v>
      </c>
      <c r="Q381" s="871" t="str">
        <f>IF(L382="","",IF(P381&lt;20,(IF(O381&gt;33000,IF(O381&lt;44000,"Pass","Fail"),"Fail"))))</f>
        <v>Pass</v>
      </c>
      <c r="R381" s="870">
        <v>1159</v>
      </c>
      <c r="S381" s="870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866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866"/>
      <c r="N382" s="866"/>
      <c r="O382" s="866"/>
      <c r="P382" s="866"/>
      <c r="Q382" s="872"/>
      <c r="R382" s="866"/>
      <c r="S382" s="866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867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867"/>
      <c r="N383" s="867"/>
      <c r="O383" s="867"/>
      <c r="P383" s="867"/>
      <c r="Q383" s="873"/>
      <c r="R383" s="867"/>
      <c r="S383" s="867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870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870">
        <f>IF((L385=""),"",MAX(D386:L386))</f>
        <v>40308.39</v>
      </c>
      <c r="N384" s="870">
        <f>IF(L385="","",MIN(D386:L386))</f>
        <v>35946.899999999994</v>
      </c>
      <c r="O384" s="870">
        <f>IF((L386=""),"",AVERAGE(D386:L386))</f>
        <v>38510.056666666671</v>
      </c>
      <c r="P384" s="870">
        <f>IF((L385=""),"",((M384-N384)/(M384+N384))*100)</f>
        <v>5.7195900769638479</v>
      </c>
      <c r="Q384" s="871" t="str">
        <f>IF(L385="","",IF(P384&lt;20,(IF(O384&gt;33000,IF(O384&lt;44000,"Pass","Fail"),"Fail"))))</f>
        <v>Pass</v>
      </c>
      <c r="R384" s="870">
        <v>1428</v>
      </c>
      <c r="S384" s="870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866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866"/>
      <c r="N385" s="866"/>
      <c r="O385" s="866"/>
      <c r="P385" s="866"/>
      <c r="Q385" s="872"/>
      <c r="R385" s="866"/>
      <c r="S385" s="866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867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867"/>
      <c r="N386" s="867"/>
      <c r="O386" s="867"/>
      <c r="P386" s="867"/>
      <c r="Q386" s="873"/>
      <c r="R386" s="867"/>
      <c r="S386" s="867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870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870">
        <f>IF((L388=""),"",MAX(D389:L389))</f>
        <v>35019.989999999991</v>
      </c>
      <c r="N387" s="870">
        <f>IF(L388="","",MIN(D389:L389))</f>
        <v>31044.149999999998</v>
      </c>
      <c r="O387" s="870">
        <f>IF((L389=""),"",AVERAGE(D389:L389))</f>
        <v>33653.64666666666</v>
      </c>
      <c r="P387" s="870">
        <f>IF((L388=""),"",((M387-N387)/(M387+N387))*100)</f>
        <v>6.0181514509989746</v>
      </c>
      <c r="Q387" s="871" t="str">
        <f>IF(L388="","",IF(P387&lt;20,(IF(O387&gt;33000,IF(O387&lt;44000,"Pass","Fail"),"Fail"))))</f>
        <v>Pass</v>
      </c>
      <c r="R387" s="870">
        <v>1340</v>
      </c>
      <c r="S387" s="870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866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866"/>
      <c r="N388" s="866"/>
      <c r="O388" s="866"/>
      <c r="P388" s="866"/>
      <c r="Q388" s="872"/>
      <c r="R388" s="866"/>
      <c r="S388" s="866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867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867"/>
      <c r="N389" s="867"/>
      <c r="O389" s="867"/>
      <c r="P389" s="867"/>
      <c r="Q389" s="873"/>
      <c r="R389" s="867"/>
      <c r="S389" s="867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870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870">
        <f>IF((L391=""),"",MAX(D392:L392))</f>
        <v>41678.819999999992</v>
      </c>
      <c r="N390" s="870">
        <f>IF(L391="","",MIN(D392:L392))</f>
        <v>36761.19</v>
      </c>
      <c r="O390" s="870">
        <f>IF((L392=""),"",AVERAGE(D392:L392))</f>
        <v>39925.953333333338</v>
      </c>
      <c r="P390" s="870">
        <f>IF((L391=""),"",((M390-N390)/(M390+N390))*100)</f>
        <v>6.2692878290045995</v>
      </c>
      <c r="Q390" s="871" t="str">
        <f>IF(L391="","",IF(P390&lt;20,(IF(O390&gt;33000,IF(O390&lt;44000,"Pass","Fail"),"Fail"))))</f>
        <v>Pass</v>
      </c>
      <c r="R390" s="870" t="s">
        <v>207</v>
      </c>
      <c r="S390" s="870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866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866"/>
      <c r="N391" s="866"/>
      <c r="O391" s="866"/>
      <c r="P391" s="866"/>
      <c r="Q391" s="872"/>
      <c r="R391" s="866"/>
      <c r="S391" s="866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867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867"/>
      <c r="N392" s="867"/>
      <c r="O392" s="867"/>
      <c r="P392" s="867"/>
      <c r="Q392" s="873"/>
      <c r="R392" s="867"/>
      <c r="S392" s="867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870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870">
        <f>IF((L394=""),"",MAX(D395:L395))</f>
        <v>41488.83</v>
      </c>
      <c r="N393" s="870">
        <f>IF(L394="","",MIN(D395:L395))</f>
        <v>37026.570000000007</v>
      </c>
      <c r="O393" s="870">
        <f>IF((L395=""),"",AVERAGE(D395:L395))</f>
        <v>40389.9</v>
      </c>
      <c r="P393" s="870">
        <f>IF((L394=""),"",((M393-N393)/(M393+N393))*100)</f>
        <v>5.6832927043611754</v>
      </c>
      <c r="Q393" s="871" t="str">
        <f>IF(L394="","",IF(P393&lt;20,(IF(O393&gt;33000,IF(O393&lt;44000,"Pass","Fail"),"Fail"))))</f>
        <v>Pass</v>
      </c>
      <c r="R393" s="870">
        <v>1340</v>
      </c>
      <c r="S393" s="870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866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866"/>
      <c r="N394" s="866"/>
      <c r="O394" s="866"/>
      <c r="P394" s="866"/>
      <c r="Q394" s="872"/>
      <c r="R394" s="866"/>
      <c r="S394" s="866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867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867"/>
      <c r="N395" s="867"/>
      <c r="O395" s="867"/>
      <c r="P395" s="867"/>
      <c r="Q395" s="873"/>
      <c r="R395" s="867"/>
      <c r="S395" s="867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870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870">
        <f>IF((L397=""),"",MAX(D398:L398))</f>
        <v>41882.759999999995</v>
      </c>
      <c r="N396" s="870">
        <f>IF(L397="","",MIN(D398:L398))</f>
        <v>37411.409999999989</v>
      </c>
      <c r="O396" s="870">
        <f>IF((L398=""),"",AVERAGE(D398:L398))</f>
        <v>40710.01666666667</v>
      </c>
      <c r="P396" s="870">
        <f>IF((L397=""),"",((M396-N396)/(M396+N396))*100)</f>
        <v>5.6389391552998243</v>
      </c>
      <c r="Q396" s="871" t="str">
        <f>IF(L397="","",IF(P396&lt;20,(IF(O396&gt;33000,IF(O396&lt;44000,"Pass","Fail"),"Fail"))))</f>
        <v>Pass</v>
      </c>
      <c r="R396" s="870">
        <v>1340</v>
      </c>
      <c r="S396" s="870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866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866"/>
      <c r="N397" s="866"/>
      <c r="O397" s="866"/>
      <c r="P397" s="866"/>
      <c r="Q397" s="872"/>
      <c r="R397" s="866"/>
      <c r="S397" s="866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867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867"/>
      <c r="N398" s="867"/>
      <c r="O398" s="867"/>
      <c r="P398" s="867"/>
      <c r="Q398" s="873"/>
      <c r="R398" s="867"/>
      <c r="S398" s="867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870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870">
        <f>IF((L400=""),"",MAX(D401:L401))</f>
        <v>41300.670000000006</v>
      </c>
      <c r="N399" s="870">
        <f>IF(L400="","",MIN(D401:L401))</f>
        <v>36638.22</v>
      </c>
      <c r="O399" s="870">
        <f>IF((L401=""),"",AVERAGE(D401:L401))</f>
        <v>40124.07</v>
      </c>
      <c r="P399" s="870">
        <f>IF((L400=""),"",((M399-N399)/(M399+N399))*100)</f>
        <v>5.9821868132841045</v>
      </c>
      <c r="Q399" s="871" t="str">
        <f>IF(L400="","",IF(P399&lt;20,(IF(O399&gt;33000,IF(O399&lt;44000,"Pass","Fail"),"Fail"))))</f>
        <v>Pass</v>
      </c>
      <c r="R399" s="870" t="s">
        <v>208</v>
      </c>
      <c r="S399" s="870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866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866"/>
      <c r="N400" s="866"/>
      <c r="O400" s="866"/>
      <c r="P400" s="866"/>
      <c r="Q400" s="872"/>
      <c r="R400" s="866"/>
      <c r="S400" s="866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867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867"/>
      <c r="N401" s="867"/>
      <c r="O401" s="867"/>
      <c r="P401" s="867"/>
      <c r="Q401" s="873"/>
      <c r="R401" s="867"/>
      <c r="S401" s="867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870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870">
        <f>IF((L403=""),"",MAX(D404:L404))</f>
        <v>41194.080000000002</v>
      </c>
      <c r="N402" s="870">
        <f>IF(L403="","",MIN(D404:L404))</f>
        <v>36203.79</v>
      </c>
      <c r="O402" s="870">
        <f>IF((L404=""),"",AVERAGE(D404:L404))</f>
        <v>40006.973333333335</v>
      </c>
      <c r="P402" s="870">
        <f>IF((L403=""),"",((M402-N402)/(M402+N402))*100)</f>
        <v>6.4475805341929968</v>
      </c>
      <c r="Q402" s="871" t="str">
        <f>IF(L403="","",IF(P402&lt;20,(IF(O402&gt;33000,IF(O402&lt;44000,"Pass","Fail"),"Fail"))))</f>
        <v>Pass</v>
      </c>
      <c r="R402" s="870">
        <v>1159</v>
      </c>
      <c r="S402" s="870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866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866"/>
      <c r="N403" s="866"/>
      <c r="O403" s="866"/>
      <c r="P403" s="866"/>
      <c r="Q403" s="872"/>
      <c r="R403" s="866"/>
      <c r="S403" s="866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867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867"/>
      <c r="N404" s="867"/>
      <c r="O404" s="867"/>
      <c r="P404" s="867"/>
      <c r="Q404" s="873"/>
      <c r="R404" s="867"/>
      <c r="S404" s="867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870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870">
        <f>IF((L406=""),"",MAX(D407:L407))</f>
        <v>43640.670000000006</v>
      </c>
      <c r="N405" s="870">
        <f>IF(L406="","",MIN(D407:L407))</f>
        <v>38277.089999999997</v>
      </c>
      <c r="O405" s="870">
        <f>IF((L407=""),"",AVERAGE(D407:L407))</f>
        <v>42331.136666666673</v>
      </c>
      <c r="P405" s="870">
        <f>IF((L406=""),"",((M405-N405)/(M405+N405))*100)</f>
        <v>6.5475179008801119</v>
      </c>
      <c r="Q405" s="871" t="str">
        <f>IF(L406="","",IF(P405&lt;20,(IF(O405&gt;33000,IF(O405&lt;44000,"Pass","Fail"),"Fail"))))</f>
        <v>Pass</v>
      </c>
      <c r="R405" s="870">
        <v>1159</v>
      </c>
      <c r="S405" s="870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866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866"/>
      <c r="N406" s="866"/>
      <c r="O406" s="866"/>
      <c r="P406" s="866"/>
      <c r="Q406" s="872"/>
      <c r="R406" s="866"/>
      <c r="S406" s="866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867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867"/>
      <c r="N407" s="867"/>
      <c r="O407" s="867"/>
      <c r="P407" s="867"/>
      <c r="Q407" s="873"/>
      <c r="R407" s="867"/>
      <c r="S407" s="867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870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870">
        <f>IF((L409=""),"",MAX(D410:L410))</f>
        <v>43537.919999999998</v>
      </c>
      <c r="N408" s="870">
        <f>IF(L409="","",MIN(D410:L410))</f>
        <v>37958.58</v>
      </c>
      <c r="O408" s="870">
        <f>IF((L410=""),"",AVERAGE(D410:L410))</f>
        <v>42072.323333333334</v>
      </c>
      <c r="P408" s="870">
        <f>IF((L409=""),"",((M408-N408)/(M408+N408))*100)</f>
        <v>6.8461099556422624</v>
      </c>
      <c r="Q408" s="871" t="str">
        <f>IF(L409="","",IF(P408&lt;20,(IF(O408&gt;33000,IF(O408&lt;44000,"Pass","Fail"),"Fail"))))</f>
        <v>Pass</v>
      </c>
      <c r="R408" s="870">
        <v>1428</v>
      </c>
      <c r="S408" s="870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866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866"/>
      <c r="N409" s="866"/>
      <c r="O409" s="866"/>
      <c r="P409" s="866"/>
      <c r="Q409" s="872"/>
      <c r="R409" s="866"/>
      <c r="S409" s="866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867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867"/>
      <c r="N410" s="867"/>
      <c r="O410" s="867"/>
      <c r="P410" s="867"/>
      <c r="Q410" s="873"/>
      <c r="R410" s="867"/>
      <c r="S410" s="867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870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870">
        <f>IF((L412=""),"",MAX(D413:L413))</f>
        <v>40812.57</v>
      </c>
      <c r="N411" s="870">
        <f>IF(L412="","",MIN(D413:L413))</f>
        <v>35496.81</v>
      </c>
      <c r="O411" s="870">
        <f>IF((L413=""),"",AVERAGE(D413:L413))</f>
        <v>39436.990000000005</v>
      </c>
      <c r="P411" s="870">
        <f>IF((L412=""),"",((M411-N411)/(M411+N411))*100)</f>
        <v>6.9660636739546327</v>
      </c>
      <c r="Q411" s="871" t="str">
        <f>IF(L412="","",IF(P411&lt;20,(IF(O411&gt;33000,IF(O411&lt;44000,"Pass","Fail"),"Fail"))))</f>
        <v>Pass</v>
      </c>
      <c r="R411" s="870">
        <v>1428</v>
      </c>
      <c r="S411" s="870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866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866"/>
      <c r="N412" s="866"/>
      <c r="O412" s="866"/>
      <c r="P412" s="866"/>
      <c r="Q412" s="872"/>
      <c r="R412" s="866"/>
      <c r="S412" s="866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867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867"/>
      <c r="N413" s="867"/>
      <c r="O413" s="867"/>
      <c r="P413" s="867"/>
      <c r="Q413" s="873"/>
      <c r="R413" s="867"/>
      <c r="S413" s="867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870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870">
        <f>IF((L415=""),"",MAX(D416:L416))</f>
        <v>41522.879999999997</v>
      </c>
      <c r="N414" s="870">
        <f>IF(L415="","",MIN(D416:L416))</f>
        <v>35361.96</v>
      </c>
      <c r="O414" s="870">
        <f>IF((L416=""),"",AVERAGE(D416:L416))</f>
        <v>39852.46</v>
      </c>
      <c r="P414" s="870">
        <f>IF((L415=""),"",((M414-N414)/(M414+N414))*100)</f>
        <v>8.0131791911123162</v>
      </c>
      <c r="Q414" s="871" t="str">
        <f>IF(L415="","",IF(P414&lt;20,(IF(O414&gt;33000,IF(O414&lt;44000,"Pass","Fail"),"Fail"))))</f>
        <v>Pass</v>
      </c>
      <c r="R414" s="870" t="s">
        <v>212</v>
      </c>
      <c r="S414" s="874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866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866"/>
      <c r="N415" s="866"/>
      <c r="O415" s="866"/>
      <c r="P415" s="866"/>
      <c r="Q415" s="872"/>
      <c r="R415" s="866"/>
      <c r="S415" s="863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867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867"/>
      <c r="N416" s="867"/>
      <c r="O416" s="867"/>
      <c r="P416" s="867"/>
      <c r="Q416" s="873"/>
      <c r="R416" s="867"/>
      <c r="S416" s="863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870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870">
        <f>IF((L418=""),"",MAX(D419:L419))</f>
        <v>41344.229999999996</v>
      </c>
      <c r="N417" s="870">
        <f>IF(L418="","",MIN(D419:L419))</f>
        <v>32674.71</v>
      </c>
      <c r="O417" s="870">
        <f>IF((L419=""),"",AVERAGE(D419:L419))</f>
        <v>38147.546666666662</v>
      </c>
      <c r="P417" s="870">
        <f>IF((L418=""),"",((M417-N417)/(M417+N417))*100)</f>
        <v>11.712569782815043</v>
      </c>
      <c r="Q417" s="871" t="str">
        <f>IF(L418="","",IF(P417&lt;20,(IF(O417&gt;33000,IF(O417&lt;44000,"Pass","Fail"),"Fail"))))</f>
        <v>Pass</v>
      </c>
      <c r="R417" s="870" t="s">
        <v>213</v>
      </c>
      <c r="S417" s="870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866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866"/>
      <c r="N418" s="866"/>
      <c r="O418" s="866"/>
      <c r="P418" s="866"/>
      <c r="Q418" s="872"/>
      <c r="R418" s="866"/>
      <c r="S418" s="866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867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867"/>
      <c r="N419" s="867"/>
      <c r="O419" s="867"/>
      <c r="P419" s="867"/>
      <c r="Q419" s="873"/>
      <c r="R419" s="867"/>
      <c r="S419" s="867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870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870">
        <f>IF((L421=""),"",MAX(D422:L422))</f>
        <v>41009.009999999995</v>
      </c>
      <c r="N420" s="870">
        <f>IF(L421="","",MIN(D422:L422))</f>
        <v>34886.009999999995</v>
      </c>
      <c r="O420" s="870">
        <f>IF((L422=""),"",AVERAGE(D422:L422))</f>
        <v>39272.91333333333</v>
      </c>
      <c r="P420" s="870">
        <f>IF((L421=""),"",((M420-N420)/(M420+N420))*100)</f>
        <v>8.0677230205618251</v>
      </c>
      <c r="Q420" s="871" t="str">
        <f>IF(L421="","",IF(P420&lt;20,(IF(O420&gt;33000,IF(O420&lt;44000,"Pass","Fail"),"Fail"))))</f>
        <v>Pass</v>
      </c>
      <c r="R420" s="870">
        <v>74</v>
      </c>
      <c r="S420" s="870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866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866"/>
      <c r="N421" s="866"/>
      <c r="O421" s="866"/>
      <c r="P421" s="866"/>
      <c r="Q421" s="872"/>
      <c r="R421" s="866"/>
      <c r="S421" s="866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867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867"/>
      <c r="N422" s="867"/>
      <c r="O422" s="867"/>
      <c r="P422" s="867"/>
      <c r="Q422" s="873"/>
      <c r="R422" s="867"/>
      <c r="S422" s="867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870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870">
        <f>IF((L424=""),"",MAX(D425:L425))</f>
        <v>42273.000000000007</v>
      </c>
      <c r="N423" s="870">
        <f>IF(L424="","",MIN(D425:L425))</f>
        <v>35852.04</v>
      </c>
      <c r="O423" s="870">
        <f>IF((L425=""),"",AVERAGE(D425:L425))</f>
        <v>40336.523333333338</v>
      </c>
      <c r="P423" s="870">
        <f>IF((L424=""),"",((M423-N423)/(M423+N423))*100)</f>
        <v>8.2188245919618161</v>
      </c>
      <c r="Q423" s="871" t="str">
        <f>IF(L424="","",IF(P423&lt;20,(IF(O423&gt;33000,IF(O423&lt;44000,"Pass","Fail"),"Fail"))))</f>
        <v>Pass</v>
      </c>
      <c r="R423" s="870" t="s">
        <v>208</v>
      </c>
      <c r="S423" s="870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866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866"/>
      <c r="N424" s="866"/>
      <c r="O424" s="866"/>
      <c r="P424" s="866"/>
      <c r="Q424" s="872"/>
      <c r="R424" s="866"/>
      <c r="S424" s="866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867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867"/>
      <c r="N425" s="867"/>
      <c r="O425" s="867"/>
      <c r="P425" s="867"/>
      <c r="Q425" s="873"/>
      <c r="R425" s="867"/>
      <c r="S425" s="867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870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870">
        <f>IF((L427=""),"",MAX(D428:L428))</f>
        <v>43815</v>
      </c>
      <c r="N426" s="870">
        <f>IF(L427="","",MIN(D428:L428))</f>
        <v>34536</v>
      </c>
      <c r="O426" s="870">
        <f>IF((L428=""),"",AVERAGE(D428:L428))</f>
        <v>40607</v>
      </c>
      <c r="P426" s="870">
        <f>IF((L427=""),"",((M426-N426)/(M426+N426))*100)</f>
        <v>11.842860971780834</v>
      </c>
      <c r="Q426" s="871" t="str">
        <f>IF(L427="","",IF(P426&lt;20,(IF(O426&gt;33000,IF(O426&lt;44000,"Pass","Fail"),"Fail"))))</f>
        <v>Pass</v>
      </c>
      <c r="R426" s="870">
        <v>121</v>
      </c>
      <c r="S426" s="870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866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866"/>
      <c r="N427" s="866"/>
      <c r="O427" s="866"/>
      <c r="P427" s="866"/>
      <c r="Q427" s="872"/>
      <c r="R427" s="866"/>
      <c r="S427" s="866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867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867"/>
      <c r="N428" s="867"/>
      <c r="O428" s="867"/>
      <c r="P428" s="867"/>
      <c r="Q428" s="873"/>
      <c r="R428" s="867"/>
      <c r="S428" s="867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870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870">
        <f>IF((L430=""),"",MAX(D431:L431))</f>
        <v>41408.04</v>
      </c>
      <c r="N429" s="870">
        <f>IF(L430="","",MIN(D431:L431))</f>
        <v>35310.81</v>
      </c>
      <c r="O429" s="870">
        <f>IF((L431=""),"",AVERAGE(D431:L431))</f>
        <v>39983.19666666667</v>
      </c>
      <c r="P429" s="870">
        <f>IF((L430=""),"",((M429-N429)/(M429+N429))*100)</f>
        <v>7.9474992130356528</v>
      </c>
      <c r="Q429" s="871" t="str">
        <f>IF(L430="","",IF(P429&lt;20,(IF(O429&gt;33000,IF(O429&lt;44000,"Pass","Fail"),"Fail"))))</f>
        <v>Pass</v>
      </c>
      <c r="R429" s="870">
        <v>1428</v>
      </c>
      <c r="S429" s="870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866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866"/>
      <c r="N430" s="866"/>
      <c r="O430" s="866"/>
      <c r="P430" s="866"/>
      <c r="Q430" s="872"/>
      <c r="R430" s="866"/>
      <c r="S430" s="866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867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867"/>
      <c r="N431" s="867"/>
      <c r="O431" s="867"/>
      <c r="P431" s="867"/>
      <c r="Q431" s="873"/>
      <c r="R431" s="867"/>
      <c r="S431" s="867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870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870">
        <f>IF((L433=""),"",MAX(D434:L434))</f>
        <v>41355.93</v>
      </c>
      <c r="N432" s="870">
        <f>IF(L433="","",MIN(D434:L434))</f>
        <v>34851.33</v>
      </c>
      <c r="O432" s="870">
        <f>IF((L434=""),"",AVERAGE(D434:L434))</f>
        <v>39688.956666666672</v>
      </c>
      <c r="P432" s="870">
        <f>IF((L433=""),"",((M432-N432)/(M432+N432))*100)</f>
        <v>8.5354072564739862</v>
      </c>
      <c r="Q432" s="871" t="str">
        <f>IF(L433="","",IF(P432&lt;20,(IF(O432&gt;33000,IF(O432&lt;44000,"Pass","Fail"),"Fail"))))</f>
        <v>Pass</v>
      </c>
      <c r="R432" s="870">
        <v>1340</v>
      </c>
      <c r="S432" s="870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866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866"/>
      <c r="N433" s="866"/>
      <c r="O433" s="866"/>
      <c r="P433" s="866"/>
      <c r="Q433" s="872"/>
      <c r="R433" s="866"/>
      <c r="S433" s="866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867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867"/>
      <c r="N434" s="867"/>
      <c r="O434" s="867"/>
      <c r="P434" s="867"/>
      <c r="Q434" s="873"/>
      <c r="R434" s="867"/>
      <c r="S434" s="867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870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870">
        <f>IF((L436=""),"",MAX(D437:L437))</f>
        <v>40500.57</v>
      </c>
      <c r="N435" s="870">
        <f>IF(L436="","",MIN(D437:L437))</f>
        <v>33942.299999999996</v>
      </c>
      <c r="O435" s="870">
        <f>IF((L437=""),"",AVERAGE(D437:L437))</f>
        <v>38819.716666666667</v>
      </c>
      <c r="P435" s="870">
        <f>IF((L436=""),"",((M435-N435)/(M435+N435))*100)</f>
        <v>8.8098027386638975</v>
      </c>
      <c r="Q435" s="871" t="str">
        <f>IF(L436="","",IF(P435&lt;20,(IF(O435&gt;33000,IF(O435&lt;44000,"Pass","Fail"),"Fail"))))</f>
        <v>Pass</v>
      </c>
      <c r="R435" s="870">
        <v>1159</v>
      </c>
      <c r="S435" s="870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866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866"/>
      <c r="N436" s="866"/>
      <c r="O436" s="866"/>
      <c r="P436" s="866"/>
      <c r="Q436" s="872"/>
      <c r="R436" s="866"/>
      <c r="S436" s="866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867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867"/>
      <c r="N437" s="867"/>
      <c r="O437" s="867"/>
      <c r="P437" s="867"/>
      <c r="Q437" s="873"/>
      <c r="R437" s="867"/>
      <c r="S437" s="867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870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870">
        <f>IF((L439=""),"",MAX(D440:L440))</f>
        <v>41260.230000000003</v>
      </c>
      <c r="N438" s="870">
        <f>IF(L439="","",MIN(D440:L440))</f>
        <v>34764.69</v>
      </c>
      <c r="O438" s="870">
        <f>IF((L440=""),"",AVERAGE(D440:L440))</f>
        <v>39709.589999999997</v>
      </c>
      <c r="P438" s="870">
        <f>IF((L439=""),"",((M438-N438)/(M438+N438))*100)</f>
        <v>8.5439616378419068</v>
      </c>
      <c r="Q438" s="871" t="str">
        <f>IF(L439="","",IF(P438&lt;20,(IF(O438&gt;33000,IF(O438&lt;44000,"Pass","Fail"),"Fail"))))</f>
        <v>Pass</v>
      </c>
      <c r="R438" s="870">
        <v>121</v>
      </c>
      <c r="S438" s="870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866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866"/>
      <c r="N439" s="866"/>
      <c r="O439" s="866"/>
      <c r="P439" s="866"/>
      <c r="Q439" s="872"/>
      <c r="R439" s="866"/>
      <c r="S439" s="866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867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867"/>
      <c r="N440" s="867"/>
      <c r="O440" s="867"/>
      <c r="P440" s="867"/>
      <c r="Q440" s="873"/>
      <c r="R440" s="867"/>
      <c r="S440" s="867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870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870">
        <f>IF((L442=""),"",MAX(D443:L443))</f>
        <v>44346.090000000004</v>
      </c>
      <c r="N441" s="870">
        <f>IF(L442="","",MIN(D443:L443))</f>
        <v>36608.160000000003</v>
      </c>
      <c r="O441" s="870">
        <f>IF((L443=""),"",AVERAGE(D443:L443))</f>
        <v>42279.990000000013</v>
      </c>
      <c r="P441" s="870">
        <f>IF((L442=""),"",((M441-N441)/(M441+N441))*100)</f>
        <v>9.5583987252059028</v>
      </c>
      <c r="Q441" s="871" t="str">
        <f>IF(L442="","",IF(P441&lt;20,(IF(O441&gt;33000,IF(O441&lt;44000,"Pass","Fail"),"Fail"))))</f>
        <v>Pass</v>
      </c>
      <c r="R441" s="870" t="s">
        <v>233</v>
      </c>
      <c r="S441" s="870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866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866"/>
      <c r="N442" s="866"/>
      <c r="O442" s="866"/>
      <c r="P442" s="866"/>
      <c r="Q442" s="872"/>
      <c r="R442" s="866"/>
      <c r="S442" s="866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867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867"/>
      <c r="N443" s="867"/>
      <c r="O443" s="867"/>
      <c r="P443" s="867"/>
      <c r="Q443" s="873"/>
      <c r="R443" s="867"/>
      <c r="S443" s="867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870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870">
        <f>IF((L445=""),"",MAX(D446:L446))</f>
        <v>41103.450000000004</v>
      </c>
      <c r="N444" s="870">
        <f>IF(L445="","",MIN(D446:L446))</f>
        <v>34664.909999999989</v>
      </c>
      <c r="O444" s="870">
        <f>IF((L446=""),"",AVERAGE(D446:L446))</f>
        <v>39423.110000000008</v>
      </c>
      <c r="P444" s="870">
        <f>IF((L445=""),"",((M444-N444)/(M444+N444))*100)</f>
        <v>8.4976631406566234</v>
      </c>
      <c r="Q444" s="871" t="str">
        <f>IF(L445="","",IF(P444&lt;20,(IF(O444&gt;33000,IF(O444&lt;44000,"Pass","Fail"),"Fail"))))</f>
        <v>Pass</v>
      </c>
      <c r="R444" s="870">
        <v>1428</v>
      </c>
      <c r="S444" s="870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866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866"/>
      <c r="N445" s="866"/>
      <c r="O445" s="866"/>
      <c r="P445" s="866"/>
      <c r="Q445" s="872"/>
      <c r="R445" s="866"/>
      <c r="S445" s="866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867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867"/>
      <c r="N446" s="867"/>
      <c r="O446" s="867"/>
      <c r="P446" s="867"/>
      <c r="Q446" s="873"/>
      <c r="R446" s="867"/>
      <c r="S446" s="867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870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870">
        <f>IF((L448=""),"",MAX(D449:L449))</f>
        <v>43902</v>
      </c>
      <c r="N447" s="870">
        <f>IF(L448="","",MIN(D449:L449))</f>
        <v>33687</v>
      </c>
      <c r="O447" s="870">
        <f>IF((L449=""),"",AVERAGE(D449:L449))</f>
        <v>41169</v>
      </c>
      <c r="P447" s="870">
        <f>IF((L448=""),"",((M447-N447)/(M447+N447))*100)</f>
        <v>13.165526041062522</v>
      </c>
      <c r="Q447" s="871" t="str">
        <f>IF(L448="","",IF(P447&lt;20,(IF(O447&gt;33000,IF(O447&lt;44000,"Pass","Fail"),"Fail"))))</f>
        <v>Pass</v>
      </c>
      <c r="R447" s="870">
        <v>121</v>
      </c>
      <c r="S447" s="870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866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866"/>
      <c r="N448" s="866"/>
      <c r="O448" s="866"/>
      <c r="P448" s="866"/>
      <c r="Q448" s="872"/>
      <c r="R448" s="866"/>
      <c r="S448" s="866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867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867"/>
      <c r="N449" s="867"/>
      <c r="O449" s="867"/>
      <c r="P449" s="867"/>
      <c r="Q449" s="873"/>
      <c r="R449" s="867"/>
      <c r="S449" s="867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870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870">
        <f>IF((L451=""),"",MAX(D452:L452))</f>
        <v>41561.07</v>
      </c>
      <c r="N450" s="870">
        <f>IF(L451="","",MIN(D452:L452))</f>
        <v>34968.299999999996</v>
      </c>
      <c r="O450" s="870">
        <f>IF((L452=""),"",AVERAGE(D452:L452))</f>
        <v>39974.339999999997</v>
      </c>
      <c r="P450" s="870">
        <f>IF((L451=""),"",((M450-N450)/(M450+N450))*100)</f>
        <v>8.6146926336908365</v>
      </c>
      <c r="Q450" s="871" t="str">
        <f>IF(L451="","",IF(P450&lt;20,(IF(O450&gt;33000,IF(O450&lt;44000,"Pass","Fail"),"Fail"))))</f>
        <v>Pass</v>
      </c>
      <c r="R450" s="870">
        <v>1159</v>
      </c>
      <c r="S450" s="870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866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866"/>
      <c r="N451" s="866"/>
      <c r="O451" s="866"/>
      <c r="P451" s="866"/>
      <c r="Q451" s="872"/>
      <c r="R451" s="866"/>
      <c r="S451" s="866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867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867"/>
      <c r="N452" s="867"/>
      <c r="O452" s="867"/>
      <c r="P452" s="867"/>
      <c r="Q452" s="873"/>
      <c r="R452" s="867"/>
      <c r="S452" s="867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870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870">
        <f>IF((L454=""),"",MAX(D455:L455))</f>
        <v>34305.600000000006</v>
      </c>
      <c r="N453" s="870">
        <f>IF(L454="","",MIN(D455:L455))</f>
        <v>30293.820000000007</v>
      </c>
      <c r="O453" s="870">
        <f>IF((L455=""),"",AVERAGE(D455:L455))</f>
        <v>33135.259999999995</v>
      </c>
      <c r="P453" s="870">
        <f>IF((L454=""),"",((M453-N453)/(M453+N453))*100)</f>
        <v>6.2102415161002966</v>
      </c>
      <c r="Q453" s="871" t="str">
        <f>IF(L454="","",IF(P453&lt;20,(IF(O453&gt;33000,IF(O453&lt;44000,"Pass","Fail"),"Fail"))))</f>
        <v>Pass</v>
      </c>
      <c r="R453" s="870">
        <v>1428</v>
      </c>
      <c r="S453" s="870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866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866"/>
      <c r="N454" s="866"/>
      <c r="O454" s="866"/>
      <c r="P454" s="866"/>
      <c r="Q454" s="872"/>
      <c r="R454" s="866"/>
      <c r="S454" s="866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867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867"/>
      <c r="N455" s="867"/>
      <c r="O455" s="867"/>
      <c r="P455" s="867"/>
      <c r="Q455" s="873"/>
      <c r="R455" s="867"/>
      <c r="S455" s="867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870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870">
        <f>IF((L457=""),"",MAX(D458:L458))</f>
        <v>41842.5</v>
      </c>
      <c r="N456" s="870">
        <f>IF(L457="","",MIN(D458:L458))</f>
        <v>32552.700000000004</v>
      </c>
      <c r="O456" s="870">
        <f>IF((L458=""),"",AVERAGE(D458:L458))</f>
        <v>39500.843333333331</v>
      </c>
      <c r="P456" s="870">
        <f>IF((L457=""),"",((M456-N456)/(M456+N456))*100)</f>
        <v>12.487095941673648</v>
      </c>
      <c r="Q456" s="871" t="str">
        <f>IF(L457="","",IF(P456&lt;20,(IF(O456&gt;33000,IF(O456&lt;44000,"Pass","Fail"),"Fail"))))</f>
        <v>Pass</v>
      </c>
      <c r="R456" s="870">
        <v>1428</v>
      </c>
      <c r="S456" s="870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866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866"/>
      <c r="N457" s="866"/>
      <c r="O457" s="866"/>
      <c r="P457" s="866"/>
      <c r="Q457" s="872"/>
      <c r="R457" s="866"/>
      <c r="S457" s="866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867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867"/>
      <c r="N458" s="867"/>
      <c r="O458" s="867"/>
      <c r="P458" s="867"/>
      <c r="Q458" s="873"/>
      <c r="R458" s="867"/>
      <c r="S458" s="867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870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870">
        <f>IF((L460=""),"",MAX(D461:L461))</f>
        <v>41274.39</v>
      </c>
      <c r="N459" s="870">
        <f>IF(L460="","",MIN(D461:L461))</f>
        <v>37455.270000000004</v>
      </c>
      <c r="O459" s="870">
        <f>IF((L461=""),"",AVERAGE(D461:L461))</f>
        <v>40131.396666666667</v>
      </c>
      <c r="P459" s="870">
        <f>IF((L460=""),"",((M459-N459)/(M459+N459))*100)</f>
        <v>4.8509291161679036</v>
      </c>
      <c r="Q459" s="871" t="str">
        <f>IF(L460="","",IF(P459&lt;20,(IF(O459&gt;33000,IF(O459&lt;44000,"Pass","Fail"),"Fail"))))</f>
        <v>Pass</v>
      </c>
      <c r="R459" s="870">
        <v>1335</v>
      </c>
      <c r="S459" s="870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866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866"/>
      <c r="N460" s="866"/>
      <c r="O460" s="866"/>
      <c r="P460" s="866"/>
      <c r="Q460" s="872"/>
      <c r="R460" s="866"/>
      <c r="S460" s="866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867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867"/>
      <c r="N461" s="867"/>
      <c r="O461" s="867"/>
      <c r="P461" s="867"/>
      <c r="Q461" s="873"/>
      <c r="R461" s="867"/>
      <c r="S461" s="867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870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870">
        <f>IF((L463=""),"",MAX(D464:L464))</f>
        <v>43407</v>
      </c>
      <c r="N462" s="870">
        <f>IF(L463="","",MIN(D464:L464))</f>
        <v>34260</v>
      </c>
      <c r="O462" s="870">
        <f>IF((L464=""),"",AVERAGE(D464:L464))</f>
        <v>40729.666666666664</v>
      </c>
      <c r="P462" s="870">
        <f>IF((L463=""),"",((M462-N462)/(M462+N462))*100)</f>
        <v>11.777202672949901</v>
      </c>
      <c r="Q462" s="871" t="str">
        <f>IF(L463="","",IF(P462&lt;20,(IF(O462&gt;33000,IF(O462&lt;44000,"Pass","Fail"),"Fail"))))</f>
        <v>Pass</v>
      </c>
      <c r="R462" s="870">
        <v>1340</v>
      </c>
      <c r="S462" s="870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866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866"/>
      <c r="N463" s="866"/>
      <c r="O463" s="866"/>
      <c r="P463" s="866"/>
      <c r="Q463" s="872"/>
      <c r="R463" s="866"/>
      <c r="S463" s="866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867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867"/>
      <c r="N464" s="867"/>
      <c r="O464" s="867"/>
      <c r="P464" s="867"/>
      <c r="Q464" s="873"/>
      <c r="R464" s="867"/>
      <c r="S464" s="867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870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870">
        <f>IF((L466=""),"",MAX(D467:L467))</f>
        <v>42217.229999999996</v>
      </c>
      <c r="N465" s="870">
        <f>IF(L466="","",MIN(D467:L467))</f>
        <v>35419.5</v>
      </c>
      <c r="O465" s="870">
        <f>IF((L467=""),"",AVERAGE(D467:L467))</f>
        <v>40556.943333333329</v>
      </c>
      <c r="P465" s="870">
        <f>IF((L466=""),"",((M465-N465)/(M465+N465))*100)</f>
        <v>8.7558169953834941</v>
      </c>
      <c r="Q465" s="871" t="str">
        <f>IF(L466="","",IF(P465&lt;20,(IF(O465&gt;33000,IF(O465&lt;44000,"Pass","Fail"),"Fail"))))</f>
        <v>Pass</v>
      </c>
      <c r="R465" s="870">
        <v>102</v>
      </c>
      <c r="S465" s="870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866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866"/>
      <c r="N466" s="866"/>
      <c r="O466" s="866"/>
      <c r="P466" s="866"/>
      <c r="Q466" s="872"/>
      <c r="R466" s="866"/>
      <c r="S466" s="866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867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867"/>
      <c r="N467" s="867"/>
      <c r="O467" s="867"/>
      <c r="P467" s="867"/>
      <c r="Q467" s="873"/>
      <c r="R467" s="867"/>
      <c r="S467" s="867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870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870">
        <f>IF((L469=""),"",MAX(D470:L470))</f>
        <v>42075.569999999992</v>
      </c>
      <c r="N468" s="870">
        <f>IF(L469="","",MIN(D470:L470))</f>
        <v>35693.339999999997</v>
      </c>
      <c r="O468" s="870">
        <f>IF((L470=""),"",AVERAGE(D470:L470))</f>
        <v>40560.163333333338</v>
      </c>
      <c r="P468" s="870">
        <f>IF((L469=""),"",((M468-N468)/(M468+N468))*100)</f>
        <v>8.2066599621879703</v>
      </c>
      <c r="Q468" s="871" t="str">
        <f>IF(L469="","",IF(P468&lt;20,(IF(O468&gt;33000,IF(O468&lt;44000,"Pass","Fail"),"Fail"))))</f>
        <v>Pass</v>
      </c>
      <c r="R468" s="870">
        <v>121</v>
      </c>
      <c r="S468" s="870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866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866"/>
      <c r="N469" s="866"/>
      <c r="O469" s="866"/>
      <c r="P469" s="866"/>
      <c r="Q469" s="872"/>
      <c r="R469" s="866"/>
      <c r="S469" s="866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867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867"/>
      <c r="N470" s="867"/>
      <c r="O470" s="867"/>
      <c r="P470" s="867"/>
      <c r="Q470" s="873"/>
      <c r="R470" s="867"/>
      <c r="S470" s="867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870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870">
        <f>IF((L472=""),"",MAX(D473:L473))</f>
        <v>42241.440000000002</v>
      </c>
      <c r="N471" s="870">
        <f>IF(L472="","",MIN(D473:L473))</f>
        <v>36025.380000000005</v>
      </c>
      <c r="O471" s="870">
        <f>IF((L473=""),"",AVERAGE(D473:L473))</f>
        <v>40562.326666666675</v>
      </c>
      <c r="P471" s="870">
        <f>IF((L472=""),"",((M471-N471)/(M471+N471))*100)</f>
        <v>7.9421394659959317</v>
      </c>
      <c r="Q471" s="871" t="str">
        <f>IF(L472="","",IF(P471&lt;20,(IF(O471&gt;33000,IF(O471&lt;44000,"Pass","Fail"),"Fail"))))</f>
        <v>Pass</v>
      </c>
      <c r="R471" s="870">
        <v>102</v>
      </c>
      <c r="S471" s="870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866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866"/>
      <c r="N472" s="866"/>
      <c r="O472" s="866"/>
      <c r="P472" s="866"/>
      <c r="Q472" s="872"/>
      <c r="R472" s="866"/>
      <c r="S472" s="866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867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867"/>
      <c r="N473" s="867"/>
      <c r="O473" s="867"/>
      <c r="P473" s="867"/>
      <c r="Q473" s="873"/>
      <c r="R473" s="867"/>
      <c r="S473" s="867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870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870">
        <f>IF((L475=""),"",MAX(D476:L476))</f>
        <v>41128.050000000003</v>
      </c>
      <c r="N474" s="870">
        <f>IF(L475="","",MIN(D476:L476))</f>
        <v>34812.990000000005</v>
      </c>
      <c r="O474" s="870">
        <f>IF((L476=""),"",AVERAGE(D476:L476))</f>
        <v>39620.326666666668</v>
      </c>
      <c r="P474" s="870">
        <f>IF((L475=""),"",((M474-N474)/(M474+N474))*100)</f>
        <v>8.3157407378144903</v>
      </c>
      <c r="Q474" s="871" t="str">
        <f>IF(L475="","",IF(P474&lt;20,(IF(O474&gt;33000,IF(O474&lt;44000,"Pass","Fail"),"Fail"))))</f>
        <v>Pass</v>
      </c>
      <c r="R474" s="870">
        <v>1428</v>
      </c>
      <c r="S474" s="870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866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866"/>
      <c r="N475" s="866"/>
      <c r="O475" s="866"/>
      <c r="P475" s="866"/>
      <c r="Q475" s="872"/>
      <c r="R475" s="866"/>
      <c r="S475" s="866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867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867"/>
      <c r="N476" s="867"/>
      <c r="O476" s="867"/>
      <c r="P476" s="867"/>
      <c r="Q476" s="873"/>
      <c r="R476" s="867"/>
      <c r="S476" s="867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870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870">
        <f>IF((L478=""),"",MAX(D479:L479))</f>
        <v>42334.71</v>
      </c>
      <c r="N477" s="870">
        <f>IF(L478="","",MIN(D479:L479))</f>
        <v>34410.509999999995</v>
      </c>
      <c r="O477" s="870">
        <f>IF((L479=""),"",AVERAGE(D479:L479))</f>
        <v>39865.430000000008</v>
      </c>
      <c r="P477" s="870">
        <f>IF((L478=""),"",((M477-N477)/(M477+N477))*100)</f>
        <v>10.325333616868914</v>
      </c>
      <c r="Q477" s="871" t="str">
        <f>IF(L478="","",IF(P477&lt;20,(IF(O477&gt;33000,IF(O477&lt;44000,"Pass","Fail"),"Fail"))))</f>
        <v>Pass</v>
      </c>
      <c r="R477" s="870">
        <v>1335</v>
      </c>
      <c r="S477" s="870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866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866"/>
      <c r="N478" s="866"/>
      <c r="O478" s="866"/>
      <c r="P478" s="866"/>
      <c r="Q478" s="872"/>
      <c r="R478" s="866"/>
      <c r="S478" s="866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867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867"/>
      <c r="N479" s="867"/>
      <c r="O479" s="867"/>
      <c r="P479" s="867"/>
      <c r="Q479" s="873"/>
      <c r="R479" s="867"/>
      <c r="S479" s="867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870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870">
        <f>IF((L481=""),"",MAX(D482:L482))</f>
        <v>41186.910000000003</v>
      </c>
      <c r="N480" s="870">
        <f>IF(L481="","",MIN(D482:L482))</f>
        <v>33673.919999999998</v>
      </c>
      <c r="O480" s="870">
        <f>IF((L482=""),"",AVERAGE(D482:L482))</f>
        <v>39273.97</v>
      </c>
      <c r="P480" s="870">
        <f>IF((L481=""),"",((M480-N480)/(M480+N480))*100)</f>
        <v>10.035942695265341</v>
      </c>
      <c r="Q480" s="871" t="str">
        <f>IF(L481="","",IF(P480&lt;20,(IF(O480&gt;33000,IF(O480&lt;44000,"Pass","Fail"),"Fail"))))</f>
        <v>Pass</v>
      </c>
      <c r="R480" s="870">
        <v>1335</v>
      </c>
      <c r="S480" s="870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866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866"/>
      <c r="N481" s="866"/>
      <c r="O481" s="866"/>
      <c r="P481" s="866"/>
      <c r="Q481" s="872"/>
      <c r="R481" s="866"/>
      <c r="S481" s="866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867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867"/>
      <c r="N482" s="867"/>
      <c r="O482" s="867"/>
      <c r="P482" s="867"/>
      <c r="Q482" s="873"/>
      <c r="R482" s="867"/>
      <c r="S482" s="867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870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870">
        <f>IF((L484=""),"",MAX(D485:L485))</f>
        <v>34481.699999999997</v>
      </c>
      <c r="N483" s="870">
        <f>IF(L484="","",MIN(D485:L485))</f>
        <v>29038.259999999995</v>
      </c>
      <c r="O483" s="870">
        <f>IF((L485=""),"",AVERAGE(D485:L485))</f>
        <v>33228.079999999994</v>
      </c>
      <c r="P483" s="870">
        <f>IF((L484=""),"",((M483-N483)/(M483+N483))*100)</f>
        <v>8.5696527516705032</v>
      </c>
      <c r="Q483" s="871" t="str">
        <f>IF(L484="","",IF(P483&lt;20,(IF(O483&gt;33000,IF(O483&lt;44000,"Pass","Fail"),"Fail"))))</f>
        <v>Pass</v>
      </c>
      <c r="R483" s="870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866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866"/>
      <c r="N484" s="866"/>
      <c r="O484" s="866"/>
      <c r="P484" s="866"/>
      <c r="Q484" s="872"/>
      <c r="R484" s="866"/>
    </row>
    <row r="485" spans="1:26" ht="15.75" customHeight="1">
      <c r="A485" s="233"/>
      <c r="B485" s="867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867"/>
      <c r="N485" s="867"/>
      <c r="O485" s="867"/>
      <c r="P485" s="867"/>
      <c r="Q485" s="873"/>
      <c r="R485" s="867"/>
    </row>
    <row r="486" spans="1:26" ht="15.75">
      <c r="A486" s="231">
        <v>43614</v>
      </c>
      <c r="B486" s="870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870">
        <f>IF((L487=""),"",MAX(D488:L488))</f>
        <v>40562.310000000005</v>
      </c>
      <c r="N486" s="870">
        <f>IF(L487="","",MIN(D488:L488))</f>
        <v>33115.200000000004</v>
      </c>
      <c r="O486" s="870">
        <f>IF((L488=""),"",AVERAGE(D488:L488))</f>
        <v>38767.573333333334</v>
      </c>
      <c r="P486" s="870">
        <f>IF((L487=""),"",((M486-N486)/(M486+N486))*100)</f>
        <v>10.107711294803529</v>
      </c>
      <c r="Q486" s="871" t="str">
        <f>IF(L487="","",IF(P486&lt;20,(IF(O486&gt;33000,IF(O486&lt;44000,"Pass","Fail"),"Fail"))))</f>
        <v>Pass</v>
      </c>
      <c r="R486" s="870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866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866"/>
      <c r="N487" s="866"/>
      <c r="O487" s="866"/>
      <c r="P487" s="866"/>
      <c r="Q487" s="872"/>
      <c r="R487" s="866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867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867"/>
      <c r="N488" s="867"/>
      <c r="O488" s="867"/>
      <c r="P488" s="867"/>
      <c r="Q488" s="873"/>
      <c r="R488" s="867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870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870">
        <f>IF((L490=""),"",MAX(D491:L491))</f>
        <v>36110.46</v>
      </c>
      <c r="N489" s="870">
        <f>IF(L490="","",MIN(D491:L491))</f>
        <v>29322.300000000007</v>
      </c>
      <c r="O489" s="870">
        <f>IF((L491=""),"",AVERAGE(D491:L491))</f>
        <v>32821.136666666665</v>
      </c>
      <c r="P489" s="870">
        <f>IF((L490=""),"",((M489-N489)/(M489+N489))*100)</f>
        <v>10.374252897172596</v>
      </c>
      <c r="Q489" s="871" t="str">
        <f>IF(L490="","",IF(P489&lt;20,(IF(O489&gt;33000,IF(O489&lt;44000,"Pass","Fail"),"Fail"))))</f>
        <v>Fail</v>
      </c>
      <c r="R489" s="870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866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866"/>
      <c r="N490" s="866"/>
      <c r="O490" s="866"/>
      <c r="P490" s="866"/>
      <c r="Q490" s="872"/>
      <c r="R490" s="866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867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867"/>
      <c r="N491" s="867"/>
      <c r="O491" s="867"/>
      <c r="P491" s="867"/>
      <c r="Q491" s="873"/>
      <c r="R491" s="867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870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870">
        <f>IF((L493=""),"",MAX(D494:L494))</f>
        <v>41681.07</v>
      </c>
      <c r="N492" s="870">
        <f>IF(L493="","",MIN(D494:L494))</f>
        <v>33600.629999999997</v>
      </c>
      <c r="O492" s="870">
        <f>IF((L494=""),"",AVERAGE(D494:L494))</f>
        <v>39799.146666666667</v>
      </c>
      <c r="P492" s="870">
        <f>IF((L493=""),"",((M492-N492)/(M492+N492))*100)</f>
        <v>10.733604581193044</v>
      </c>
      <c r="Q492" s="871" t="str">
        <f>IF(L493="","",IF(P492&lt;20,(IF(O492&gt;33000,IF(O492&lt;44000,"Pass","Fail"),"Fail"))))</f>
        <v>Pass</v>
      </c>
      <c r="R492" s="870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866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866"/>
      <c r="N493" s="866"/>
      <c r="O493" s="866"/>
      <c r="P493" s="866"/>
      <c r="Q493" s="872"/>
      <c r="R493" s="866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867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867"/>
      <c r="N494" s="867"/>
      <c r="O494" s="867"/>
      <c r="P494" s="867"/>
      <c r="Q494" s="873"/>
      <c r="R494" s="867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870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870">
        <f>IF((L496=""),"",MAX(D497:L497))</f>
        <v>39410.19</v>
      </c>
      <c r="N495" s="870">
        <f>IF(L496="","",MIN(D497:L497))</f>
        <v>33458.19</v>
      </c>
      <c r="O495" s="870">
        <f>IF((L497=""),"",AVERAGE(D497:L497))</f>
        <v>37979.920000000006</v>
      </c>
      <c r="P495" s="870">
        <f>IF((L496=""),"",((M495-N495)/(M495+N495))*100)</f>
        <v>8.1681519473878783</v>
      </c>
      <c r="Q495" s="871" t="str">
        <f>IF(L496="","",IF(P495&lt;20,(IF(O495&gt;33000,IF(O495&lt;44000,"Pass","Fail"),"Fail"))))</f>
        <v>Pass</v>
      </c>
      <c r="R495" s="870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866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866"/>
      <c r="N496" s="866"/>
      <c r="O496" s="866"/>
      <c r="P496" s="866"/>
      <c r="Q496" s="872"/>
      <c r="R496" s="866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867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867"/>
      <c r="N497" s="867"/>
      <c r="O497" s="867"/>
      <c r="P497" s="867"/>
      <c r="Q497" s="873"/>
      <c r="R497" s="867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870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870">
        <f>IF((L499=""),"",MAX(D500:L500))</f>
        <v>40285.89</v>
      </c>
      <c r="N498" s="870">
        <f>IF(L499="","",MIN(D500:L500))</f>
        <v>32039.52</v>
      </c>
      <c r="O498" s="870">
        <f>IF((L500=""),"",AVERAGE(D500:L500))</f>
        <v>38422.313333333332</v>
      </c>
      <c r="P498" s="870">
        <f>IF((L499=""),"",((M498-N498)/(M498+N498))*100)</f>
        <v>11.401760460120446</v>
      </c>
      <c r="Q498" s="871" t="str">
        <f>IF(L499="","",IF(P498&lt;20,(IF(O498&gt;33000,IF(O498&lt;44000,"Pass","Fail"),"Fail"))))</f>
        <v>Pass</v>
      </c>
      <c r="R498" s="870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866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866"/>
      <c r="N499" s="866"/>
      <c r="O499" s="866"/>
      <c r="P499" s="866"/>
      <c r="Q499" s="872"/>
      <c r="R499" s="866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867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867"/>
      <c r="N500" s="867"/>
      <c r="O500" s="867"/>
      <c r="P500" s="867"/>
      <c r="Q500" s="873"/>
      <c r="R500" s="867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870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870">
        <f>IF((L502=""),"",MAX(D503:L503))</f>
        <v>41097.33</v>
      </c>
      <c r="N501" s="870">
        <f>IF(L502="","",MIN(D503:L503))</f>
        <v>33476.910000000003</v>
      </c>
      <c r="O501" s="870">
        <f>IF((L503=""),"",AVERAGE(D503:L503))</f>
        <v>39231.656666666662</v>
      </c>
      <c r="P501" s="870">
        <f>IF((L502=""),"",((M501-N501)/(M501+N501))*100)</f>
        <v>10.218568771200347</v>
      </c>
      <c r="Q501" s="871" t="str">
        <f>IF(L502="","",IF(P501&lt;20,(IF(O501&gt;33000,IF(O501&lt;44000,"Pass","Fail"),"Fail"))))</f>
        <v>Pass</v>
      </c>
      <c r="R501" s="870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866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866"/>
      <c r="N502" s="866"/>
      <c r="O502" s="866"/>
      <c r="P502" s="866"/>
      <c r="Q502" s="872"/>
      <c r="R502" s="866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867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867"/>
      <c r="N503" s="867"/>
      <c r="O503" s="867"/>
      <c r="P503" s="867"/>
      <c r="Q503" s="873"/>
      <c r="R503" s="867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870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870">
        <f>IF((L505=""),"",MAX(D506:L506))</f>
        <v>41381.520000000004</v>
      </c>
      <c r="N504" s="870">
        <f>IF(L505="","",MIN(D506:L506))</f>
        <v>33748.619999999995</v>
      </c>
      <c r="O504" s="870">
        <f>IF((L506=""),"",AVERAGE(D506:L506))</f>
        <v>39404.28</v>
      </c>
      <c r="P504" s="870">
        <f>IF((L505=""),"",((M504-N504)/(M504+N504))*100)</f>
        <v>10.159571112206113</v>
      </c>
      <c r="Q504" s="871" t="str">
        <f>IF(L505="","",IF(P504&lt;20,(IF(O504&gt;33000,IF(O504&lt;44000,"Pass","Fail"),"Fail"))))</f>
        <v>Pass</v>
      </c>
      <c r="R504" s="870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866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866"/>
      <c r="N505" s="866"/>
      <c r="O505" s="866"/>
      <c r="P505" s="866"/>
      <c r="Q505" s="872"/>
      <c r="R505" s="866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867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867"/>
      <c r="N506" s="867"/>
      <c r="O506" s="867"/>
      <c r="P506" s="867"/>
      <c r="Q506" s="873"/>
      <c r="R506" s="867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870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870">
        <f>IF((L508=""),"",MAX(D509:L509))</f>
        <v>44270.009999999995</v>
      </c>
      <c r="N507" s="870">
        <f>IF(L508="","",MIN(D509:L509))</f>
        <v>37281.75</v>
      </c>
      <c r="O507" s="870">
        <f>IF((L509=""),"",AVERAGE(D509:L509))</f>
        <v>42178.09</v>
      </c>
      <c r="P507" s="870">
        <f>IF((L508=""),"",((M507-N507)/(M507+N507))*100)</f>
        <v>8.5691099738374685</v>
      </c>
      <c r="Q507" s="871" t="str">
        <f>IF(L508="","",IF(P507&lt;20,(IF(O507&gt;33000,IF(O507&lt;44000,"Pass","Fail"),"Fail"))))</f>
        <v>Pass</v>
      </c>
      <c r="R507" s="870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866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866"/>
      <c r="N508" s="866"/>
      <c r="O508" s="866"/>
      <c r="P508" s="866"/>
      <c r="Q508" s="872"/>
      <c r="R508" s="866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867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867"/>
      <c r="N509" s="867"/>
      <c r="O509" s="867"/>
      <c r="P509" s="867"/>
      <c r="Q509" s="873"/>
      <c r="R509" s="867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870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870">
        <f>IF((L511=""),"",MAX(D512:L512))</f>
        <v>40374.36</v>
      </c>
      <c r="N510" s="870">
        <f>IF(L511="","",MIN(D512:L512))</f>
        <v>32802.42</v>
      </c>
      <c r="O510" s="870">
        <f>IF((L512=""),"",AVERAGE(D512:L512))</f>
        <v>38524.689999999995</v>
      </c>
      <c r="P510" s="870">
        <f>IF((L511=""),"",((M510-N510)/(M510+N510))*100)</f>
        <v>10.347462678734979</v>
      </c>
      <c r="Q510" s="871" t="str">
        <f>IF(L511="","",IF(P510&lt;20,(IF(O510&gt;33000,IF(O510&lt;44000,"Pass","Fail"),"Fail"))))</f>
        <v>Pass</v>
      </c>
      <c r="R510" s="870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866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866"/>
      <c r="N511" s="866"/>
      <c r="O511" s="866"/>
      <c r="P511" s="866"/>
      <c r="Q511" s="872"/>
      <c r="R511" s="866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867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867"/>
      <c r="N512" s="867"/>
      <c r="O512" s="867"/>
      <c r="P512" s="867"/>
      <c r="Q512" s="873"/>
      <c r="R512" s="867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870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870">
        <f>IF((L514=""),"",MAX(D515:L515))</f>
        <v>40832.339999999997</v>
      </c>
      <c r="N513" s="870">
        <f>IF(L514="","",MIN(D515:L515))</f>
        <v>33335.729999999996</v>
      </c>
      <c r="O513" s="870">
        <f>IF((L515=""),"",AVERAGE(D515:L515))</f>
        <v>39027.78666666666</v>
      </c>
      <c r="P513" s="870">
        <f>IF((L514=""),"",((M513-N513)/(M513+N513))*100)</f>
        <v>10.107597514671747</v>
      </c>
      <c r="Q513" s="871" t="str">
        <f>IF(L514="","",IF(P513&lt;20,(IF(O513&gt;33000,IF(O513&lt;44000,"Pass","Fail"),"Fail"))))</f>
        <v>Pass</v>
      </c>
      <c r="R513" s="870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866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866"/>
      <c r="N514" s="866"/>
      <c r="O514" s="866"/>
      <c r="P514" s="866"/>
      <c r="Q514" s="872"/>
      <c r="R514" s="866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867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867"/>
      <c r="N515" s="867"/>
      <c r="O515" s="867"/>
      <c r="P515" s="867"/>
      <c r="Q515" s="873"/>
      <c r="R515" s="867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870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870">
        <f>IF((L517=""),"",MAX(D518:L518))</f>
        <v>37554.030000000006</v>
      </c>
      <c r="N516" s="870">
        <f>IF(L517="","",MIN(D518:L518))</f>
        <v>31333.649999999998</v>
      </c>
      <c r="O516" s="870">
        <f>IF((L518=""),"",AVERAGE(D518:L518))</f>
        <v>35985.130000000005</v>
      </c>
      <c r="P516" s="870">
        <f>IF((L517=""),"",((M516-N516)/(M516+N516))*100)</f>
        <v>9.0297423283815146</v>
      </c>
      <c r="Q516" s="871" t="str">
        <f>IF(L517="","",IF(P516&lt;20,(IF(O516&gt;33000,IF(O516&lt;44000,"Pass","Fail"),"Fail"))))</f>
        <v>Pass</v>
      </c>
      <c r="R516" s="870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866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866"/>
      <c r="N517" s="866"/>
      <c r="O517" s="866"/>
      <c r="P517" s="866"/>
      <c r="Q517" s="872"/>
      <c r="R517" s="866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867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867"/>
      <c r="N518" s="867"/>
      <c r="O518" s="867"/>
      <c r="P518" s="867"/>
      <c r="Q518" s="873"/>
      <c r="R518" s="867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870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870">
        <f>IF((L520=""),"",MAX(D521:L521))</f>
        <v>42231.39</v>
      </c>
      <c r="N519" s="870">
        <f>IF(L520="","",MIN(D521:L521))</f>
        <v>34047.569999999992</v>
      </c>
      <c r="O519" s="870">
        <f>IF((L521=""),"",AVERAGE(D521:L521))</f>
        <v>39904.806666666671</v>
      </c>
      <c r="P519" s="870">
        <f>IF((L520=""),"",((M519-N519)/(M519+N519))*100)</f>
        <v>10.72880385364458</v>
      </c>
      <c r="Q519" s="871" t="str">
        <f>IF(L520="","",IF(P519&lt;20,(IF(O519&gt;33000,IF(O519&lt;44000,"Pass","Fail"),"Fail"))))</f>
        <v>Pass</v>
      </c>
      <c r="R519" s="870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866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866"/>
      <c r="N520" s="866"/>
      <c r="O520" s="866"/>
      <c r="P520" s="866"/>
      <c r="Q520" s="872"/>
      <c r="R520" s="866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867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867"/>
      <c r="N521" s="867"/>
      <c r="O521" s="867"/>
      <c r="P521" s="867"/>
      <c r="Q521" s="873"/>
      <c r="R521" s="867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870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870">
        <f>IF((L523=""),"",MAX(D524:L524))</f>
        <v>41770.11</v>
      </c>
      <c r="N522" s="870">
        <f>IF(L523="","",MIN(D524:L524))</f>
        <v>33976.200000000004</v>
      </c>
      <c r="O522" s="870">
        <f>IF((L524=""),"",AVERAGE(D524:L524))</f>
        <v>39359.386666666665</v>
      </c>
      <c r="P522" s="870">
        <f>IF((L523=""),"",((M522-N522)/(M522+N522))*100)</f>
        <v>10.289491329676649</v>
      </c>
      <c r="Q522" s="871" t="str">
        <f>IF(L523="","",IF(P522&lt;20,(IF(O522&gt;33000,IF(O522&lt;44000,"Pass","Fail"),"Fail"))))</f>
        <v>Pass</v>
      </c>
      <c r="R522" s="870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866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866"/>
      <c r="N523" s="866"/>
      <c r="O523" s="866"/>
      <c r="P523" s="866"/>
      <c r="Q523" s="872"/>
      <c r="R523" s="866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867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867"/>
      <c r="N524" s="867"/>
      <c r="O524" s="867"/>
      <c r="P524" s="867"/>
      <c r="Q524" s="873"/>
      <c r="R524" s="867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870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870">
        <f>IF((L526=""),"",MAX(D527:L527))</f>
        <v>42193.74</v>
      </c>
      <c r="N525" s="870">
        <f>IF(L526="","",MIN(D527:L527))</f>
        <v>35872.020000000004</v>
      </c>
      <c r="O525" s="870">
        <f>IF((L527=""),"",AVERAGE(D527:L527))</f>
        <v>40575.123333333329</v>
      </c>
      <c r="P525" s="870">
        <f>IF((L526=""),"",((M525-N525)/(M525+N525))*100)</f>
        <v>8.0979420427086009</v>
      </c>
      <c r="Q525" s="871" t="str">
        <f>IF(L526="","",IF(P525&lt;20,(IF(O525&gt;33000,IF(O525&lt;44000,"Pass","Fail"),"Fail"))))</f>
        <v>Pass</v>
      </c>
      <c r="R525" s="870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866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866"/>
      <c r="N526" s="866"/>
      <c r="O526" s="866"/>
      <c r="P526" s="866"/>
      <c r="Q526" s="872"/>
      <c r="R526" s="866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867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867"/>
      <c r="N527" s="867"/>
      <c r="O527" s="867"/>
      <c r="P527" s="867"/>
      <c r="Q527" s="873"/>
      <c r="R527" s="867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870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870">
        <f>IF((L529=""),"",MAX(D530:L530))</f>
        <v>35535.270000000004</v>
      </c>
      <c r="N528" s="870">
        <f>IF(L529="","",MIN(D530:L530))</f>
        <v>29987.700000000004</v>
      </c>
      <c r="O528" s="870">
        <f>IF((L530=""),"",AVERAGE(D530:L530))</f>
        <v>34181.633333333331</v>
      </c>
      <c r="P528" s="870">
        <f>IF((L529=""),"",((M528-N528)/(M528+N528))*100)</f>
        <v>8.466603391146645</v>
      </c>
      <c r="Q528" s="871" t="str">
        <f>IF(L529="","",IF(P528&lt;20,(IF(O528&gt;33000,IF(O528&lt;44000,"Pass","Fail"),"Fail"))))</f>
        <v>Pass</v>
      </c>
      <c r="R528" s="870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866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866"/>
      <c r="N529" s="866"/>
      <c r="O529" s="866"/>
      <c r="P529" s="866"/>
      <c r="Q529" s="872"/>
      <c r="R529" s="866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867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867"/>
      <c r="N530" s="867"/>
      <c r="O530" s="867"/>
      <c r="P530" s="867"/>
      <c r="Q530" s="873"/>
      <c r="R530" s="867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870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870">
        <f>IF((L532=""),"",MAX(D533:L533))</f>
        <v>42181.020000000004</v>
      </c>
      <c r="N531" s="870">
        <f>IF(L532="","",MIN(D533:L533))</f>
        <v>33702.719999999994</v>
      </c>
      <c r="O531" s="870">
        <f>IF((L533=""),"",AVERAGE(D533:L533))</f>
        <v>39963.676666666666</v>
      </c>
      <c r="P531" s="870">
        <f>IF((L532=""),"",((M531-N531)/(M531+N531))*100)</f>
        <v>11.172749260908873</v>
      </c>
      <c r="Q531" s="871" t="str">
        <f>IF(L532="","",IF(P531&lt;20,(IF(O531&gt;33000,IF(O531&lt;44000,"Pass","Fail"),"Fail"))))</f>
        <v>Pass</v>
      </c>
      <c r="R531" s="870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866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866"/>
      <c r="N532" s="866"/>
      <c r="O532" s="866"/>
      <c r="P532" s="866"/>
      <c r="Q532" s="872"/>
      <c r="R532" s="866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867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867"/>
      <c r="N533" s="867"/>
      <c r="O533" s="867"/>
      <c r="P533" s="867"/>
      <c r="Q533" s="873"/>
      <c r="R533" s="867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870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870">
        <f>IF((L535=""),"",MAX(D536:L536))</f>
        <v>41170.559999999998</v>
      </c>
      <c r="N534" s="870">
        <f>IF(L535="","",MIN(D536:L536))</f>
        <v>33262.110000000008</v>
      </c>
      <c r="O534" s="870">
        <f>IF((L536=""),"",AVERAGE(D536:L536))</f>
        <v>39505.509999999995</v>
      </c>
      <c r="P534" s="870">
        <f>IF((L535=""),"",((M534-N534)/(M534+N534))*100)</f>
        <v>10.624971534676893</v>
      </c>
      <c r="Q534" s="871" t="str">
        <f>IF(L535="","",IF(P534&lt;20,(IF(O534&gt;33000,IF(O534&lt;44000,"Pass","Fail"),"Fail"))))</f>
        <v>Pass</v>
      </c>
      <c r="R534" s="870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866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866"/>
      <c r="N535" s="866"/>
      <c r="O535" s="866"/>
      <c r="P535" s="866"/>
      <c r="Q535" s="872"/>
      <c r="R535" s="866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867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867"/>
      <c r="N536" s="867"/>
      <c r="O536" s="867"/>
      <c r="P536" s="867"/>
      <c r="Q536" s="873"/>
      <c r="R536" s="867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870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870">
        <f>IF((L538=""),"",MAX(D539:L539))</f>
        <v>41183.880000000005</v>
      </c>
      <c r="N537" s="870">
        <f>IF(L538="","",MIN(D539:L539))</f>
        <v>33812.79</v>
      </c>
      <c r="O537" s="870">
        <f>IF((L539=""),"",AVERAGE(D539:L539))</f>
        <v>39303.630000000005</v>
      </c>
      <c r="P537" s="870">
        <f>IF((L538=""),"",((M537-N537)/(M537+N537))*100)</f>
        <v>9.8285563879036264</v>
      </c>
      <c r="Q537" s="871" t="str">
        <f>IF(L538="","",IF(P537&lt;20,(IF(O537&gt;33000,IF(O537&lt;44000,"Pass","Fail"),"Fail"))))</f>
        <v>Pass</v>
      </c>
      <c r="R537" s="870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866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866"/>
      <c r="N538" s="866"/>
      <c r="O538" s="866"/>
      <c r="P538" s="866"/>
      <c r="Q538" s="872"/>
      <c r="R538" s="866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867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867"/>
      <c r="N539" s="867"/>
      <c r="O539" s="867"/>
      <c r="P539" s="867"/>
      <c r="Q539" s="873"/>
      <c r="R539" s="867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870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870">
        <f>IF((L541=""),"",MAX(D542:L542))</f>
        <v>40678.949999999997</v>
      </c>
      <c r="N540" s="870">
        <f>IF(L541="","",MIN(D542:L542))</f>
        <v>33315.96</v>
      </c>
      <c r="O540" s="870">
        <f>IF((L542=""),"",AVERAGE(D542:L542))</f>
        <v>38820.706666666665</v>
      </c>
      <c r="P540" s="870">
        <f>IF((L541=""),"",((M540-N540)/(M540+N540))*100)</f>
        <v>9.9506709312843231</v>
      </c>
      <c r="Q540" s="871" t="str">
        <f>IF(L541="","",IF(P540&lt;20,(IF(O540&gt;33000,IF(O540&lt;44000,"Pass","Fail"),"Fail"))))</f>
        <v>Pass</v>
      </c>
      <c r="R540" s="870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866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866"/>
      <c r="N541" s="866"/>
      <c r="O541" s="866"/>
      <c r="P541" s="866"/>
      <c r="Q541" s="872"/>
      <c r="R541" s="866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867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867"/>
      <c r="N542" s="867"/>
      <c r="O542" s="867"/>
      <c r="P542" s="867"/>
      <c r="Q542" s="873"/>
      <c r="R542" s="867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870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870">
        <f>IF((L544=""),"",MAX(D545:L545))</f>
        <v>41160.149999999994</v>
      </c>
      <c r="N543" s="870">
        <f>IF(L544="","",MIN(D545:L545))</f>
        <v>33665.819999999992</v>
      </c>
      <c r="O543" s="870">
        <f>IF((L545=""),"",AVERAGE(D545:L545))</f>
        <v>39406.596666666665</v>
      </c>
      <c r="P543" s="870">
        <f>IF((L544=""),"",((M543-N543)/(M543+N543))*100)</f>
        <v>10.015680384764812</v>
      </c>
      <c r="Q543" s="871" t="str">
        <f>IF(L544="","",IF(P543&lt;20,(IF(O543&gt;33000,IF(O543&lt;44000,"Pass","Fail"),"Fail"))))</f>
        <v>Pass</v>
      </c>
      <c r="R543" s="870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866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866"/>
      <c r="N544" s="866"/>
      <c r="O544" s="866"/>
      <c r="P544" s="866"/>
      <c r="Q544" s="872"/>
      <c r="R544" s="866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867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867"/>
      <c r="N545" s="867"/>
      <c r="O545" s="867"/>
      <c r="P545" s="867"/>
      <c r="Q545" s="873"/>
      <c r="R545" s="867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870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870">
        <f>IF((L547=""),"",MAX(D548:L548))</f>
        <v>42848.61</v>
      </c>
      <c r="N546" s="870">
        <f>IF(L547="","",MIN(D548:L548))</f>
        <v>34390.14</v>
      </c>
      <c r="O546" s="870">
        <f>IF((L548=""),"",AVERAGE(D548:L548))</f>
        <v>40941.730000000003</v>
      </c>
      <c r="P546" s="870">
        <f>IF((L547=""),"",((M546-N546)/(M546+N546))*100)</f>
        <v>10.951070544254019</v>
      </c>
      <c r="Q546" s="871" t="str">
        <f>IF(L547="","",IF(P546&lt;20,(IF(O546&gt;33000,IF(O546&lt;44000,"Pass","Fail"),"Fail"))))</f>
        <v>Pass</v>
      </c>
      <c r="R546" s="870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866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866"/>
      <c r="N547" s="866"/>
      <c r="O547" s="866"/>
      <c r="P547" s="866"/>
      <c r="Q547" s="872"/>
      <c r="R547" s="866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867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867"/>
      <c r="N548" s="867"/>
      <c r="O548" s="867"/>
      <c r="P548" s="867"/>
      <c r="Q548" s="873"/>
      <c r="R548" s="867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870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870">
        <f>IF((L550=""),"",MAX(D551:L551))</f>
        <v>85329.03</v>
      </c>
      <c r="N549" s="870">
        <f>IF(L550="","",MIN(D551:L551))</f>
        <v>38299.979999999996</v>
      </c>
      <c r="O549" s="870">
        <f>IF((L551=""),"",AVERAGE(D551:L551))</f>
        <v>72154.186666666676</v>
      </c>
      <c r="P549" s="870">
        <f>IF((L550=""),"",((M549-N549)/(M549+N549))*100)</f>
        <v>38.040464774408534</v>
      </c>
      <c r="Q549" s="871" t="b">
        <f>IF(L550="","",IF(P549&lt;20,(IF(O549&gt;33000,IF(O549&lt;44000,"Pass","Fail"),"Fail"))))</f>
        <v>0</v>
      </c>
      <c r="R549" s="870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866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866"/>
      <c r="N550" s="866"/>
      <c r="O550" s="866"/>
      <c r="P550" s="866"/>
      <c r="Q550" s="872"/>
      <c r="R550" s="866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867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867"/>
      <c r="N551" s="867"/>
      <c r="O551" s="867"/>
      <c r="P551" s="867"/>
      <c r="Q551" s="873"/>
      <c r="R551" s="867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870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870">
        <f>IF((L553=""),"",MAX(D554:L554))</f>
        <v>34977.78</v>
      </c>
      <c r="N552" s="870">
        <f>IF(L553="","",MIN(D554:L554))</f>
        <v>29337.780000000006</v>
      </c>
      <c r="O552" s="870">
        <f>IF((L554=""),"",AVERAGE(D554:L554))</f>
        <v>33583.763333333336</v>
      </c>
      <c r="P552" s="870">
        <f>IF((L553=""),"",((M552-N552)/(M552+N552))*100)</f>
        <v>8.7692620572688682</v>
      </c>
      <c r="Q552" s="871" t="str">
        <f>IF(L553="","",IF(P552&lt;20,(IF(O552&gt;33000,IF(O552&lt;44000,"Pass","Fail"),"Fail"))))</f>
        <v>Pass</v>
      </c>
      <c r="R552" s="870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866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866"/>
      <c r="N553" s="866"/>
      <c r="O553" s="866"/>
      <c r="P553" s="866"/>
      <c r="Q553" s="872"/>
      <c r="R553" s="866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867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867"/>
      <c r="N554" s="867"/>
      <c r="O554" s="867"/>
      <c r="P554" s="867"/>
      <c r="Q554" s="873"/>
      <c r="R554" s="867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870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870">
        <f>IF((L556=""),"",MAX(D557:L557))</f>
        <v>41227.68</v>
      </c>
      <c r="N555" s="870">
        <f>IF(L556="","",MIN(D557:L557))</f>
        <v>33548.97</v>
      </c>
      <c r="O555" s="870">
        <f>IF((L557=""),"",AVERAGE(D557:L557))</f>
        <v>39301.01</v>
      </c>
      <c r="P555" s="870">
        <f>IF((L556=""),"",((M555-N555)/(M555+N555))*100)</f>
        <v>10.268860667066523</v>
      </c>
      <c r="Q555" s="871" t="str">
        <f>IF(L556="","",IF(P555&lt;20,(IF(O555&gt;33000,IF(O555&lt;44000,"Pass","Fail"),"Fail"))))</f>
        <v>Pass</v>
      </c>
      <c r="R555" s="870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866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866"/>
      <c r="N556" s="866"/>
      <c r="O556" s="866"/>
      <c r="P556" s="866"/>
      <c r="Q556" s="872"/>
      <c r="R556" s="866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867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867"/>
      <c r="N557" s="867"/>
      <c r="O557" s="867"/>
      <c r="P557" s="867"/>
      <c r="Q557" s="873"/>
      <c r="R557" s="867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870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870">
        <f>IF((L559=""),"",MAX(D560:L560))</f>
        <v>35472.389999999992</v>
      </c>
      <c r="N558" s="870">
        <f>IF(L559="","",MIN(D560:L560))</f>
        <v>29884.560000000001</v>
      </c>
      <c r="O558" s="870">
        <f>IF((L560=""),"",AVERAGE(D560:L560))</f>
        <v>34116.22</v>
      </c>
      <c r="P558" s="870">
        <f>IF((L559=""),"",((M558-N558)/(M558+N558))*100)</f>
        <v>8.5497104745554839</v>
      </c>
      <c r="Q558" s="871" t="str">
        <f>IF(L559="","",IF(P558&lt;20,(IF(O558&gt;33000,IF(O558&lt;44000,"Pass","Fail"),"Fail"))))</f>
        <v>Pass</v>
      </c>
      <c r="R558" s="870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866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866"/>
      <c r="N559" s="866"/>
      <c r="O559" s="866"/>
      <c r="P559" s="866"/>
      <c r="Q559" s="872"/>
      <c r="R559" s="866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867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867"/>
      <c r="N560" s="867"/>
      <c r="O560" s="867"/>
      <c r="P560" s="867"/>
      <c r="Q560" s="873"/>
      <c r="R560" s="867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870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870">
        <f>IF((L562=""),"",MAX(D563:L563))</f>
        <v>37771.049999999996</v>
      </c>
      <c r="N561" s="870">
        <f>IF(L562="","",MIN(D563:L563))</f>
        <v>31685.79</v>
      </c>
      <c r="O561" s="870">
        <f>IF((L563=""),"",AVERAGE(D563:L563))</f>
        <v>36285.276666666665</v>
      </c>
      <c r="P561" s="870">
        <f>IF((L562=""),"",((M561-N561)/(M561+N561))*100)</f>
        <v>8.7612105589600606</v>
      </c>
      <c r="Q561" s="871" t="str">
        <f>IF(L562="","",IF(P561&lt;20,(IF(O561&gt;33000,IF(O561&lt;44000,"Pass","Fail"),"Fail"))))</f>
        <v>Pass</v>
      </c>
      <c r="R561" s="870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866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866"/>
      <c r="N562" s="866"/>
      <c r="O562" s="866"/>
      <c r="P562" s="866"/>
      <c r="Q562" s="872"/>
      <c r="R562" s="866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867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867"/>
      <c r="N563" s="867"/>
      <c r="O563" s="867"/>
      <c r="P563" s="867"/>
      <c r="Q563" s="873"/>
      <c r="R563" s="867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870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870">
        <f>IF((L565=""),"",MAX(D566:L566))</f>
        <v>42383.19</v>
      </c>
      <c r="N564" s="870">
        <f>IF(L565="","",MIN(D566:L566))</f>
        <v>35486.399999999994</v>
      </c>
      <c r="O564" s="870">
        <f>IF((L566=""),"",AVERAGE(D566:L566))</f>
        <v>40816.873333333329</v>
      </c>
      <c r="P564" s="870">
        <f>IF((L565=""),"",((M564-N564)/(M564+N564))*100)</f>
        <v>8.856846427469323</v>
      </c>
      <c r="Q564" s="871" t="str">
        <f>IF(L565="","",IF(P564&lt;20,(IF(O564&gt;33000,IF(O564&lt;44000,"Pass","Fail"),"Fail"))))</f>
        <v>Pass</v>
      </c>
      <c r="R564" s="870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866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866"/>
      <c r="N565" s="866"/>
      <c r="O565" s="866"/>
      <c r="P565" s="866"/>
      <c r="Q565" s="872"/>
      <c r="R565" s="866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867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867"/>
      <c r="N566" s="867"/>
      <c r="O566" s="867"/>
      <c r="P566" s="867"/>
      <c r="Q566" s="873"/>
      <c r="R566" s="867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870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870">
        <f>IF((L568=""),"",MAX(D569:L569))</f>
        <v>41472.240000000005</v>
      </c>
      <c r="N567" s="870">
        <f>IF(L568="","",MIN(D569:L569))</f>
        <v>33716.67</v>
      </c>
      <c r="O567" s="870">
        <f>IF((L569=""),"",AVERAGE(D569:L569))</f>
        <v>39630.82</v>
      </c>
      <c r="P567" s="870">
        <f>IF((L568=""),"",((M567-N567)/(M567+N567))*100)</f>
        <v>10.314779134316494</v>
      </c>
      <c r="Q567" s="871" t="str">
        <f>IF(L568="","",IF(P567&lt;20,(IF(O567&gt;33000,IF(O567&lt;44000,"Pass","Fail"),"Fail"))))</f>
        <v>Pass</v>
      </c>
      <c r="R567" s="870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866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866"/>
      <c r="N568" s="866"/>
      <c r="O568" s="866"/>
      <c r="P568" s="866"/>
      <c r="Q568" s="872"/>
      <c r="R568" s="866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867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867"/>
      <c r="N569" s="867"/>
      <c r="O569" s="867"/>
      <c r="P569" s="867"/>
      <c r="Q569" s="873"/>
      <c r="R569" s="867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870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870">
        <f>IF((L571=""),"",MAX(D572:L572))</f>
        <v>41295.569999999992</v>
      </c>
      <c r="N570" s="870">
        <f>IF(L571="","",MIN(D572:L572))</f>
        <v>34208.909999999996</v>
      </c>
      <c r="O570" s="870">
        <f>IF((L572=""),"",AVERAGE(D572:L572))</f>
        <v>39294.800000000003</v>
      </c>
      <c r="P570" s="870">
        <f>IF((L571=""),"",((M570-N570)/(M570+N570))*100)</f>
        <v>9.3857477066261481</v>
      </c>
      <c r="Q570" s="871" t="str">
        <f>IF(L571="","",IF(P570&lt;20,(IF(O570&gt;33000,IF(O570&lt;44000,"Pass","Fail"),"Fail"))))</f>
        <v>Pass</v>
      </c>
      <c r="R570" s="870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866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866"/>
      <c r="N571" s="866"/>
      <c r="O571" s="866"/>
      <c r="P571" s="866"/>
      <c r="Q571" s="872"/>
      <c r="R571" s="866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867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867"/>
      <c r="N572" s="867"/>
      <c r="O572" s="867"/>
      <c r="P572" s="867"/>
      <c r="Q572" s="873"/>
      <c r="R572" s="867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870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870">
        <f>IF((L574=""),"",MAX(D575:L575))</f>
        <v>41538.869999999995</v>
      </c>
      <c r="N573" s="870">
        <f>IF(L574="","",MIN(D575:L575))</f>
        <v>33483.149999999994</v>
      </c>
      <c r="O573" s="870">
        <f>IF((L575=""),"",AVERAGE(D575:L575))</f>
        <v>39395.07</v>
      </c>
      <c r="P573" s="870">
        <f>IF((L574=""),"",((M573-N573)/(M573+N573))*100)</f>
        <v>10.737807379753308</v>
      </c>
      <c r="Q573" s="871" t="str">
        <f>IF(L574="","",IF(P573&lt;20,(IF(O573&gt;33000,IF(O573&lt;44000,"Pass","Fail"),"Fail"))))</f>
        <v>Pass</v>
      </c>
      <c r="R573" s="870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866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866"/>
      <c r="N574" s="866"/>
      <c r="O574" s="866"/>
      <c r="P574" s="866"/>
      <c r="Q574" s="872"/>
      <c r="R574" s="866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867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867"/>
      <c r="N575" s="867"/>
      <c r="O575" s="867"/>
      <c r="P575" s="867"/>
      <c r="Q575" s="873"/>
      <c r="R575" s="867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870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870">
        <f>IF((L577=""),"",MAX(D578:L578))</f>
        <v>41102.49</v>
      </c>
      <c r="N576" s="870">
        <f>IF(L577="","",MIN(D578:L578))</f>
        <v>33206.670000000013</v>
      </c>
      <c r="O576" s="870">
        <f>IF((L578=""),"",AVERAGE(D578:L578))</f>
        <v>39080.056666666671</v>
      </c>
      <c r="P576" s="870">
        <f>IF((L577=""),"",((M576-N576)/(M576+N576))*100)</f>
        <v>10.625634847709199</v>
      </c>
      <c r="Q576" s="871" t="str">
        <f>IF(L577="","",IF(P576&lt;20,(IF(O576&gt;33000,IF(O576&lt;44000,"Pass","Fail"),"Fail"))))</f>
        <v>Pass</v>
      </c>
      <c r="R576" s="870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866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866"/>
      <c r="N577" s="866"/>
      <c r="O577" s="866"/>
      <c r="P577" s="866"/>
      <c r="Q577" s="872"/>
      <c r="R577" s="866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867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867"/>
      <c r="N578" s="867"/>
      <c r="O578" s="867"/>
      <c r="P578" s="867"/>
      <c r="Q578" s="873"/>
      <c r="R578" s="867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870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870">
        <f>IF((L580=""),"",MAX(D581:L581))</f>
        <v>42550.83</v>
      </c>
      <c r="N579" s="870">
        <f>IF(L580="","",MIN(D581:L581))</f>
        <v>34485.329999999987</v>
      </c>
      <c r="O579" s="870">
        <f>IF((L581=""),"",AVERAGE(D581:L581))</f>
        <v>40583.660000000003</v>
      </c>
      <c r="P579" s="870">
        <f>IF((L580=""),"",((M579-N579)/(M579+N579))*100)</f>
        <v>10.469758617251971</v>
      </c>
      <c r="Q579" s="871" t="str">
        <f>IF(L580="","",IF(P579&lt;20,(IF(O579&gt;33000,IF(O579&lt;44000,"Pass","Fail"),"Fail"))))</f>
        <v>Pass</v>
      </c>
      <c r="R579" s="870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866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866"/>
      <c r="N580" s="866"/>
      <c r="O580" s="866"/>
      <c r="P580" s="866"/>
      <c r="Q580" s="872"/>
      <c r="R580" s="866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867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867"/>
      <c r="N581" s="867"/>
      <c r="O581" s="867"/>
      <c r="P581" s="867"/>
      <c r="Q581" s="873"/>
      <c r="R581" s="867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870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870">
        <f>IF((L583=""),"",MAX(D584:L584))</f>
        <v>36355.649999999994</v>
      </c>
      <c r="N582" s="870">
        <f>IF(L583="","",MIN(D584:L584))</f>
        <v>30039.149999999998</v>
      </c>
      <c r="O582" s="870">
        <f>IF((L584=""),"",AVERAGE(D584:L584))</f>
        <v>34777.943333333329</v>
      </c>
      <c r="P582" s="870">
        <f>IF((L583=""),"",((M582-N582)/(M582+N582))*100)</f>
        <v>9.5135462415731311</v>
      </c>
      <c r="Q582" s="871" t="str">
        <f>IF(L583="","",IF(P582&lt;20,(IF(O582&gt;33000,IF(O582&lt;44000,"Pass","Fail"),"Fail"))))</f>
        <v>Pass</v>
      </c>
      <c r="R582" s="870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866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866"/>
      <c r="N583" s="866"/>
      <c r="O583" s="866"/>
      <c r="P583" s="866"/>
      <c r="Q583" s="872"/>
      <c r="R583" s="866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867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867"/>
      <c r="N584" s="867"/>
      <c r="O584" s="867"/>
      <c r="P584" s="867"/>
      <c r="Q584" s="873"/>
      <c r="R584" s="867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870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870">
        <f>IF((L586=""),"",MAX(D587:L587))</f>
        <v>41503.17</v>
      </c>
      <c r="N585" s="870">
        <f>IF(L586="","",MIN(D587:L587))</f>
        <v>34017.69</v>
      </c>
      <c r="O585" s="870">
        <f>IF((L587=""),"",AVERAGE(D587:L587))</f>
        <v>39632.89</v>
      </c>
      <c r="P585" s="870">
        <f>IF((L586=""),"",((M585-N585)/(M585+N585))*100)</f>
        <v>9.9118045001076478</v>
      </c>
      <c r="Q585" s="871" t="str">
        <f>IF(L586="","",IF(P585&lt;20,(IF(O585&gt;33000,IF(O585&lt;44000,"Pass","Fail"),"Fail"))))</f>
        <v>Pass</v>
      </c>
      <c r="R585" s="870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866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866"/>
      <c r="N586" s="866"/>
      <c r="O586" s="866"/>
      <c r="P586" s="866"/>
      <c r="Q586" s="872"/>
      <c r="R586" s="866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867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867"/>
      <c r="N587" s="867"/>
      <c r="O587" s="867"/>
      <c r="P587" s="867"/>
      <c r="Q587" s="873"/>
      <c r="R587" s="867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870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870">
        <f>IF((L589=""),"",MAX(D590:L590))</f>
        <v>35861.160000000003</v>
      </c>
      <c r="N588" s="870">
        <f>IF(L589="","",MIN(D590:L590))</f>
        <v>26994.659999999993</v>
      </c>
      <c r="O588" s="870">
        <f>IF((L590=""),"",AVERAGE(D590:L590))</f>
        <v>33693.21333333334</v>
      </c>
      <c r="P588" s="870">
        <f>IF((L589=""),"",((M588-N588)/(M588+N588))*100)</f>
        <v>14.106092323670286</v>
      </c>
      <c r="Q588" s="871" t="str">
        <f>IF(L589="","",IF(P588&lt;20,(IF(O588&gt;33000,IF(O588&lt;44000,"Pass","Fail"),"Fail"))))</f>
        <v>Pass</v>
      </c>
      <c r="R588" s="870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866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866"/>
      <c r="N589" s="866"/>
      <c r="O589" s="866"/>
      <c r="P589" s="866"/>
      <c r="Q589" s="872"/>
      <c r="R589" s="866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867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867"/>
      <c r="N590" s="867"/>
      <c r="O590" s="867"/>
      <c r="P590" s="867"/>
      <c r="Q590" s="873"/>
      <c r="R590" s="867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870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870">
        <f>IF((L592=""),"",MAX(D593:L593))</f>
        <v>40563.089999999997</v>
      </c>
      <c r="N591" s="870">
        <f>IF(L592="","",MIN(D593:L593))</f>
        <v>31791.870000000003</v>
      </c>
      <c r="O591" s="870">
        <f>IF((L593=""),"",AVERAGE(D593:L593))</f>
        <v>38061.493333333332</v>
      </c>
      <c r="P591" s="870">
        <f>IF((L592=""),"",((M591-N591)/(M591+N591))*100)</f>
        <v>12.122486143313457</v>
      </c>
      <c r="Q591" s="871" t="str">
        <f>IF(L592="","",IF(P591&lt;20,(IF(O591&gt;33000,IF(O591&lt;44000,"Pass","Fail"),"Fail"))))</f>
        <v>Pass</v>
      </c>
      <c r="R591" s="870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866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866"/>
      <c r="N592" s="866"/>
      <c r="O592" s="866"/>
      <c r="P592" s="866"/>
      <c r="Q592" s="872"/>
      <c r="R592" s="866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867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867"/>
      <c r="N593" s="867"/>
      <c r="O593" s="867"/>
      <c r="P593" s="867"/>
      <c r="Q593" s="873"/>
      <c r="R593" s="867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870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870">
        <f>IF((L595=""),"",MAX(D596:L596))</f>
        <v>44165.459999999992</v>
      </c>
      <c r="N594" s="870">
        <f>IF(L595="","",MIN(D596:L596))</f>
        <v>33180.69</v>
      </c>
      <c r="O594" s="870">
        <f>IF((L596=""),"",AVERAGE(D596:L596))</f>
        <v>39789.89</v>
      </c>
      <c r="P594" s="870">
        <f>IF((L595=""),"",((M594-N594)/(M594+N594))*100)</f>
        <v>14.202090213927896</v>
      </c>
      <c r="Q594" s="871" t="str">
        <f>IF(L595="","",IF(P594&lt;20,(IF(O594&gt;33000,IF(O594&lt;44000,"Pass","Fail"),"Fail"))))</f>
        <v>Pass</v>
      </c>
      <c r="R594" s="870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866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866"/>
      <c r="N595" s="866"/>
      <c r="O595" s="866"/>
      <c r="P595" s="866"/>
      <c r="Q595" s="872"/>
      <c r="R595" s="866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867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867"/>
      <c r="N596" s="867"/>
      <c r="O596" s="867"/>
      <c r="P596" s="867"/>
      <c r="Q596" s="873"/>
      <c r="R596" s="867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870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870">
        <f>IF((L598=""),"",MAX(D599:L599))</f>
        <v>45308.1</v>
      </c>
      <c r="N597" s="870">
        <f>IF(L598="","",MIN(D599:L599))</f>
        <v>32928.569999999992</v>
      </c>
      <c r="O597" s="870">
        <f>IF((L599=""),"",AVERAGE(D599:L599))</f>
        <v>40379.429999999993</v>
      </c>
      <c r="P597" s="870">
        <f>IF((L598=""),"",((M597-N597)/(M597+N597))*100)</f>
        <v>15.823181124656774</v>
      </c>
      <c r="Q597" s="871" t="str">
        <f>IF(L598="","",IF(P597&lt;20,(IF(O597&gt;33000,IF(O597&lt;44000,"Pass","Fail"),"Fail"))))</f>
        <v>Pass</v>
      </c>
      <c r="R597" s="870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866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866"/>
      <c r="N598" s="866"/>
      <c r="O598" s="866"/>
      <c r="P598" s="866"/>
      <c r="Q598" s="872"/>
      <c r="R598" s="866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867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867"/>
      <c r="N599" s="867"/>
      <c r="O599" s="867"/>
      <c r="P599" s="867"/>
      <c r="Q599" s="873"/>
      <c r="R599" s="867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870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870">
        <f>IF((L601=""),"",MAX(D602:L602))</f>
        <v>41464.379999999997</v>
      </c>
      <c r="N600" s="870">
        <f>IF(L601="","",MIN(D602:L602))</f>
        <v>33589.589999999997</v>
      </c>
      <c r="O600" s="870">
        <f>IF((L602=""),"",AVERAGE(D602:L602))</f>
        <v>39107.643333333333</v>
      </c>
      <c r="P600" s="870">
        <f>IF((L601=""),"",((M600-N600)/(M600+N600))*100)</f>
        <v>10.492169834587033</v>
      </c>
      <c r="Q600" s="871" t="str">
        <f>IF(L601="","",IF(P600&lt;20,(IF(O600&gt;33000,IF(O600&lt;44000,"Pass","Fail"),"Fail"))))</f>
        <v>Pass</v>
      </c>
      <c r="R600" s="870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866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866"/>
      <c r="N601" s="866"/>
      <c r="O601" s="866"/>
      <c r="P601" s="866"/>
      <c r="Q601" s="872"/>
      <c r="R601" s="866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867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867"/>
      <c r="N602" s="867"/>
      <c r="O602" s="867"/>
      <c r="P602" s="867"/>
      <c r="Q602" s="873"/>
      <c r="R602" s="867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870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870">
        <f>IF((L604=""),"",MAX(D605:L605))</f>
        <v>40982.82</v>
      </c>
      <c r="N603" s="870">
        <f>IF(L604="","",MIN(D605:L605))</f>
        <v>33477.870000000003</v>
      </c>
      <c r="O603" s="870">
        <f>IF((L605=""),"",AVERAGE(D605:L605))</f>
        <v>38798.05333333333</v>
      </c>
      <c r="P603" s="870">
        <f>IF((L604=""),"",((M603-N603)/(M603+N603))*100)</f>
        <v>10.079076624189216</v>
      </c>
      <c r="Q603" s="871" t="str">
        <f>IF(L604="","",IF(P603&lt;20,(IF(O603&gt;33000,IF(O603&lt;44000,"Pass","Fail"),"Fail"))))</f>
        <v>Pass</v>
      </c>
      <c r="R603" s="870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866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866"/>
      <c r="N604" s="866"/>
      <c r="O604" s="866"/>
      <c r="P604" s="866"/>
      <c r="Q604" s="872"/>
      <c r="R604" s="866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867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867"/>
      <c r="N605" s="867"/>
      <c r="O605" s="867"/>
      <c r="P605" s="867"/>
      <c r="Q605" s="873"/>
      <c r="R605" s="867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870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870">
        <f>IF((L607=""),"",MAX(D608:L608))</f>
        <v>40978.050000000003</v>
      </c>
      <c r="N606" s="870">
        <f>IF(L607="","",MIN(D608:L608))</f>
        <v>33467.61</v>
      </c>
      <c r="O606" s="870">
        <f>IF((L608=""),"",AVERAGE(D608:L608))</f>
        <v>38412.143333333341</v>
      </c>
      <c r="P606" s="870">
        <f>IF((L607=""),"",((M606-N606)/(M606+N606))*100)</f>
        <v>10.088486017855173</v>
      </c>
      <c r="Q606" s="871" t="str">
        <f>IF(L607="","",IF(P606&lt;20,(IF(O606&gt;33000,IF(O606&lt;44000,"Pass","Fail"),"Fail"))))</f>
        <v>Pass</v>
      </c>
      <c r="R606" s="870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866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866"/>
      <c r="N607" s="866"/>
      <c r="O607" s="866"/>
      <c r="P607" s="866"/>
      <c r="Q607" s="872"/>
      <c r="R607" s="866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867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867"/>
      <c r="N608" s="867"/>
      <c r="O608" s="867"/>
      <c r="P608" s="867"/>
      <c r="Q608" s="873"/>
      <c r="R608" s="867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870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870">
        <f>IF((L610=""),"",MAX(D611:L611))</f>
        <v>41343.510000000009</v>
      </c>
      <c r="N609" s="870">
        <f>IF(L610="","",MIN(D611:L611))</f>
        <v>33522.839999999997</v>
      </c>
      <c r="O609" s="870">
        <f>IF((L611=""),"",AVERAGE(D611:L611))</f>
        <v>38936.076666666668</v>
      </c>
      <c r="P609" s="870">
        <f>IF((L610=""),"",((M609-N609)/(M609+N609))*100)</f>
        <v>10.446175083999703</v>
      </c>
      <c r="Q609" s="871" t="str">
        <f>IF(L610="","",IF(P609&lt;20,(IF(O609&gt;33000,IF(O609&lt;44000,"Pass","Fail"),"Fail"))))</f>
        <v>Pass</v>
      </c>
      <c r="R609" s="870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866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866"/>
      <c r="N610" s="866"/>
      <c r="O610" s="866"/>
      <c r="P610" s="866"/>
      <c r="Q610" s="872"/>
      <c r="R610" s="866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867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867"/>
      <c r="N611" s="867"/>
      <c r="O611" s="867"/>
      <c r="P611" s="867"/>
      <c r="Q611" s="873"/>
      <c r="R611" s="867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870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870">
        <f>IF((L613=""),"",MAX(D614:L614))</f>
        <v>41658.6</v>
      </c>
      <c r="N612" s="870">
        <f>IF(L613="","",MIN(D614:L614))</f>
        <v>35291.610000000008</v>
      </c>
      <c r="O612" s="870">
        <f>IF((L614=""),"",AVERAGE(D614:L614))</f>
        <v>39760.670000000006</v>
      </c>
      <c r="P612" s="870">
        <f>IF((L613=""),"",((M612-N612)/(M612+N612))*100)</f>
        <v>8.2741684525617156</v>
      </c>
      <c r="Q612" s="871" t="str">
        <f>IF(L613="","",IF(P612&lt;20,(IF(O612&gt;33000,IF(O612&lt;44000,"Pass","Fail"),"Fail"))))</f>
        <v>Pass</v>
      </c>
      <c r="R612" s="870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866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866"/>
      <c r="N613" s="866"/>
      <c r="O613" s="866"/>
      <c r="P613" s="866"/>
      <c r="Q613" s="872"/>
      <c r="R613" s="866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867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867"/>
      <c r="N614" s="867"/>
      <c r="O614" s="867"/>
      <c r="P614" s="867"/>
      <c r="Q614" s="873"/>
      <c r="R614" s="867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870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870">
        <f>IF((L616=""),"",MAX(D617:L617))</f>
        <v>40902.449999999997</v>
      </c>
      <c r="N615" s="870">
        <f>IF(L616="","",MIN(D617:L617))</f>
        <v>33583.5</v>
      </c>
      <c r="O615" s="870">
        <f>IF((L617=""),"",AVERAGE(D617:L617))</f>
        <v>38835.173333333332</v>
      </c>
      <c r="P615" s="870">
        <f>IF((L616=""),"",((M615-N615)/(M615+N615))*100)</f>
        <v>9.8259470410191412</v>
      </c>
      <c r="Q615" s="871" t="str">
        <f>IF(L616="","",IF(P615&lt;20,(IF(O615&gt;33000,IF(O615&lt;44000,"Pass","Fail"),"Fail"))))</f>
        <v>Pass</v>
      </c>
      <c r="R615" s="870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866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866"/>
      <c r="N616" s="866"/>
      <c r="O616" s="866"/>
      <c r="P616" s="866"/>
      <c r="Q616" s="872"/>
      <c r="R616" s="866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867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867"/>
      <c r="N617" s="867"/>
      <c r="O617" s="867"/>
      <c r="P617" s="867"/>
      <c r="Q617" s="873"/>
      <c r="R617" s="867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870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870">
        <f>IF((L619=""),"",MAX(D620:L620))</f>
        <v>40955.249999999993</v>
      </c>
      <c r="N618" s="870">
        <f>IF(L619="","",MIN(D620:L620))</f>
        <v>33034.350000000006</v>
      </c>
      <c r="O618" s="870">
        <f>IF((L620=""),"",AVERAGE(D620:L620))</f>
        <v>38538.243333333332</v>
      </c>
      <c r="P618" s="870">
        <f>IF((L619=""),"",((M618-N618)/(M618+N618))*100)</f>
        <v>10.705423464919376</v>
      </c>
      <c r="Q618" s="871" t="str">
        <f>IF(L619="","",IF(P618&lt;20,(IF(O618&gt;33000,IF(O618&lt;44000,"Pass","Fail"),"Fail"))))</f>
        <v>Pass</v>
      </c>
      <c r="R618" s="870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866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866"/>
      <c r="N619" s="866"/>
      <c r="O619" s="866"/>
      <c r="P619" s="866"/>
      <c r="Q619" s="872"/>
      <c r="R619" s="866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867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867"/>
      <c r="N620" s="867"/>
      <c r="O620" s="867"/>
      <c r="P620" s="867"/>
      <c r="Q620" s="873"/>
      <c r="R620" s="867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870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870">
        <f>IF((L622=""),"",MAX(D623:L623))</f>
        <v>40394.43</v>
      </c>
      <c r="N621" s="870">
        <f>IF(L622="","",MIN(D623:L623))</f>
        <v>33510.54</v>
      </c>
      <c r="O621" s="870">
        <f>IF((L623=""),"",AVERAGE(D623:L623))</f>
        <v>38677.020000000004</v>
      </c>
      <c r="P621" s="870">
        <f>IF((L622=""),"",((M621-N621)/(M621+N621))*100)</f>
        <v>9.3145156543599157</v>
      </c>
      <c r="Q621" s="871" t="str">
        <f>IF(L622="","",IF(P621&lt;20,(IF(O621&gt;33000,IF(O621&lt;44000,"Pass","Fail"),"Fail"))))</f>
        <v>Pass</v>
      </c>
      <c r="R621" s="870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866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866"/>
      <c r="N622" s="866"/>
      <c r="O622" s="866"/>
      <c r="P622" s="866"/>
      <c r="Q622" s="872"/>
      <c r="R622" s="866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867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867"/>
      <c r="N623" s="867"/>
      <c r="O623" s="867"/>
      <c r="P623" s="867"/>
      <c r="Q623" s="873"/>
      <c r="R623" s="867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870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870">
        <f>IF((L625=""),"",MAX(D626:L626))</f>
        <v>40531.440000000002</v>
      </c>
      <c r="N624" s="870">
        <f>IF(L625="","",MIN(D626:L626))</f>
        <v>33002.430000000008</v>
      </c>
      <c r="O624" s="870">
        <f>IF((L626=""),"",AVERAGE(D626:L626))</f>
        <v>38554.840000000011</v>
      </c>
      <c r="P624" s="870">
        <f>IF((L625=""),"",((M624-N624)/(M624+N624))*100)</f>
        <v>10.238832799089717</v>
      </c>
      <c r="Q624" s="871" t="str">
        <f>IF(L625="","",IF(P624&lt;20,(IF(O624&gt;33000,IF(O624&lt;44000,"Pass","Fail"),"Fail"))))</f>
        <v>Pass</v>
      </c>
      <c r="R624" s="870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866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866"/>
      <c r="N625" s="866"/>
      <c r="O625" s="866"/>
      <c r="P625" s="866"/>
      <c r="Q625" s="872"/>
      <c r="R625" s="866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867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867"/>
      <c r="N626" s="867"/>
      <c r="O626" s="867"/>
      <c r="P626" s="867"/>
      <c r="Q626" s="873"/>
      <c r="R626" s="867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870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870">
        <f>IF((L628=""),"",MAX(D629:L629))</f>
        <v>38872.200000000004</v>
      </c>
      <c r="N627" s="870">
        <f>IF(L628="","",MIN(D629:L629))</f>
        <v>31953.179999999993</v>
      </c>
      <c r="O627" s="870">
        <f>IF((L629=""),"",AVERAGE(D629:L629))</f>
        <v>37259.246666666673</v>
      </c>
      <c r="P627" s="870">
        <f>IF((L628=""),"",((M627-N627)/(M627+N627))*100)</f>
        <v>9.7691251356505404</v>
      </c>
      <c r="Q627" s="871" t="str">
        <f>IF(L628="","",IF(P627&lt;20,(IF(O627&gt;33000,IF(O627&lt;44000,"Pass","Fail"),"Fail"))))</f>
        <v>Pass</v>
      </c>
      <c r="R627" s="870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866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866"/>
      <c r="N628" s="866"/>
      <c r="O628" s="866"/>
      <c r="P628" s="866"/>
      <c r="Q628" s="872"/>
      <c r="R628" s="866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867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867"/>
      <c r="N629" s="867"/>
      <c r="O629" s="867"/>
      <c r="P629" s="867"/>
      <c r="Q629" s="873"/>
      <c r="R629" s="867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870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870">
        <f>IF((L631=""),"",MAX(D632:L632))</f>
        <v>41603.07</v>
      </c>
      <c r="N630" s="870">
        <f>IF(L631="","",MIN(D632:L632))</f>
        <v>33715.620000000003</v>
      </c>
      <c r="O630" s="870">
        <f>IF((L632=""),"",AVERAGE(D632:L632))</f>
        <v>39353.83666666667</v>
      </c>
      <c r="P630" s="870">
        <f>IF((L631=""),"",((M630-N630)/(M630+N630))*100)</f>
        <v>10.472101944417776</v>
      </c>
      <c r="Q630" s="871" t="str">
        <f>IF(L631="","",IF(P630&lt;20,(IF(O630&gt;33000,IF(O630&lt;44000,"Pass","Fail"),"Fail"))))</f>
        <v>Pass</v>
      </c>
      <c r="R630" s="870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866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866"/>
      <c r="N631" s="866"/>
      <c r="O631" s="866"/>
      <c r="P631" s="866"/>
      <c r="Q631" s="872"/>
      <c r="R631" s="866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867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867"/>
      <c r="N632" s="867"/>
      <c r="O632" s="867"/>
      <c r="P632" s="867"/>
      <c r="Q632" s="873"/>
      <c r="R632" s="867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870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870">
        <f>IF((L634=""),"",MAX(D635:L635))</f>
        <v>87367.02</v>
      </c>
      <c r="N633" s="870">
        <f>IF(L634="","",MIN(D635:L635))</f>
        <v>32966.31</v>
      </c>
      <c r="O633" s="870">
        <f>IF((L635=""),"",AVERAGE(D635:L635))</f>
        <v>44060.923333333332</v>
      </c>
      <c r="P633" s="870">
        <f>IF((L634=""),"",((M633-N633)/(M633+N633))*100)</f>
        <v>45.208347512696612</v>
      </c>
      <c r="Q633" s="871" t="b">
        <f>IF(L634="","",IF(P633&lt;20,(IF(O633&gt;33000,IF(O633&lt;44000,"Pass","Fail"),"Fail"))))</f>
        <v>0</v>
      </c>
      <c r="R633" s="870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866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866"/>
      <c r="N634" s="866"/>
      <c r="O634" s="866"/>
      <c r="P634" s="866"/>
      <c r="Q634" s="872"/>
      <c r="R634" s="866"/>
      <c r="U634" s="288"/>
      <c r="V634" s="288"/>
      <c r="W634" s="288"/>
      <c r="X634" s="288"/>
      <c r="Y634" s="291"/>
      <c r="Z634" s="291"/>
    </row>
    <row r="635" spans="1:26" ht="15.75">
      <c r="A635" s="236"/>
      <c r="B635" s="867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867"/>
      <c r="N635" s="867"/>
      <c r="O635" s="867"/>
      <c r="P635" s="867"/>
      <c r="Q635" s="873"/>
      <c r="R635" s="867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870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870">
        <f>IF((L637=""),"",MAX(D638:L638))</f>
        <v>40801.289999999994</v>
      </c>
      <c r="N636" s="870">
        <f>IF(L637="","",MIN(D638:L638))</f>
        <v>33856.200000000004</v>
      </c>
      <c r="O636" s="870">
        <f>IF((L638=""),"",AVERAGE(D638:L638))</f>
        <v>38902.346666666665</v>
      </c>
      <c r="P636" s="870">
        <f>IF((L637=""),"",((M636-N636)/(M636+N636))*100)</f>
        <v>9.3026031279647761</v>
      </c>
      <c r="Q636" s="871" t="str">
        <f>IF(L637="","",IF(P636&lt;20,(IF(O636&gt;33000,IF(O636&lt;44000,"Pass","Fail"),"Fail"))))</f>
        <v>Pass</v>
      </c>
      <c r="R636" s="870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866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866"/>
      <c r="N637" s="866"/>
      <c r="O637" s="866"/>
      <c r="P637" s="866"/>
      <c r="Q637" s="872"/>
      <c r="R637" s="866"/>
      <c r="U637" s="288"/>
      <c r="V637" s="288"/>
      <c r="W637" s="288"/>
      <c r="X637" s="288"/>
      <c r="Y637" s="291"/>
      <c r="Z637" s="291"/>
    </row>
    <row r="638" spans="1:26" ht="15.75">
      <c r="A638" s="236"/>
      <c r="B638" s="867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867"/>
      <c r="N638" s="867"/>
      <c r="O638" s="867"/>
      <c r="P638" s="867"/>
      <c r="Q638" s="873"/>
      <c r="R638" s="867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870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870">
        <f>IF((L640=""),"",MAX(D641:L641))</f>
        <v>40538.550000000003</v>
      </c>
      <c r="N639" s="870">
        <f>IF(L640="","",MIN(D641:L641))</f>
        <v>32549.399999999998</v>
      </c>
      <c r="O639" s="870">
        <f>IF((L641=""),"",AVERAGE(D641:L641))</f>
        <v>38342.22</v>
      </c>
      <c r="P639" s="870">
        <f>IF((L640=""),"",((M639-N639)/(M639+N639))*100)</f>
        <v>10.930871641631768</v>
      </c>
      <c r="Q639" s="871" t="str">
        <f>IF(L640="","",IF(P639&lt;20,(IF(O639&gt;33000,IF(O639&lt;44000,"Pass","Fail"),"Fail"))))</f>
        <v>Pass</v>
      </c>
      <c r="R639" s="870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866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866"/>
      <c r="N640" s="866"/>
      <c r="O640" s="866"/>
      <c r="P640" s="866"/>
      <c r="Q640" s="872"/>
      <c r="R640" s="866"/>
      <c r="U640" s="288"/>
      <c r="V640" s="288"/>
      <c r="W640" s="288"/>
      <c r="X640" s="288"/>
      <c r="Y640" s="291"/>
      <c r="Z640" s="291"/>
    </row>
    <row r="641" spans="1:26" ht="15.75">
      <c r="A641" s="236"/>
      <c r="B641" s="867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867"/>
      <c r="N641" s="867"/>
      <c r="O641" s="867"/>
      <c r="P641" s="867"/>
      <c r="Q641" s="873"/>
      <c r="R641" s="867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870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870">
        <f>IF((L643=""),"",MAX(D644:L644))</f>
        <v>40269.78</v>
      </c>
      <c r="N642" s="870">
        <f>IF(L643="","",MIN(D644:L644))</f>
        <v>32775.929999999993</v>
      </c>
      <c r="O642" s="870">
        <f>IF((L644=""),"",AVERAGE(D644:L644))</f>
        <v>38249.856666666659</v>
      </c>
      <c r="P642" s="870">
        <f>IF((L643=""),"",((M642-N642)/(M642+N642))*100)</f>
        <v>10.259124047120642</v>
      </c>
      <c r="Q642" s="871" t="str">
        <f>IF(L643="","",IF(P642&lt;20,(IF(O642&gt;33000,IF(O642&lt;44000,"Pass","Fail"),"Fail"))))</f>
        <v>Pass</v>
      </c>
      <c r="R642" s="870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866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866"/>
      <c r="N643" s="866"/>
      <c r="O643" s="866"/>
      <c r="P643" s="866"/>
      <c r="Q643" s="872"/>
      <c r="R643" s="866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867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867"/>
      <c r="N644" s="867"/>
      <c r="O644" s="867"/>
      <c r="P644" s="867"/>
      <c r="Q644" s="873"/>
      <c r="R644" s="867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870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870">
        <f>IF((L646=""),"",MAX(D647:L647))</f>
        <v>41322.120000000003</v>
      </c>
      <c r="N645" s="870">
        <f>IF(L646="","",MIN(D647:L647))</f>
        <v>33448.350000000006</v>
      </c>
      <c r="O645" s="870">
        <f>IF((L647=""),"",AVERAGE(D647:L647))</f>
        <v>39273.223333333342</v>
      </c>
      <c r="P645" s="870">
        <f>IF((L646=""),"",((M645-N645)/(M645+N645))*100)</f>
        <v>10.530587810936586</v>
      </c>
      <c r="Q645" s="871" t="str">
        <f>IF(L646="","",IF(P645&lt;20,(IF(O645&gt;33000,IF(O645&lt;44000,"Pass","Fail"),"Fail"))))</f>
        <v>Pass</v>
      </c>
      <c r="R645" s="870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866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866"/>
      <c r="N646" s="866"/>
      <c r="O646" s="866"/>
      <c r="P646" s="866"/>
      <c r="Q646" s="872"/>
      <c r="R646" s="866"/>
      <c r="U646" s="288"/>
      <c r="V646" s="288"/>
      <c r="W646" s="288"/>
      <c r="X646" s="288"/>
      <c r="Y646" s="291"/>
      <c r="Z646" s="291"/>
    </row>
    <row r="647" spans="1:26" ht="15.75">
      <c r="A647" s="236"/>
      <c r="B647" s="867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867"/>
      <c r="N647" s="867"/>
      <c r="O647" s="867"/>
      <c r="P647" s="867"/>
      <c r="Q647" s="873"/>
      <c r="R647" s="867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870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870">
        <f>IF((L649=""),"",MAX(D650:L650))</f>
        <v>40568.61</v>
      </c>
      <c r="N648" s="870">
        <f>IF(L649="","",MIN(D650:L650))</f>
        <v>32643.53999999999</v>
      </c>
      <c r="O648" s="870">
        <f>IF((L650=""),"",AVERAGE(D650:L650))</f>
        <v>38513.443333333329</v>
      </c>
      <c r="P648" s="870">
        <f>IF((L649=""),"",((M648-N648)/(M648+N648))*100)</f>
        <v>10.824801621042425</v>
      </c>
      <c r="Q648" s="871" t="str">
        <f>IF(L649="","",IF(P648&lt;20,(IF(O648&gt;33000,IF(O648&lt;44000,"Pass","Fail"),"Fail"))))</f>
        <v>Pass</v>
      </c>
      <c r="R648" s="870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866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866"/>
      <c r="N649" s="866"/>
      <c r="O649" s="866"/>
      <c r="P649" s="866"/>
      <c r="Q649" s="872"/>
      <c r="R649" s="866"/>
      <c r="U649" s="288"/>
      <c r="V649" s="288"/>
      <c r="W649" s="288"/>
      <c r="X649" s="288"/>
      <c r="Y649" s="291"/>
      <c r="Z649" s="291"/>
    </row>
    <row r="650" spans="1:26" ht="15.75">
      <c r="A650" s="236"/>
      <c r="B650" s="867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867"/>
      <c r="N650" s="867"/>
      <c r="O650" s="867"/>
      <c r="P650" s="867"/>
      <c r="Q650" s="873"/>
      <c r="R650" s="867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870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870">
        <f>IF((L652=""),"",MAX(D653:L653))</f>
        <v>35112.900000000009</v>
      </c>
      <c r="N651" s="870">
        <f>IF(L652="","",MIN(D653:L653))</f>
        <v>29612.850000000002</v>
      </c>
      <c r="O651" s="870">
        <f>IF((L653=""),"",AVERAGE(D653:L653))</f>
        <v>33624.750000000007</v>
      </c>
      <c r="P651" s="870">
        <f>IF((L652=""),"",((M651-N651)/(M651+N651))*100)</f>
        <v>8.4974681637524565</v>
      </c>
      <c r="Q651" s="871" t="str">
        <f>IF(L652="","",IF(P651&lt;20,(IF(O651&gt;33000,IF(O651&lt;44000,"Pass","Fail"),"Fail"))))</f>
        <v>Pass</v>
      </c>
      <c r="R651" s="870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866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866"/>
      <c r="N652" s="866"/>
      <c r="O652" s="866"/>
      <c r="P652" s="866"/>
      <c r="Q652" s="872"/>
      <c r="R652" s="866"/>
      <c r="U652" s="288"/>
      <c r="V652" s="288"/>
      <c r="W652" s="288"/>
      <c r="X652" s="288"/>
      <c r="Y652" s="291"/>
      <c r="Z652" s="291"/>
    </row>
    <row r="653" spans="1:26" ht="15.75">
      <c r="A653" s="236"/>
      <c r="B653" s="867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867"/>
      <c r="N653" s="867"/>
      <c r="O653" s="867"/>
      <c r="P653" s="867"/>
      <c r="Q653" s="873"/>
      <c r="R653" s="867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870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870">
        <f>IF((L655=""),"",MAX(D656:L656))</f>
        <v>41046.03</v>
      </c>
      <c r="N654" s="870">
        <f>IF(L655="","",MIN(D656:L656))</f>
        <v>32569.56</v>
      </c>
      <c r="O654" s="870">
        <f>IF((L656=""),"",AVERAGE(D656:L656))</f>
        <v>38703.76666666667</v>
      </c>
      <c r="P654" s="870">
        <f>IF((L655=""),"",((M654-N654)/(M654+N654))*100)</f>
        <v>11.514503925051741</v>
      </c>
      <c r="Q654" s="871" t="str">
        <f>IF(L655="","",IF(P654&lt;20,(IF(O654&gt;33000,IF(O654&lt;44000,"Pass","Fail"),"Fail"))))</f>
        <v>Pass</v>
      </c>
      <c r="R654" s="870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866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866"/>
      <c r="N655" s="866"/>
      <c r="O655" s="866"/>
      <c r="P655" s="866"/>
      <c r="Q655" s="872"/>
      <c r="R655" s="866"/>
      <c r="U655" s="288"/>
      <c r="V655" s="288"/>
      <c r="W655" s="288"/>
      <c r="X655" s="288"/>
      <c r="Y655" s="291"/>
      <c r="Z655" s="291"/>
    </row>
    <row r="656" spans="1:26" ht="15.75">
      <c r="A656" s="236"/>
      <c r="B656" s="867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867"/>
      <c r="N656" s="867"/>
      <c r="O656" s="867"/>
      <c r="P656" s="867"/>
      <c r="Q656" s="873"/>
      <c r="R656" s="867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870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870">
        <f>IF((L658=""),"",MAX(D659:L659))</f>
        <v>40848.840000000004</v>
      </c>
      <c r="N657" s="870">
        <f>IF(L658="","",MIN(D659:L659))</f>
        <v>33050.700000000004</v>
      </c>
      <c r="O657" s="870">
        <f>IF((L659=""),"",AVERAGE(D659:L659))</f>
        <v>38764.720000000001</v>
      </c>
      <c r="P657" s="870">
        <f>IF((L658=""),"",((M657-N657)/(M657+N657))*100)</f>
        <v>10.55235255862215</v>
      </c>
      <c r="Q657" s="871" t="str">
        <f>IF(L658="","",IF(P657&lt;20,(IF(O657&gt;33000,IF(O657&lt;44000,"Pass","Fail"),"Fail"))))</f>
        <v>Pass</v>
      </c>
      <c r="R657" s="870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866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866"/>
      <c r="N658" s="866"/>
      <c r="O658" s="866"/>
      <c r="P658" s="866"/>
      <c r="Q658" s="872"/>
      <c r="R658" s="866"/>
      <c r="U658" s="288"/>
      <c r="V658" s="288"/>
      <c r="W658" s="288"/>
      <c r="X658" s="288"/>
      <c r="Y658" s="291"/>
      <c r="Z658" s="291"/>
    </row>
    <row r="659" spans="1:26" ht="15.75">
      <c r="A659" s="236"/>
      <c r="B659" s="867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867"/>
      <c r="N659" s="867"/>
      <c r="O659" s="867"/>
      <c r="P659" s="867"/>
      <c r="Q659" s="873"/>
      <c r="R659" s="867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870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870">
        <f>IF((L661=""),"",MAX(D662:L662))</f>
        <v>41194.86</v>
      </c>
      <c r="N660" s="870">
        <f>IF(L661="","",MIN(D662:L662))</f>
        <v>32708.58</v>
      </c>
      <c r="O660" s="870">
        <f>IF((L662=""),"",AVERAGE(D662:L662))</f>
        <v>38904.089999999997</v>
      </c>
      <c r="P660" s="870">
        <f>IF((L661=""),"",((M660-N660)/(M660+N660))*100)</f>
        <v>11.48292961734934</v>
      </c>
      <c r="Q660" s="871" t="str">
        <f>IF(L661="","",IF(P660&lt;20,(IF(O660&gt;33000,IF(O660&lt;44000,"Pass","Fail"),"Fail"))))</f>
        <v>Pass</v>
      </c>
      <c r="R660" s="870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866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866"/>
      <c r="N661" s="866"/>
      <c r="O661" s="866"/>
      <c r="P661" s="866"/>
      <c r="Q661" s="872"/>
      <c r="R661" s="866"/>
      <c r="U661" s="288"/>
      <c r="V661" s="288"/>
      <c r="W661" s="288"/>
      <c r="X661" s="288"/>
      <c r="Y661" s="291"/>
      <c r="Z661" s="291"/>
    </row>
    <row r="662" spans="1:26" ht="15.75">
      <c r="A662" s="236"/>
      <c r="B662" s="867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867"/>
      <c r="N662" s="867"/>
      <c r="O662" s="867"/>
      <c r="P662" s="867"/>
      <c r="Q662" s="873"/>
      <c r="R662" s="867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870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870">
        <f>IF((L664=""),"",MAX(D665:L665))</f>
        <v>40545.420000000006</v>
      </c>
      <c r="N663" s="870">
        <f>IF(L664="","",MIN(D665:L665))</f>
        <v>33181.5</v>
      </c>
      <c r="O663" s="870">
        <f>IF((L665=""),"",AVERAGE(D665:L665))</f>
        <v>38688.153333333328</v>
      </c>
      <c r="P663" s="870">
        <f>IF((L664=""),"",((M663-N663)/(M663+N663))*100)</f>
        <v>9.9881020392551374</v>
      </c>
      <c r="Q663" s="871" t="str">
        <f>IF(L664="","",IF(P663&lt;20,(IF(O663&gt;33000,IF(O663&lt;44000,"Pass","Fail"),"Fail"))))</f>
        <v>Pass</v>
      </c>
      <c r="R663" s="870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866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866"/>
      <c r="N664" s="866"/>
      <c r="O664" s="866"/>
      <c r="P664" s="866"/>
      <c r="Q664" s="872"/>
      <c r="R664" s="866"/>
      <c r="U664" s="288"/>
      <c r="V664" s="288"/>
      <c r="W664" s="288"/>
      <c r="X664" s="288"/>
      <c r="Y664" s="291"/>
      <c r="Z664" s="291"/>
    </row>
    <row r="665" spans="1:26" ht="15.75">
      <c r="A665" s="236"/>
      <c r="B665" s="867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867"/>
      <c r="N665" s="867"/>
      <c r="O665" s="867"/>
      <c r="P665" s="867"/>
      <c r="Q665" s="873"/>
      <c r="R665" s="867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870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870">
        <f>IF((L667=""),"",MAX(D668:L668))</f>
        <v>41254.080000000002</v>
      </c>
      <c r="N666" s="870">
        <f>IF(L667="","",MIN(D668:L668))</f>
        <v>33490.349999999991</v>
      </c>
      <c r="O666" s="870">
        <f>IF((L668=""),"",AVERAGE(D668:L668))</f>
        <v>39237.360000000001</v>
      </c>
      <c r="P666" s="870">
        <f>IF((L667=""),"",((M666-N666)/(M666+N666))*100)</f>
        <v>10.387034859988912</v>
      </c>
      <c r="Q666" s="871" t="str">
        <f>IF(L667="","",IF(P666&lt;20,(IF(O666&gt;33000,IF(O666&lt;44000,"Pass","Fail"),"Fail"))))</f>
        <v>Pass</v>
      </c>
      <c r="R666" s="870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866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866"/>
      <c r="N667" s="866"/>
      <c r="O667" s="866"/>
      <c r="P667" s="866"/>
      <c r="Q667" s="872"/>
      <c r="R667" s="866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867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867"/>
      <c r="N668" s="867"/>
      <c r="O668" s="867"/>
      <c r="P668" s="867"/>
      <c r="Q668" s="873"/>
      <c r="R668" s="867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870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870">
        <f>IF((L670=""),"",MAX(D671:L671))</f>
        <v>42296.49</v>
      </c>
      <c r="N669" s="870">
        <f>IF(L670="","",MIN(D671:L671))</f>
        <v>38242.44</v>
      </c>
      <c r="O669" s="870">
        <f>IF((L671=""),"",AVERAGE(D671:L671))</f>
        <v>40921.456666666665</v>
      </c>
      <c r="P669" s="870">
        <f>IF((L670=""),"",((M669-N669)/(M669+N669))*100)</f>
        <v>5.0336526695847539</v>
      </c>
      <c r="Q669" s="871" t="str">
        <f>IF(L670="","",IF(P669&lt;20,(IF(O669&gt;33000,IF(O669&lt;44000,"Pass","Fail"),"Fail"))))</f>
        <v>Pass</v>
      </c>
      <c r="R669" s="870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866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866"/>
      <c r="N670" s="866"/>
      <c r="O670" s="866"/>
      <c r="P670" s="866"/>
      <c r="Q670" s="872"/>
      <c r="R670" s="866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867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867"/>
      <c r="N671" s="867"/>
      <c r="O671" s="867"/>
      <c r="P671" s="867"/>
      <c r="Q671" s="873"/>
      <c r="R671" s="867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870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870">
        <f>IF((L673=""),"",MAX(D674:L674))</f>
        <v>41431.17</v>
      </c>
      <c r="N672" s="870">
        <f>IF(L673="","",MIN(D674:L674))</f>
        <v>33834.120000000003</v>
      </c>
      <c r="O672" s="870">
        <f>IF((L674=""),"",AVERAGE(D674:L674))</f>
        <v>39417.769999999997</v>
      </c>
      <c r="P672" s="870">
        <f>IF((L673=""),"",((M672-N672)/(M672+N672))*100)</f>
        <v>10.093696576469705</v>
      </c>
      <c r="Q672" s="871" t="str">
        <f>IF(L673="","",IF(P672&lt;20,(IF(O672&gt;33000,IF(O672&lt;44000,"Pass","Fail"),"Fail"))))</f>
        <v>Pass</v>
      </c>
      <c r="R672" s="870">
        <v>121</v>
      </c>
      <c r="S672" s="51" t="s">
        <v>323</v>
      </c>
    </row>
    <row r="673" spans="1:26" ht="15.75">
      <c r="A673" s="235"/>
      <c r="B673" s="866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866"/>
      <c r="N673" s="866"/>
      <c r="O673" s="866"/>
      <c r="P673" s="866"/>
      <c r="Q673" s="872"/>
      <c r="R673" s="866"/>
    </row>
    <row r="674" spans="1:26" ht="38.25" customHeight="1">
      <c r="A674" s="236"/>
      <c r="B674" s="867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867"/>
      <c r="N674" s="867"/>
      <c r="O674" s="867"/>
      <c r="P674" s="867"/>
      <c r="Q674" s="873"/>
      <c r="R674" s="867"/>
    </row>
    <row r="675" spans="1:26" ht="15.75">
      <c r="A675" s="231">
        <v>43832</v>
      </c>
      <c r="B675" s="870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870">
        <f>IF((L676=""),"",MAX(D677:L677))</f>
        <v>42497.820000000007</v>
      </c>
      <c r="N675" s="870">
        <f>IF(L676="","",MIN(D677:L677))</f>
        <v>34811.64</v>
      </c>
      <c r="O675" s="870">
        <f>IF((L677=""),"",AVERAGE(D677:L677))</f>
        <v>40233.769999999997</v>
      </c>
      <c r="P675" s="870">
        <f>IF((L676=""),"",((M675-N675)/(M675+N675))*100)</f>
        <v>9.9420950553787435</v>
      </c>
      <c r="Q675" s="871" t="str">
        <f>IF(L676="","",IF(P675&lt;20,(IF(O675&gt;33000,IF(O675&lt;44000,"Pass","Fail"),"Fail"))))</f>
        <v>Pass</v>
      </c>
      <c r="R675" s="870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866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866"/>
      <c r="N676" s="866"/>
      <c r="O676" s="866"/>
      <c r="P676" s="866"/>
      <c r="Q676" s="872"/>
      <c r="R676" s="866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867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867"/>
      <c r="N677" s="867"/>
      <c r="O677" s="867"/>
      <c r="P677" s="867"/>
      <c r="Q677" s="873"/>
      <c r="R677" s="867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870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870">
        <f>IF((L679=""),"",MAX(D680:L680))</f>
        <v>41878.14</v>
      </c>
      <c r="N678" s="870">
        <f>IF(L679="","",MIN(D680:L680))</f>
        <v>34165.320000000007</v>
      </c>
      <c r="O678" s="870">
        <f>IF((L680=""),"",AVERAGE(D680:L680))</f>
        <v>40151.620000000003</v>
      </c>
      <c r="P678" s="870">
        <f>IF((L679=""),"",((M678-N678)/(M678+N678))*100)</f>
        <v>10.142647375592841</v>
      </c>
      <c r="Q678" s="871" t="str">
        <f>IF(L679="","",IF(P678&lt;20,(IF(O678&gt;33000,IF(O678&lt;44000,"Pass","Fail"),"Fail"))))</f>
        <v>Pass</v>
      </c>
      <c r="R678" s="870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866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866"/>
      <c r="N679" s="866"/>
      <c r="O679" s="866"/>
      <c r="P679" s="866"/>
      <c r="Q679" s="872"/>
      <c r="R679" s="866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867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867"/>
      <c r="N680" s="867"/>
      <c r="O680" s="867"/>
      <c r="P680" s="867"/>
      <c r="Q680" s="873"/>
      <c r="R680" s="867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870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870">
        <f>IF((L682=""),"",MAX(D683:L683))</f>
        <v>41267.010000000009</v>
      </c>
      <c r="N681" s="870">
        <f>IF(L682="","",MIN(D683:L683))</f>
        <v>33042.33</v>
      </c>
      <c r="O681" s="870">
        <f>IF((L683=""),"",AVERAGE(D683:L683))</f>
        <v>39047.703333333338</v>
      </c>
      <c r="P681" s="870">
        <f>IF((L682=""),"",((M681-N681)/(M681+N681))*100)</f>
        <v>11.068164513370737</v>
      </c>
      <c r="Q681" s="871" t="str">
        <f>IF(L682="","",IF(P681&lt;20,(IF(O681&gt;33000,IF(O681&lt;44000,"Pass","Fail"),"Fail"))))</f>
        <v>Pass</v>
      </c>
      <c r="R681" s="870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866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866"/>
      <c r="N682" s="866"/>
      <c r="O682" s="866"/>
      <c r="P682" s="866"/>
      <c r="Q682" s="872"/>
      <c r="R682" s="866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867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867"/>
      <c r="N683" s="867"/>
      <c r="O683" s="867"/>
      <c r="P683" s="867"/>
      <c r="Q683" s="873"/>
      <c r="R683" s="867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870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870">
        <f>IF((L685=""),"",MAX(D686:L686))</f>
        <v>40310.82</v>
      </c>
      <c r="N684" s="870">
        <f>IF(L685="","",MIN(D686:L686))</f>
        <v>33127.860000000008</v>
      </c>
      <c r="O684" s="870">
        <f>IF((L686=""),"",AVERAGE(D686:L686))</f>
        <v>38553.753333333327</v>
      </c>
      <c r="P684" s="870">
        <f>IF((L685=""),"",((M684-N684)/(M684+N684))*100)</f>
        <v>9.7808947546442706</v>
      </c>
      <c r="Q684" s="871" t="str">
        <f>IF(L685="","",IF(P684&lt;20,(IF(O684&gt;33000,IF(O684&lt;44000,"Pass","Fail"),"Fail"))))</f>
        <v>Pass</v>
      </c>
      <c r="R684" s="870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866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866"/>
      <c r="N685" s="866"/>
      <c r="O685" s="866"/>
      <c r="P685" s="866"/>
      <c r="Q685" s="872"/>
      <c r="R685" s="866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867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867"/>
      <c r="N686" s="867"/>
      <c r="O686" s="867"/>
      <c r="P686" s="867"/>
      <c r="Q686" s="873"/>
      <c r="R686" s="867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870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870">
        <f>IF((L688=""),"",MAX(D689:L689))</f>
        <v>41388.569999999992</v>
      </c>
      <c r="N687" s="870">
        <f>IF(L688="","",MIN(D689:L689))</f>
        <v>33394.710000000006</v>
      </c>
      <c r="O687" s="870">
        <f>IF((L689=""),"",AVERAGE(D689:L689))</f>
        <v>39309.156666666662</v>
      </c>
      <c r="P687" s="870">
        <f>IF((L688=""),"",((M687-N687)/(M687+N687))*100)</f>
        <v>10.689367997766327</v>
      </c>
      <c r="Q687" s="871" t="str">
        <f>IF(L688="","",IF(P687&lt;20,(IF(O687&gt;33000,IF(O687&lt;44000,"Pass","Fail"),"Fail"))))</f>
        <v>Pass</v>
      </c>
      <c r="R687" s="870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866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866"/>
      <c r="N688" s="866"/>
      <c r="O688" s="866"/>
      <c r="P688" s="866"/>
      <c r="Q688" s="872"/>
      <c r="R688" s="866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867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867"/>
      <c r="N689" s="867"/>
      <c r="O689" s="867"/>
      <c r="P689" s="867"/>
      <c r="Q689" s="873"/>
      <c r="R689" s="867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870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870">
        <f>IF((L691=""),"",MAX(D692:L692))</f>
        <v>41243.279999999999</v>
      </c>
      <c r="N690" s="870">
        <f>IF(L691="","",MIN(D692:L692))</f>
        <v>33247.919999999998</v>
      </c>
      <c r="O690" s="870">
        <f>IF((L692=""),"",AVERAGE(D692:L692))</f>
        <v>39157.773333333338</v>
      </c>
      <c r="P690" s="870">
        <f>IF((L691=""),"",((M690-N690)/(M690+N690))*100)</f>
        <v>10.733294671048393</v>
      </c>
      <c r="Q690" s="871" t="str">
        <f>IF(L691="","",IF(P690&lt;20,(IF(O690&gt;33000,IF(O690&lt;44000,"Pass","Fail"),"Fail"))))</f>
        <v>Pass</v>
      </c>
      <c r="R690" s="870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866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866"/>
      <c r="N691" s="866"/>
      <c r="O691" s="866"/>
      <c r="P691" s="866"/>
      <c r="Q691" s="872"/>
      <c r="R691" s="866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867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867"/>
      <c r="N692" s="867"/>
      <c r="O692" s="867"/>
      <c r="P692" s="867"/>
      <c r="Q692" s="873"/>
      <c r="R692" s="867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870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870">
        <f>IF((L694=""),"",MAX(D695:L695))</f>
        <v>41432.22</v>
      </c>
      <c r="N693" s="870">
        <f>IF(L694="","",MIN(D695:L695))</f>
        <v>34645.799999999996</v>
      </c>
      <c r="O693" s="870">
        <f>IF((L695=""),"",AVERAGE(D695:L695))</f>
        <v>39501.873333333337</v>
      </c>
      <c r="P693" s="870">
        <f>IF((L694=""),"",((M693-N693)/(M693+N693))*100)</f>
        <v>8.920342564120368</v>
      </c>
      <c r="Q693" s="871" t="str">
        <f>IF(L694="","",IF(P693&lt;20,(IF(O693&gt;33000,IF(O693&lt;44000,"Pass","Fail"),"Fail"))))</f>
        <v>Pass</v>
      </c>
      <c r="R693" s="870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866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866"/>
      <c r="N694" s="866"/>
      <c r="O694" s="866"/>
      <c r="P694" s="866"/>
      <c r="Q694" s="872"/>
      <c r="R694" s="866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867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867"/>
      <c r="N695" s="867"/>
      <c r="O695" s="867"/>
      <c r="P695" s="867"/>
      <c r="Q695" s="873"/>
      <c r="R695" s="867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870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870">
        <f>IF((L697=""),"",MAX(D698:L698))</f>
        <v>40582.589999999997</v>
      </c>
      <c r="N696" s="870">
        <f>IF(L697="","",MIN(D698:L698))</f>
        <v>32798.639999999999</v>
      </c>
      <c r="O696" s="870">
        <f>IF((L698=""),"",AVERAGE(D698:L698))</f>
        <v>38791.94999999999</v>
      </c>
      <c r="P696" s="870">
        <f>IF((L697=""),"",((M696-N696)/(M696+N696))*100)</f>
        <v>10.607549096683169</v>
      </c>
      <c r="Q696" s="871" t="str">
        <f>IF(L697="","",IF(P696&lt;20,(IF(O696&gt;33000,IF(O696&lt;44000,"Pass","Fail"),"Fail"))))</f>
        <v>Pass</v>
      </c>
      <c r="R696" s="870">
        <v>1159</v>
      </c>
      <c r="S696" s="51" t="s">
        <v>398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866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866"/>
      <c r="N697" s="866"/>
      <c r="O697" s="866"/>
      <c r="P697" s="866"/>
      <c r="Q697" s="872"/>
      <c r="R697" s="866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867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867"/>
      <c r="N698" s="867"/>
      <c r="O698" s="867"/>
      <c r="P698" s="867"/>
      <c r="Q698" s="873"/>
      <c r="R698" s="867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870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870">
        <f>IF((L700=""),"",MAX(D701:L701))</f>
        <v>41697.06</v>
      </c>
      <c r="N699" s="870">
        <f>IF(L700="","",MIN(D701:L701))</f>
        <v>34012.860000000008</v>
      </c>
      <c r="O699" s="870">
        <f>IF((L701=""),"",AVERAGE(D701:L701))</f>
        <v>39803.03333333334</v>
      </c>
      <c r="P699" s="870">
        <f>IF((L700=""),"",((M699-N699)/(M699+N699))*100)</f>
        <v>10.149528621876748</v>
      </c>
      <c r="Q699" s="871" t="str">
        <f>IF(L700="","",IF(P699&lt;20,(IF(O699&gt;33000,IF(O699&lt;44000,"Pass","Fail"),"Fail"))))</f>
        <v>Pass</v>
      </c>
      <c r="R699" s="870">
        <v>74</v>
      </c>
      <c r="S699" s="51" t="s">
        <v>402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866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866"/>
      <c r="N700" s="866"/>
      <c r="O700" s="866"/>
      <c r="P700" s="866"/>
      <c r="Q700" s="872"/>
      <c r="R700" s="866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867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867"/>
      <c r="N701" s="867"/>
      <c r="O701" s="867"/>
      <c r="P701" s="867"/>
      <c r="Q701" s="873"/>
      <c r="R701" s="867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870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870">
        <f>IF((L703=""),"",MAX(D704:L704))</f>
        <v>41018.790000000008</v>
      </c>
      <c r="N702" s="870">
        <f>IF(L703="","",MIN(D704:L704))</f>
        <v>33323.040000000001</v>
      </c>
      <c r="O702" s="870">
        <f>IF((L704=""),"",AVERAGE(D704:L704))</f>
        <v>38964.793333333342</v>
      </c>
      <c r="P702" s="870">
        <f>IF((L703=""),"",((M702-N702)/(M702+N702))*100)</f>
        <v>10.351843639038757</v>
      </c>
      <c r="Q702" s="871" t="str">
        <f>IF(L703="","",IF(P702&lt;20,(IF(O702&gt;33000,IF(O702&lt;44000,"Pass","Fail"),"Fail"))))</f>
        <v>Pass</v>
      </c>
      <c r="R702" s="870">
        <v>102</v>
      </c>
      <c r="S702" s="51" t="s">
        <v>406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866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866"/>
      <c r="N703" s="866"/>
      <c r="O703" s="866"/>
      <c r="P703" s="866"/>
      <c r="Q703" s="872"/>
      <c r="R703" s="866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867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867"/>
      <c r="N704" s="867"/>
      <c r="O704" s="867"/>
      <c r="P704" s="867"/>
      <c r="Q704" s="873"/>
      <c r="R704" s="867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870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870">
        <f>IF((L706=""),"",MAX(D707:L707))</f>
        <v>41500.200000000004</v>
      </c>
      <c r="N705" s="870">
        <f>IF(L706="","",MIN(D707:L707))</f>
        <v>33407.58</v>
      </c>
      <c r="O705" s="870">
        <f>IF((L707=""),"",AVERAGE(D707:L707))</f>
        <v>39665.986666666664</v>
      </c>
      <c r="P705" s="870">
        <f>IF((L706=""),"",((M705-N705)/(M705+N705))*100)</f>
        <v>10.803443914637443</v>
      </c>
      <c r="Q705" s="871" t="str">
        <f>IF(L706="","",IF(P705&lt;20,(IF(O705&gt;33000,IF(O705&lt;44000,"Pass","Fail"),"Fail"))))</f>
        <v>Pass</v>
      </c>
      <c r="R705" s="870">
        <v>1159</v>
      </c>
      <c r="S705" s="51" t="s">
        <v>407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866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866"/>
      <c r="N706" s="866"/>
      <c r="O706" s="866"/>
      <c r="P706" s="866"/>
      <c r="Q706" s="872"/>
      <c r="R706" s="866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867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867"/>
      <c r="N707" s="867"/>
      <c r="O707" s="867"/>
      <c r="P707" s="867"/>
      <c r="Q707" s="873"/>
      <c r="R707" s="867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870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870">
        <f>IF((L709=""),"",MAX(D710:L710))</f>
        <v>41442</v>
      </c>
      <c r="N708" s="870">
        <f>IF(L709="","",MIN(D710:L710))</f>
        <v>30774</v>
      </c>
      <c r="O708" s="870">
        <f>IF((L710=""),"",AVERAGE(D710:L710))</f>
        <v>38555.333333333336</v>
      </c>
      <c r="P708" s="870">
        <f>IF((L709=""),"",((M708-N708)/(M708+N708))*100)</f>
        <v>14.772349617813227</v>
      </c>
      <c r="Q708" s="871" t="str">
        <f>IF(L709="","",IF(P708&lt;20,(IF(O708&gt;33000,IF(O708&lt;44000,"Pass","Fail"),"Fail"))))</f>
        <v>Pass</v>
      </c>
      <c r="R708" s="870">
        <v>1428</v>
      </c>
      <c r="S708" s="51" t="s">
        <v>408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866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866"/>
      <c r="N709" s="866"/>
      <c r="O709" s="866"/>
      <c r="P709" s="866"/>
      <c r="Q709" s="872"/>
      <c r="R709" s="866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867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867"/>
      <c r="N710" s="867"/>
      <c r="O710" s="867"/>
      <c r="P710" s="867"/>
      <c r="Q710" s="873"/>
      <c r="R710" s="867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870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870">
        <f>IF((L712=""),"",MAX(D713:L713))</f>
        <v>44566.500000000007</v>
      </c>
      <c r="N711" s="870">
        <f>IF(L712="","",MIN(D713:L713))</f>
        <v>30096.150000000009</v>
      </c>
      <c r="O711" s="870">
        <f>IF((L713=""),"",AVERAGE(D713:L713))</f>
        <v>38518.383333333331</v>
      </c>
      <c r="P711" s="870">
        <f>IF((L712=""),"",((M711-N711)/(M711+N711))*100)</f>
        <v>19.380975628376429</v>
      </c>
      <c r="Q711" s="871" t="str">
        <f>IF(L712="","",IF(P711&lt;20,(IF(O711&gt;33000,IF(O711&lt;44000,"Pass","Fail"),"Fail"))))</f>
        <v>Pass</v>
      </c>
      <c r="R711" s="870">
        <v>1428</v>
      </c>
      <c r="S711" s="51" t="s">
        <v>409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866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866"/>
      <c r="N712" s="866"/>
      <c r="O712" s="866"/>
      <c r="P712" s="866"/>
      <c r="Q712" s="872"/>
      <c r="R712" s="866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867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867"/>
      <c r="N713" s="867"/>
      <c r="O713" s="867"/>
      <c r="P713" s="867"/>
      <c r="Q713" s="873"/>
      <c r="R713" s="867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870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870">
        <f>IF((L715=""),"",MAX(D716:L716))</f>
        <v>41517</v>
      </c>
      <c r="N714" s="870">
        <f>IF(L715="","",MIN(D716:L716))</f>
        <v>31440</v>
      </c>
      <c r="O714" s="870">
        <f>IF((L716=""),"",AVERAGE(D716:L716))</f>
        <v>39020.333333333336</v>
      </c>
      <c r="P714" s="870">
        <f>IF((L715=""),"",((M714-N714)/(M714+N714))*100)</f>
        <v>13.812245569307949</v>
      </c>
      <c r="Q714" s="871" t="str">
        <f>IF(L715="","",IF(P714&lt;20,(IF(O714&gt;33000,IF(O714&lt;44000,"Pass","Fail"),"Fail"))))</f>
        <v>Pass</v>
      </c>
      <c r="R714" s="870">
        <v>1159</v>
      </c>
      <c r="S714" s="51" t="s">
        <v>411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866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866"/>
      <c r="N715" s="866"/>
      <c r="O715" s="866"/>
      <c r="P715" s="866"/>
      <c r="Q715" s="872"/>
      <c r="R715" s="866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867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867"/>
      <c r="N716" s="867"/>
      <c r="O716" s="867"/>
      <c r="P716" s="867"/>
      <c r="Q716" s="873"/>
      <c r="R716" s="867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870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870">
        <f>IF((L718=""),"",MAX(D719:L719))</f>
        <v>42720</v>
      </c>
      <c r="N717" s="870">
        <f>IF(L718="","",MIN(D719:L719))</f>
        <v>32262</v>
      </c>
      <c r="O717" s="870">
        <f>IF((L719=""),"",AVERAGE(D719:L719))</f>
        <v>40135</v>
      </c>
      <c r="P717" s="870">
        <f>IF((L718=""),"",((M717-N717)/(M717+N717))*100)</f>
        <v>13.947347363367207</v>
      </c>
      <c r="Q717" s="871" t="str">
        <f>IF(L718="","",IF(P717&lt;20,(IF(O717&gt;33000,IF(O717&lt;44000,"Pass","Fail"),"Fail"))))</f>
        <v>Pass</v>
      </c>
      <c r="R717" s="870">
        <v>1340</v>
      </c>
      <c r="S717" s="51" t="s">
        <v>413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866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866"/>
      <c r="N718" s="866"/>
      <c r="O718" s="866"/>
      <c r="P718" s="866"/>
      <c r="Q718" s="872"/>
      <c r="R718" s="866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867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867"/>
      <c r="N719" s="867"/>
      <c r="O719" s="867"/>
      <c r="P719" s="867"/>
      <c r="Q719" s="873"/>
      <c r="R719" s="867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870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870">
        <f>IF((L721=""),"",MAX(D722:L722))</f>
        <v>41784</v>
      </c>
      <c r="N720" s="870">
        <f>IF(L721="","",MIN(D722:L722))</f>
        <v>32847</v>
      </c>
      <c r="O720" s="870">
        <f>IF((L722=""),"",AVERAGE(D722:L722))</f>
        <v>39834.333333333336</v>
      </c>
      <c r="P720" s="870">
        <f>IF((L721=""),"",((M720-N720)/(M720+N720))*100)</f>
        <v>11.974916589620936</v>
      </c>
      <c r="Q720" s="871" t="str">
        <f>IF(L721="","",IF(P720&lt;20,(IF(O720&gt;33000,IF(O720&lt;44000,"Pass","Fail"),"Fail"))))</f>
        <v>Pass</v>
      </c>
      <c r="R720" s="870">
        <v>121</v>
      </c>
      <c r="S720" s="51" t="s">
        <v>417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866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866"/>
      <c r="N721" s="866"/>
      <c r="O721" s="866"/>
      <c r="P721" s="866"/>
      <c r="Q721" s="872"/>
      <c r="R721" s="866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867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867"/>
      <c r="N722" s="867"/>
      <c r="O722" s="867"/>
      <c r="P722" s="867"/>
      <c r="Q722" s="873"/>
      <c r="R722" s="867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870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870">
        <f>IF((L724=""),"",MAX(D725:L725))</f>
        <v>39873</v>
      </c>
      <c r="N723" s="870">
        <f>IF(L724="","",MIN(D725:L725))</f>
        <v>32886</v>
      </c>
      <c r="O723" s="870">
        <f>IF((L725=""),"",AVERAGE(D725:L725))</f>
        <v>38168.333333333336</v>
      </c>
      <c r="P723" s="870">
        <f>IF((L724=""),"",((M723-N723)/(M723+N723))*100)</f>
        <v>9.6029357192924589</v>
      </c>
      <c r="Q723" s="871" t="str">
        <f>IF(L724="","",IF(P723&lt;20,(IF(O723&gt;33000,IF(O723&lt;44000,"Pass","Fail"),"Fail"))))</f>
        <v>Pass</v>
      </c>
      <c r="R723" s="870">
        <v>1340</v>
      </c>
      <c r="S723" s="51" t="s">
        <v>417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866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866"/>
      <c r="N724" s="866"/>
      <c r="O724" s="866"/>
      <c r="P724" s="866"/>
      <c r="Q724" s="872"/>
      <c r="R724" s="866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867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867"/>
      <c r="N725" s="867"/>
      <c r="O725" s="867"/>
      <c r="P725" s="867"/>
      <c r="Q725" s="873"/>
      <c r="R725" s="867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870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870">
        <f>IF((L727=""),"",MAX(D728:L728))</f>
        <v>40952.369999999995</v>
      </c>
      <c r="N726" s="870">
        <f>IF(L727="","",MIN(D728:L728))</f>
        <v>31376.760000000006</v>
      </c>
      <c r="O726" s="870">
        <f>IF((L728=""),"",AVERAGE(D728:L728))</f>
        <v>38548.54</v>
      </c>
      <c r="P726" s="870">
        <f>IF((L727=""),"",((M726-N726)/(M726+N726))*100)</f>
        <v>13.23893982963709</v>
      </c>
      <c r="Q726" s="871" t="str">
        <f>IF(L727="","",IF(P726&lt;20,(IF(O726&gt;33000,IF(O726&lt;44000,"Pass","Fail"),"Fail"))))</f>
        <v>Pass</v>
      </c>
      <c r="R726" s="870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866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866"/>
      <c r="N727" s="866"/>
      <c r="O727" s="866"/>
      <c r="P727" s="866"/>
      <c r="Q727" s="872"/>
      <c r="R727" s="866"/>
      <c r="S727" s="51" t="s">
        <v>420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867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867"/>
      <c r="N728" s="867"/>
      <c r="O728" s="867"/>
      <c r="P728" s="867"/>
      <c r="Q728" s="873"/>
      <c r="R728" s="867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870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870">
        <f>IF((L730=""),"",MAX(D731:L731))</f>
        <v>44459.25</v>
      </c>
      <c r="N729" s="870">
        <f>IF(L730="","",MIN(D731:L731))</f>
        <v>31030.44</v>
      </c>
      <c r="O729" s="870">
        <f>IF((L731=""),"",AVERAGE(D731:L731))</f>
        <v>38703.366666666669</v>
      </c>
      <c r="P729" s="870">
        <f>IF((L730=""),"",((M729-N729)/(M729+N729))*100)</f>
        <v>17.78893250190854</v>
      </c>
      <c r="Q729" s="871" t="str">
        <f>IF(L730="","",IF(P729&lt;20,(IF(O729&gt;33000,IF(O729&lt;44000,"Pass","Fail"),"Fail"))))</f>
        <v>Pass</v>
      </c>
      <c r="R729" s="870">
        <v>64</v>
      </c>
      <c r="S729" s="51" t="s">
        <v>421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866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866"/>
      <c r="N730" s="866"/>
      <c r="O730" s="866"/>
      <c r="P730" s="866"/>
      <c r="Q730" s="872"/>
      <c r="R730" s="866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867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867"/>
      <c r="N731" s="867"/>
      <c r="O731" s="867"/>
      <c r="P731" s="867"/>
      <c r="Q731" s="873"/>
      <c r="R731" s="867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870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870">
        <f>IF((L733=""),"",MAX(D734:L734))</f>
        <v>41855.759999999995</v>
      </c>
      <c r="N732" s="870">
        <f>IF(L733="","",MIN(D734:L734))</f>
        <v>39134.909999999996</v>
      </c>
      <c r="O732" s="870">
        <f>IF((L734=""),"",AVERAGE(D734:L734))</f>
        <v>40151.853333333333</v>
      </c>
      <c r="P732" s="870">
        <f>IF((L733=""),"",((M732-N732)/(M732+N732))*100)</f>
        <v>3.3594610342154212</v>
      </c>
      <c r="Q732" s="871" t="str">
        <f>IF(L733="","",IF(P732&lt;20,(IF(O732&gt;33000,IF(O732&lt;44000,"Pass","Fail"),"Fail"))))</f>
        <v>Pass</v>
      </c>
      <c r="R732" s="870">
        <v>1428</v>
      </c>
      <c r="S732" s="51" t="s">
        <v>422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866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866"/>
      <c r="N733" s="866"/>
      <c r="O733" s="866"/>
      <c r="P733" s="866"/>
      <c r="Q733" s="872"/>
      <c r="R733" s="866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867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867"/>
      <c r="N734" s="867"/>
      <c r="O734" s="867"/>
      <c r="P734" s="867"/>
      <c r="Q734" s="873"/>
      <c r="R734" s="867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870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870">
        <f>IF((L736=""),"",MAX(D737:L737))</f>
        <v>35389.76999999999</v>
      </c>
      <c r="N735" s="870">
        <f>IF(L736="","",MIN(D737:L737))</f>
        <v>30187.950000000004</v>
      </c>
      <c r="O735" s="870">
        <f>IF((L737=""),"",AVERAGE(D737:L737))</f>
        <v>34157.136666666665</v>
      </c>
      <c r="P735" s="870">
        <f>IF((L736=""),"",((M735-N735)/(M735+N735))*100)</f>
        <v>7.932297737707235</v>
      </c>
      <c r="Q735" s="871" t="str">
        <f>IF(L736="","",IF(P735&lt;20,(IF(O735&gt;33000,IF(O735&lt;44000,"Pass","Fail"),"Fail"))))</f>
        <v>Pass</v>
      </c>
      <c r="R735" s="870">
        <v>1428</v>
      </c>
      <c r="S735" s="51" t="s">
        <v>423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866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866"/>
      <c r="N736" s="866"/>
      <c r="O736" s="866"/>
      <c r="P736" s="866"/>
      <c r="Q736" s="872"/>
      <c r="R736" s="866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867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867"/>
      <c r="N737" s="867"/>
      <c r="O737" s="867"/>
      <c r="P737" s="867"/>
      <c r="Q737" s="873"/>
      <c r="R737" s="867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870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870">
        <f>IF((L739=""),"",MAX(D740:L740))</f>
        <v>41505.510000000009</v>
      </c>
      <c r="N738" s="870">
        <f>IF(L739="","",MIN(D740:L740))</f>
        <v>33717.719999999994</v>
      </c>
      <c r="O738" s="870">
        <f>IF((L740=""),"",AVERAGE(D740:L740))</f>
        <v>39513.483333333337</v>
      </c>
      <c r="P738" s="870">
        <f>IF((L739=""),"",((M738-N738)/(M738+N738))*100)</f>
        <v>10.352905611737244</v>
      </c>
      <c r="Q738" s="871" t="str">
        <f>IF(L739="","",IF(P738&lt;20,(IF(O738&gt;33000,IF(O738&lt;44000,"Pass","Fail"),"Fail"))))</f>
        <v>Pass</v>
      </c>
      <c r="R738" s="870">
        <v>121</v>
      </c>
      <c r="S738" s="51" t="s">
        <v>424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866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866"/>
      <c r="N739" s="866"/>
      <c r="O739" s="866"/>
      <c r="P739" s="866"/>
      <c r="Q739" s="872"/>
      <c r="R739" s="866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867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867"/>
      <c r="N740" s="867"/>
      <c r="O740" s="867"/>
      <c r="P740" s="867"/>
      <c r="Q740" s="873"/>
      <c r="R740" s="867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870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870">
        <f>IF((L742=""),"",MAX(D743:L743))</f>
        <v>42207.540000000008</v>
      </c>
      <c r="N741" s="870">
        <f>IF(L742="","",MIN(D743:L743))</f>
        <v>33844.590000000004</v>
      </c>
      <c r="O741" s="870">
        <f>IF((L743=""),"",AVERAGE(D743:L743))</f>
        <v>40193.57</v>
      </c>
      <c r="P741" s="870">
        <f>IF((L742=""),"",((M741-N741)/(M741+N741))*100)</f>
        <v>10.996338958553828</v>
      </c>
      <c r="Q741" s="871" t="str">
        <f>IF(L742="","",IF(P741&lt;20,(IF(O741&gt;33000,IF(O741&lt;44000,"Pass","Fail"),"Fail"))))</f>
        <v>Pass</v>
      </c>
      <c r="R741" s="870">
        <v>121</v>
      </c>
      <c r="S741" s="51" t="s">
        <v>426</v>
      </c>
      <c r="T741" s="81" t="s">
        <v>425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866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866"/>
      <c r="N742" s="866"/>
      <c r="O742" s="866"/>
      <c r="P742" s="866"/>
      <c r="Q742" s="872"/>
      <c r="R742" s="866"/>
      <c r="S742" s="69" t="s">
        <v>427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867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867"/>
      <c r="N743" s="867"/>
      <c r="O743" s="867"/>
      <c r="P743" s="867"/>
      <c r="Q743" s="873"/>
      <c r="R743" s="867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870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870">
        <f>IF((L745=""),"",MAX(D746:L746))</f>
        <v>47471.82</v>
      </c>
      <c r="N744" s="870">
        <f>IF(L745="","",MIN(D746:L746))</f>
        <v>34075.200000000004</v>
      </c>
      <c r="O744" s="870">
        <f>IF((L746=""),"",AVERAGE(D746:L746))</f>
        <v>40365.92333333334</v>
      </c>
      <c r="P744" s="870">
        <f>IF((L745=""),"",((M744-N744)/(M744+N744))*100)</f>
        <v>16.428092651331706</v>
      </c>
      <c r="Q744" s="871" t="str">
        <f>IF(L745="","",IF(P744&lt;20,(IF(O744&gt;33000,IF(O744&lt;44000,"Pass","Fail"),"Fail"))))</f>
        <v>Pass</v>
      </c>
      <c r="R744" s="870">
        <v>102</v>
      </c>
      <c r="S744" s="51" t="s">
        <v>428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866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866"/>
      <c r="N745" s="866"/>
      <c r="O745" s="866"/>
      <c r="P745" s="866"/>
      <c r="Q745" s="872"/>
      <c r="R745" s="866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867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867"/>
      <c r="N746" s="867"/>
      <c r="O746" s="867"/>
      <c r="P746" s="867"/>
      <c r="Q746" s="873"/>
      <c r="R746" s="867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870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870">
        <f>IF((L748=""),"",MAX(D749:L749))</f>
        <v>41039.459999999992</v>
      </c>
      <c r="N747" s="870">
        <f>IF(L748="","",MIN(D749:L749))</f>
        <v>34094.159999999996</v>
      </c>
      <c r="O747" s="870">
        <f>IF((L749=""),"",AVERAGE(D749:L749))</f>
        <v>39348.083333333336</v>
      </c>
      <c r="P747" s="870">
        <f>IF((L748=""),"",((M747-N747)/(M747+N747))*100)</f>
        <v>9.24393101250811</v>
      </c>
      <c r="Q747" s="871" t="str">
        <f>IF(L748="","",IF(P747&lt;20,(IF(O747&gt;33000,IF(O747&lt;44000,"Pass","Fail"),"Fail"))))</f>
        <v>Pass</v>
      </c>
      <c r="R747" s="870">
        <v>121</v>
      </c>
      <c r="S747" s="51" t="s">
        <v>432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866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866"/>
      <c r="N748" s="866"/>
      <c r="O748" s="866"/>
      <c r="P748" s="866"/>
      <c r="Q748" s="872"/>
      <c r="R748" s="866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867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867"/>
      <c r="N749" s="867"/>
      <c r="O749" s="867"/>
      <c r="P749" s="867"/>
      <c r="Q749" s="873"/>
      <c r="R749" s="867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870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870">
        <f>IF((L751=""),"",MAX(D752:L752))</f>
        <v>40269.329999999994</v>
      </c>
      <c r="N750" s="870">
        <f>IF(L751="","",MIN(D752:L752))</f>
        <v>35534.370000000003</v>
      </c>
      <c r="O750" s="870">
        <f>IF((L752=""),"",AVERAGE(D752:L752))</f>
        <v>38676.58666666667</v>
      </c>
      <c r="P750" s="870">
        <f>IF((L751=""),"",((M750-N750)/(M750+N750))*100)</f>
        <v>6.2463441758119878</v>
      </c>
      <c r="Q750" s="871" t="str">
        <f>IF(L751="","",IF(P750&lt;20,(IF(O750&gt;33000,IF(O750&lt;44000,"Pass","Fail"),"Fail"))))</f>
        <v>Pass</v>
      </c>
      <c r="R750" s="870">
        <v>121</v>
      </c>
      <c r="S750" s="51" t="s">
        <v>433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866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866"/>
      <c r="N751" s="866"/>
      <c r="O751" s="866"/>
      <c r="P751" s="866"/>
      <c r="Q751" s="872"/>
      <c r="R751" s="866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867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867"/>
      <c r="N752" s="867"/>
      <c r="O752" s="867"/>
      <c r="P752" s="867"/>
      <c r="Q752" s="873"/>
      <c r="R752" s="867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870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870">
        <f>IF((L754=""),"",MAX(D755:L755))</f>
        <v>41176.92</v>
      </c>
      <c r="N753" s="870">
        <f>IF(L754="","",MIN(D755:L755))</f>
        <v>34897.379999999997</v>
      </c>
      <c r="O753" s="870">
        <f>IF((L755=""),"",AVERAGE(D755:L755))</f>
        <v>39397.600000000006</v>
      </c>
      <c r="P753" s="870">
        <f>IF((L754=""),"",((M753-N753)/(M753+N753))*100)</f>
        <v>8.2544827885369987</v>
      </c>
      <c r="Q753" s="871" t="str">
        <f>IF(L754="","",IF(P753&lt;20,(IF(O753&gt;33000,IF(O753&lt;44000,"Pass","Fail"),"Fail"))))</f>
        <v>Pass</v>
      </c>
      <c r="R753" s="870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866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866"/>
      <c r="N754" s="866"/>
      <c r="O754" s="866"/>
      <c r="P754" s="866"/>
      <c r="Q754" s="872"/>
      <c r="R754" s="866"/>
      <c r="S754" s="51" t="s">
        <v>434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867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867"/>
      <c r="N755" s="867"/>
      <c r="O755" s="867"/>
      <c r="P755" s="867"/>
      <c r="Q755" s="873"/>
      <c r="R755" s="867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870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870">
        <f>IF((L757=""),"",MAX(D758:L758))</f>
        <v>39398.129999999997</v>
      </c>
      <c r="N756" s="870">
        <f>IF(L757="","",MIN(D758:L758))</f>
        <v>31920.48</v>
      </c>
      <c r="O756" s="870">
        <f>IF((L758=""),"",AVERAGE(D758:L758))</f>
        <v>37540.703333333338</v>
      </c>
      <c r="P756" s="870">
        <f>IF((L757=""),"",((M756-N756)/(M756+N756))*100)</f>
        <v>10.484851008733902</v>
      </c>
      <c r="Q756" s="871" t="str">
        <f>IF(L757="","",IF(P756&lt;20,(IF(O756&gt;33000,IF(O756&lt;44000,"Pass","Fail"),"Fail"))))</f>
        <v>Pass</v>
      </c>
      <c r="R756" s="870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866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866"/>
      <c r="N757" s="866"/>
      <c r="O757" s="866"/>
      <c r="P757" s="866"/>
      <c r="Q757" s="872"/>
      <c r="R757" s="866"/>
      <c r="S757" s="51" t="s">
        <v>435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867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867"/>
      <c r="N758" s="867"/>
      <c r="O758" s="867"/>
      <c r="P758" s="867"/>
      <c r="Q758" s="873"/>
      <c r="R758" s="867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870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870">
        <f>IF((L760=""),"",MAX(D761:L761))</f>
        <v>40642.89</v>
      </c>
      <c r="N759" s="870">
        <f>IF(L760="","",MIN(D761:L761))</f>
        <v>32830.469999999994</v>
      </c>
      <c r="O759" s="870">
        <f>IF((L761=""),"",AVERAGE(D761:L761))</f>
        <v>38598.593333333338</v>
      </c>
      <c r="P759" s="870">
        <f>IF((L760=""),"",((M759-N759)/(M759+N759))*100)</f>
        <v>10.632996775974322</v>
      </c>
      <c r="Q759" s="871" t="str">
        <f>IF(L760="","",IF(P759&lt;20,(IF(O759&gt;33000,IF(O759&lt;44000,"Pass","Fail"),"Fail"))))</f>
        <v>Pass</v>
      </c>
      <c r="R759" s="870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866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866"/>
      <c r="N760" s="866"/>
      <c r="O760" s="866"/>
      <c r="P760" s="866"/>
      <c r="Q760" s="872"/>
      <c r="R760" s="866"/>
      <c r="S760" s="51" t="s">
        <v>436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867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867"/>
      <c r="N761" s="867"/>
      <c r="O761" s="867"/>
      <c r="P761" s="867"/>
      <c r="Q761" s="873"/>
      <c r="R761" s="867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870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870">
        <f>IF((L763=""),"",MAX(D764:L764))</f>
        <v>38577.870000000003</v>
      </c>
      <c r="N762" s="870">
        <f>IF(L763="","",MIN(D764:L764))</f>
        <v>31768.410000000003</v>
      </c>
      <c r="O762" s="870">
        <f>IF((L764=""),"",AVERAGE(D764:L764))</f>
        <v>35905.023333333338</v>
      </c>
      <c r="P762" s="870">
        <f>IF((L763=""),"",((M762-N762)/(M762+N762))*100)</f>
        <v>9.6799148441111598</v>
      </c>
      <c r="Q762" s="871" t="str">
        <f>IF(L763="","",IF(P762&lt;20,(IF(O762&gt;33000,IF(O762&lt;44000,"Pass","Fail"),"Fail"))))</f>
        <v>Pass</v>
      </c>
      <c r="R762" s="870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866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866"/>
      <c r="N763" s="866"/>
      <c r="O763" s="866"/>
      <c r="P763" s="866"/>
      <c r="Q763" s="872"/>
      <c r="R763" s="866"/>
      <c r="U763" s="288"/>
      <c r="V763" s="288"/>
      <c r="W763" s="288"/>
      <c r="X763" s="288"/>
      <c r="Y763" s="291"/>
      <c r="Z763" s="291"/>
    </row>
    <row r="764" spans="1:26" ht="15.75">
      <c r="A764" s="236"/>
      <c r="B764" s="867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867"/>
      <c r="N764" s="867"/>
      <c r="O764" s="867"/>
      <c r="P764" s="867"/>
      <c r="Q764" s="873"/>
      <c r="R764" s="867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870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870">
        <f>IF((L766=""),"",MAX(D767:L767))</f>
        <v>40422.6</v>
      </c>
      <c r="N765" s="870">
        <f>IF(L766="","",MIN(D767:L767))</f>
        <v>30368.549999999996</v>
      </c>
      <c r="O765" s="870">
        <f>IF((L767=""),"",AVERAGE(D767:L767))</f>
        <v>36926.069999999992</v>
      </c>
      <c r="P765" s="870">
        <f>IF((L766=""),"",((M765-N765)/(M765+N765))*100)</f>
        <v>14.202410894582169</v>
      </c>
      <c r="Q765" s="871" t="str">
        <f>IF(L766="","",IF(P765&lt;20,(IF(O765&gt;33000,IF(O765&lt;44000,"Pass","Fail"),"Fail"))))</f>
        <v>Pass</v>
      </c>
      <c r="R765" s="870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866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866"/>
      <c r="N766" s="866"/>
      <c r="O766" s="866"/>
      <c r="P766" s="866"/>
      <c r="Q766" s="872"/>
      <c r="R766" s="866"/>
      <c r="U766" s="288"/>
      <c r="V766" s="288"/>
      <c r="W766" s="288"/>
      <c r="X766" s="288"/>
      <c r="Y766" s="291"/>
      <c r="Z766" s="291"/>
    </row>
    <row r="767" spans="1:26" ht="15.75">
      <c r="A767" s="236"/>
      <c r="B767" s="867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867"/>
      <c r="N767" s="867"/>
      <c r="O767" s="867"/>
      <c r="P767" s="867"/>
      <c r="Q767" s="873"/>
      <c r="R767" s="867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870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870">
        <f>IF((L769=""),"",MAX(D770:L770))</f>
        <v>41947.14</v>
      </c>
      <c r="N768" s="870">
        <f>IF(L769="","",MIN(D770:L770))</f>
        <v>33561.510000000009</v>
      </c>
      <c r="O768" s="870">
        <f>IF((L770=""),"",AVERAGE(D770:L770))</f>
        <v>39843.939999999995</v>
      </c>
      <c r="P768" s="870">
        <f>IF((L769=""),"",((M768-N768)/(M768+N768))*100)</f>
        <v>11.105522347439651</v>
      </c>
      <c r="Q768" s="871" t="str">
        <f>IF(L769="","",IF(P768&lt;20,(IF(O768&gt;33000,IF(O768&lt;44000,"Pass","Fail"),"Fail"))))</f>
        <v>Pass</v>
      </c>
      <c r="R768" s="870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866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866"/>
      <c r="N769" s="866"/>
      <c r="O769" s="866"/>
      <c r="P769" s="866"/>
      <c r="Q769" s="872"/>
      <c r="R769" s="866"/>
      <c r="U769" s="288"/>
      <c r="V769" s="288"/>
      <c r="W769" s="288"/>
      <c r="X769" s="288"/>
      <c r="Y769" s="291"/>
      <c r="Z769" s="291"/>
    </row>
    <row r="770" spans="1:26" ht="15.75">
      <c r="A770" s="236"/>
      <c r="B770" s="867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867"/>
      <c r="N770" s="867"/>
      <c r="O770" s="867"/>
      <c r="P770" s="867"/>
      <c r="Q770" s="873"/>
      <c r="R770" s="867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870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870">
        <f>IF((L772=""),"",MAX(D773:L773))</f>
        <v>42627.63</v>
      </c>
      <c r="N771" s="870">
        <f>IF(L772="","",MIN(D773:L773))</f>
        <v>33987.360000000001</v>
      </c>
      <c r="O771" s="870">
        <f>IF((L773=""),"",AVERAGE(D773:L773))</f>
        <v>40381.32</v>
      </c>
      <c r="P771" s="870">
        <f>IF((L772=""),"",((M771-N771)/(M771+N771))*100)</f>
        <v>11.277518929389664</v>
      </c>
      <c r="Q771" s="871" t="str">
        <f>IF(L772="","",IF(P771&lt;20,(IF(O771&gt;33000,IF(O771&lt;44000,"Pass","Fail"),"Fail"))))</f>
        <v>Pass</v>
      </c>
      <c r="R771" s="870">
        <v>121</v>
      </c>
      <c r="S771" s="51" t="s">
        <v>442</v>
      </c>
      <c r="T771" s="81" t="s">
        <v>441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866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866"/>
      <c r="N772" s="866"/>
      <c r="O772" s="866"/>
      <c r="P772" s="866"/>
      <c r="Q772" s="872"/>
      <c r="R772" s="866"/>
      <c r="U772" s="288"/>
      <c r="V772" s="288"/>
      <c r="W772" s="288"/>
      <c r="X772" s="288"/>
      <c r="Y772" s="291"/>
      <c r="Z772" s="291"/>
    </row>
    <row r="773" spans="1:26" ht="15.75">
      <c r="A773" s="236"/>
      <c r="B773" s="867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867"/>
      <c r="N773" s="867"/>
      <c r="O773" s="867"/>
      <c r="P773" s="867"/>
      <c r="Q773" s="873"/>
      <c r="R773" s="867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870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870">
        <f>IF((L775=""),"",MAX(D776:L776))</f>
        <v>41448.959999999999</v>
      </c>
      <c r="N774" s="870">
        <f>IF(L775="","",MIN(D776:L776))</f>
        <v>33496.53</v>
      </c>
      <c r="O774" s="870">
        <f>IF((L776=""),"",AVERAGE(D776:L776))</f>
        <v>39620.486666666664</v>
      </c>
      <c r="P774" s="870">
        <f>IF((L775=""),"",((M774-N774)/(M774+N774))*100)</f>
        <v>10.610952039942632</v>
      </c>
      <c r="Q774" s="871" t="str">
        <f>IF(L775="","",IF(P774&lt;20,(IF(O774&gt;33000,IF(O774&lt;44000,"Pass","Fail"),"Fail"))))</f>
        <v>Pass</v>
      </c>
      <c r="R774" s="870">
        <v>1340</v>
      </c>
      <c r="S774" s="51" t="s">
        <v>445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866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866"/>
      <c r="N775" s="866"/>
      <c r="O775" s="866"/>
      <c r="P775" s="866"/>
      <c r="Q775" s="872"/>
      <c r="R775" s="866"/>
      <c r="U775" s="288"/>
      <c r="V775" s="288"/>
      <c r="W775" s="288"/>
      <c r="X775" s="288"/>
      <c r="Y775" s="291"/>
      <c r="Z775" s="291"/>
    </row>
    <row r="776" spans="1:26" ht="15.75">
      <c r="A776" s="236"/>
      <c r="B776" s="867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867"/>
      <c r="N776" s="867"/>
      <c r="O776" s="867"/>
      <c r="P776" s="867"/>
      <c r="Q776" s="873"/>
      <c r="R776" s="867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870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870">
        <f>IF((L778=""),"",MAX(D779:L779))</f>
        <v>40413.240000000005</v>
      </c>
      <c r="N777" s="870">
        <f>IF(L778="","",MIN(D779:L779))</f>
        <v>32831.25</v>
      </c>
      <c r="O777" s="870">
        <f>IF((L779=""),"",AVERAGE(D779:L779))</f>
        <v>38438.353333333333</v>
      </c>
      <c r="P777" s="870">
        <f>IF((L778=""),"",((M777-N777)/(M777+N777))*100)</f>
        <v>10.351618258247147</v>
      </c>
      <c r="Q777" s="871" t="str">
        <f>IF(L778="","",IF(P777&lt;20,(IF(O777&gt;33000,IF(O777&lt;44000,"Pass","Fail"),"Fail"))))</f>
        <v>Pass</v>
      </c>
      <c r="R777" s="870">
        <v>1159</v>
      </c>
      <c r="S777" s="51" t="s">
        <v>446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866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866"/>
      <c r="N778" s="866"/>
      <c r="O778" s="866"/>
      <c r="P778" s="866"/>
      <c r="Q778" s="872"/>
      <c r="R778" s="866"/>
      <c r="U778" s="288"/>
      <c r="V778" s="288"/>
      <c r="W778" s="288"/>
      <c r="X778" s="288"/>
      <c r="Y778" s="291"/>
      <c r="Z778" s="291"/>
    </row>
    <row r="779" spans="1:26" ht="15.75">
      <c r="A779" s="236"/>
      <c r="B779" s="867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867"/>
      <c r="N779" s="867"/>
      <c r="O779" s="867"/>
      <c r="P779" s="867"/>
      <c r="Q779" s="873"/>
      <c r="R779" s="867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870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870">
        <f>IF((L781=""),"",MAX(D782:L782))</f>
        <v>39719.070000000007</v>
      </c>
      <c r="N780" s="870">
        <f>IF(L781="","",MIN(D782:L782))</f>
        <v>32763.54</v>
      </c>
      <c r="O780" s="870">
        <f>IF((L782=""),"",AVERAGE(D782:L782))</f>
        <v>37887.73000000001</v>
      </c>
      <c r="P780" s="870">
        <f>IF((L781=""),"",((M780-N780)/(M780+N780))*100)</f>
        <v>9.5961362318492736</v>
      </c>
      <c r="Q780" s="871" t="str">
        <f>IF(L781="","",IF(P780&lt;20,(IF(O780&gt;33000,IF(O780&lt;44000,"Pass","Fail"),"Fail"))))</f>
        <v>Pass</v>
      </c>
      <c r="R780" s="870">
        <v>1159</v>
      </c>
      <c r="S780" s="51" t="s">
        <v>447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866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866"/>
      <c r="N781" s="866"/>
      <c r="O781" s="866"/>
      <c r="P781" s="866"/>
      <c r="Q781" s="872"/>
      <c r="R781" s="866"/>
      <c r="U781" s="288"/>
      <c r="V781" s="288"/>
      <c r="W781" s="288"/>
      <c r="X781" s="288"/>
      <c r="Y781" s="291"/>
      <c r="Z781" s="291"/>
    </row>
    <row r="782" spans="1:26" ht="15.75">
      <c r="A782" s="236"/>
      <c r="B782" s="867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867"/>
      <c r="N782" s="867"/>
      <c r="O782" s="867"/>
      <c r="P782" s="867"/>
      <c r="Q782" s="873"/>
      <c r="R782" s="867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870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870">
        <f>IF((L784=""),"",MAX(D785:L785))</f>
        <v>40491.39</v>
      </c>
      <c r="N783" s="870">
        <f>IF(L784="","",MIN(D785:L785))</f>
        <v>32897.100000000006</v>
      </c>
      <c r="O783" s="870">
        <f>IF((L785=""),"",AVERAGE(D785:L785))</f>
        <v>38527.113333333335</v>
      </c>
      <c r="P783" s="870">
        <f>IF((L784=""),"",((M783-N783)/(M783+N783))*100)</f>
        <v>10.348066842634305</v>
      </c>
      <c r="Q783" s="871" t="str">
        <f>IF(L784="","",IF(P783&lt;20,(IF(O783&gt;33000,IF(O783&lt;44000,"Pass","Fail"),"Fail"))))</f>
        <v>Pass</v>
      </c>
      <c r="R783" s="870">
        <v>1335</v>
      </c>
      <c r="S783" s="51" t="s">
        <v>448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866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866"/>
      <c r="N784" s="866"/>
      <c r="O784" s="866"/>
      <c r="P784" s="866"/>
      <c r="Q784" s="872"/>
      <c r="R784" s="866"/>
      <c r="U784" s="288"/>
      <c r="V784" s="288"/>
      <c r="W784" s="288"/>
      <c r="X784" s="288"/>
      <c r="Y784" s="291"/>
      <c r="Z784" s="291"/>
    </row>
    <row r="785" spans="1:26" ht="15.75">
      <c r="A785" s="236"/>
      <c r="B785" s="867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867"/>
      <c r="N785" s="867"/>
      <c r="O785" s="867"/>
      <c r="P785" s="867"/>
      <c r="Q785" s="873"/>
      <c r="R785" s="867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870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870">
        <f>IF((L787=""),"",MAX(D788:L788))</f>
        <v>40674.33</v>
      </c>
      <c r="N786" s="870">
        <f>IF(L787="","",MIN(D788:L788))</f>
        <v>32354.04</v>
      </c>
      <c r="O786" s="870">
        <f>IF((L788=""),"",AVERAGE(D788:L788))</f>
        <v>38454.276666666665</v>
      </c>
      <c r="P786" s="870">
        <f>IF((L787=""),"",((M786-N786)/(M786+N786))*100)</f>
        <v>11.393229781795762</v>
      </c>
      <c r="Q786" s="871" t="str">
        <f>IF(L787="","",IF(P786&lt;20,(IF(O786&gt;33000,IF(O786&lt;44000,"Pass","Fail"),"Fail"))))</f>
        <v>Pass</v>
      </c>
      <c r="R786" s="870">
        <v>102</v>
      </c>
      <c r="S786" s="51" t="s">
        <v>450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866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866"/>
      <c r="N787" s="866"/>
      <c r="O787" s="866"/>
      <c r="P787" s="866"/>
      <c r="Q787" s="872"/>
      <c r="R787" s="866"/>
      <c r="U787" s="288"/>
      <c r="V787" s="288"/>
      <c r="W787" s="288"/>
      <c r="X787" s="288"/>
      <c r="Y787" s="291"/>
      <c r="Z787" s="291"/>
    </row>
    <row r="788" spans="1:26" ht="15.75">
      <c r="A788" s="236"/>
      <c r="B788" s="867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867"/>
      <c r="N788" s="867"/>
      <c r="O788" s="867"/>
      <c r="P788" s="867"/>
      <c r="Q788" s="873"/>
      <c r="R788" s="867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870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870">
        <f>IF((L790=""),"",MAX(D791:L791))</f>
        <v>40359.749999999993</v>
      </c>
      <c r="N789" s="870">
        <f>IF(L790="","",MIN(D791:L791))</f>
        <v>33986.339999999997</v>
      </c>
      <c r="O789" s="870">
        <f>IF((L791=""),"",AVERAGE(D791:L791))</f>
        <v>38624.410000000003</v>
      </c>
      <c r="P789" s="870">
        <f>IF((L790=""),"",((M789-N789)/(M789+N789))*100)</f>
        <v>8.5726229852840898</v>
      </c>
      <c r="Q789" s="871" t="str">
        <f>IF(L790="","",IF(P789&lt;20,(IF(O789&gt;33000,IF(O789&lt;44000,"Pass","Fail"),"Fail"))))</f>
        <v>Pass</v>
      </c>
      <c r="R789" s="870">
        <v>121</v>
      </c>
      <c r="S789" s="51" t="s">
        <v>451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866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866"/>
      <c r="N790" s="866"/>
      <c r="O790" s="866"/>
      <c r="P790" s="866"/>
      <c r="Q790" s="872"/>
      <c r="R790" s="866"/>
      <c r="U790" s="288"/>
      <c r="V790" s="288"/>
      <c r="W790" s="288"/>
      <c r="X790" s="288"/>
      <c r="Y790" s="291"/>
      <c r="Z790" s="291"/>
    </row>
    <row r="791" spans="1:26" ht="15.75">
      <c r="A791" s="236"/>
      <c r="B791" s="867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867"/>
      <c r="N791" s="867"/>
      <c r="O791" s="867"/>
      <c r="P791" s="867"/>
      <c r="Q791" s="873"/>
      <c r="R791" s="867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870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870">
        <f>IF((L793=""),"",MAX(D794:L794))</f>
        <v>42703.05</v>
      </c>
      <c r="N792" s="870">
        <f>IF(L793="","",MIN(D794:L794))</f>
        <v>36198.240000000005</v>
      </c>
      <c r="O792" s="870">
        <f>IF((L794=""),"",AVERAGE(D794:L794))</f>
        <v>41144.023333333338</v>
      </c>
      <c r="P792" s="870">
        <f>IF((L793=""),"",((M792-N792)/(M792+N792))*100)</f>
        <v>8.244237831852935</v>
      </c>
      <c r="Q792" s="871" t="str">
        <f>IF(L793="","",IF(P792&lt;20,(IF(O792&gt;33000,IF(O792&lt;44000,"Pass","Fail"),"Fail"))))</f>
        <v>Pass</v>
      </c>
      <c r="R792" s="870">
        <v>1335</v>
      </c>
      <c r="S792" s="51" t="s">
        <v>452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866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866"/>
      <c r="N793" s="866"/>
      <c r="O793" s="866"/>
      <c r="P793" s="866"/>
      <c r="Q793" s="872"/>
      <c r="R793" s="866"/>
      <c r="U793" s="288"/>
      <c r="V793" s="288"/>
      <c r="W793" s="288"/>
      <c r="X793" s="288"/>
      <c r="Y793" s="291"/>
      <c r="Z793" s="291"/>
    </row>
    <row r="794" spans="1:26" ht="15.75">
      <c r="A794" s="236"/>
      <c r="B794" s="867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867"/>
      <c r="N794" s="867"/>
      <c r="O794" s="867"/>
      <c r="P794" s="867"/>
      <c r="Q794" s="873"/>
      <c r="R794" s="867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870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870">
        <f>IF((L796=""),"",MAX(D797:L797))</f>
        <v>43529.340000000011</v>
      </c>
      <c r="N795" s="870">
        <f>IF(L796="","",MIN(D797:L797))</f>
        <v>30926.969999999994</v>
      </c>
      <c r="O795" s="870">
        <f>IF((L797=""),"",AVERAGE(D797:L797))</f>
        <v>37739.51666666667</v>
      </c>
      <c r="P795" s="870">
        <f>IF((L796=""),"",((M795-N795)/(M795+N795))*100)</f>
        <v>16.925858936603248</v>
      </c>
      <c r="Q795" s="871" t="str">
        <f>IF(L796="","",IF(P795&lt;20,(IF(O795&gt;33000,IF(O795&lt;44000,"Pass","Fail"),"Fail"))))</f>
        <v>Pass</v>
      </c>
      <c r="R795" s="870">
        <v>1534</v>
      </c>
      <c r="S795" s="51" t="s">
        <v>455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866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866"/>
      <c r="N796" s="866"/>
      <c r="O796" s="866"/>
      <c r="P796" s="866"/>
      <c r="Q796" s="872"/>
      <c r="R796" s="866"/>
      <c r="U796" s="288"/>
      <c r="V796" s="288"/>
      <c r="W796" s="288"/>
      <c r="X796" s="288"/>
      <c r="Y796" s="291"/>
      <c r="Z796" s="291"/>
    </row>
    <row r="797" spans="1:26" ht="15.75">
      <c r="A797" s="236"/>
      <c r="B797" s="867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867"/>
      <c r="N797" s="867"/>
      <c r="O797" s="867"/>
      <c r="P797" s="867"/>
      <c r="Q797" s="873"/>
      <c r="R797" s="867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870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870">
        <f>IF((L799=""),"",MAX(D800:L800))</f>
        <v>34455</v>
      </c>
      <c r="N798" s="870">
        <f>IF(L799="","",MIN(D800:L800))</f>
        <v>27525</v>
      </c>
      <c r="O798" s="870">
        <f>IF((L800=""),"",AVERAGE(D800:L800))</f>
        <v>32794</v>
      </c>
      <c r="P798" s="870">
        <f>IF((L799=""),"",((M798-N798)/(M798+N798))*100)</f>
        <v>11.181026137463698</v>
      </c>
      <c r="Q798" s="871" t="str">
        <f>IF(L799="","",IF(P798&lt;20,(IF(O798&gt;33000,IF(O798&lt;44000,"Pass","Fail"),"Fail"))))</f>
        <v>Fail</v>
      </c>
      <c r="R798" s="870">
        <v>1159</v>
      </c>
      <c r="T798" s="81" t="s">
        <v>453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866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866"/>
      <c r="N799" s="866"/>
      <c r="O799" s="866"/>
      <c r="P799" s="866"/>
      <c r="Q799" s="872"/>
      <c r="R799" s="866"/>
      <c r="U799" s="288"/>
      <c r="V799" s="288"/>
      <c r="W799" s="288"/>
      <c r="X799" s="288"/>
      <c r="Y799" s="291"/>
      <c r="Z799" s="291"/>
    </row>
    <row r="800" spans="1:26" ht="15.75">
      <c r="A800" s="236"/>
      <c r="B800" s="867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867"/>
      <c r="N800" s="867"/>
      <c r="O800" s="867"/>
      <c r="P800" s="867"/>
      <c r="Q800" s="873"/>
      <c r="R800" s="867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870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870">
        <f>IF((L802=""),"",MAX(D803:L803))</f>
        <v>41089.619999999995</v>
      </c>
      <c r="N801" s="870">
        <f>IF(L802="","",MIN(D803:L803))</f>
        <v>33020.25</v>
      </c>
      <c r="O801" s="870">
        <f>IF((L803=""),"",AVERAGE(D803:L803))</f>
        <v>39023.563333333324</v>
      </c>
      <c r="P801" s="870">
        <f>IF((L802=""),"",((M801-N801)/(M801+N801))*100)</f>
        <v>10.888387741066063</v>
      </c>
      <c r="Q801" s="871" t="str">
        <f>IF(L802="","",IF(P801&lt;20,(IF(O801&gt;33000,IF(O801&lt;44000,"Pass","Fail"),"Fail"))))</f>
        <v>Pass</v>
      </c>
      <c r="R801" s="870">
        <v>121</v>
      </c>
      <c r="S801" s="51" t="s">
        <v>456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866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866"/>
      <c r="N802" s="866"/>
      <c r="O802" s="866"/>
      <c r="P802" s="866"/>
      <c r="Q802" s="872"/>
      <c r="R802" s="866"/>
      <c r="U802" s="288"/>
      <c r="V802" s="288"/>
      <c r="W802" s="288"/>
      <c r="X802" s="288"/>
      <c r="Y802" s="291"/>
      <c r="Z802" s="291"/>
    </row>
    <row r="803" spans="1:26" ht="15.75">
      <c r="A803" s="236"/>
      <c r="B803" s="867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867"/>
      <c r="N803" s="867"/>
      <c r="O803" s="867"/>
      <c r="P803" s="867"/>
      <c r="Q803" s="873"/>
      <c r="R803" s="867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870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870">
        <f>IF((L805=""),"",MAX(D806:L806))</f>
        <v>40400.43</v>
      </c>
      <c r="N804" s="870">
        <f>IF(L805="","",MIN(D806:L806))</f>
        <v>32720.880000000008</v>
      </c>
      <c r="O804" s="870">
        <f>IF((L806=""),"",AVERAGE(D806:L806))</f>
        <v>38477.03</v>
      </c>
      <c r="P804" s="870">
        <f>IF((L805=""),"",((M804-N804)/(M804+N804))*100)</f>
        <v>10.50247868918102</v>
      </c>
      <c r="Q804" s="871" t="str">
        <f>IF(L805="","",IF(P804&lt;20,(IF(O804&gt;33000,IF(O804&lt;44000,"Pass","Fail"),"Fail"))))</f>
        <v>Pass</v>
      </c>
      <c r="R804" s="870">
        <v>1159</v>
      </c>
      <c r="S804" s="51" t="s">
        <v>457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866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866"/>
      <c r="N805" s="866"/>
      <c r="O805" s="866"/>
      <c r="P805" s="866"/>
      <c r="Q805" s="872"/>
      <c r="R805" s="866"/>
      <c r="U805" s="288"/>
      <c r="V805" s="288"/>
      <c r="W805" s="288"/>
      <c r="X805" s="288"/>
      <c r="Y805" s="291"/>
      <c r="Z805" s="291"/>
    </row>
    <row r="806" spans="1:26" ht="15.75">
      <c r="A806" s="236"/>
      <c r="B806" s="867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867"/>
      <c r="N806" s="867"/>
      <c r="O806" s="867"/>
      <c r="P806" s="867"/>
      <c r="Q806" s="873"/>
      <c r="R806" s="867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870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870">
        <f>IF((L808=""),"",MAX(D809:L809))</f>
        <v>39847.829999999994</v>
      </c>
      <c r="N807" s="870">
        <f>IF(L808="","",MIN(D809:L809))</f>
        <v>32188.380000000008</v>
      </c>
      <c r="O807" s="870">
        <f>IF((L809=""),"",AVERAGE(D809:L809))</f>
        <v>37860.513333333336</v>
      </c>
      <c r="P807" s="870">
        <f>IF((L808=""),"",((M807-N807)/(M807+N807))*100)</f>
        <v>10.632777598932517</v>
      </c>
      <c r="Q807" s="871" t="str">
        <f>IF(L808="","",IF(P807&lt;20,(IF(O807&gt;33000,IF(O807&lt;44000,"Pass","Fail"),"Fail"))))</f>
        <v>Pass</v>
      </c>
      <c r="R807" s="870">
        <v>102</v>
      </c>
      <c r="S807" s="51" t="s">
        <v>458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866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866"/>
      <c r="N808" s="866"/>
      <c r="O808" s="866"/>
      <c r="P808" s="866"/>
      <c r="Q808" s="872"/>
      <c r="R808" s="866"/>
      <c r="U808" s="288"/>
      <c r="V808" s="288"/>
      <c r="W808" s="288"/>
      <c r="X808" s="288"/>
      <c r="Y808" s="291"/>
      <c r="Z808" s="291"/>
    </row>
    <row r="809" spans="1:26" ht="15.75">
      <c r="A809" s="236"/>
      <c r="B809" s="867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867"/>
      <c r="N809" s="867"/>
      <c r="O809" s="867"/>
      <c r="P809" s="867"/>
      <c r="Q809" s="873"/>
      <c r="R809" s="867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870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870">
        <f>IF((L811=""),"",MAX(D812:L812))</f>
        <v>41220.449999999997</v>
      </c>
      <c r="N810" s="870">
        <f>IF(L811="","",MIN(D812:L812))</f>
        <v>33847.83</v>
      </c>
      <c r="O810" s="870">
        <f>IF((L812=""),"",AVERAGE(D812:L812))</f>
        <v>39347.506666666675</v>
      </c>
      <c r="P810" s="870">
        <f>IF((L811=""),"",((M810-N810)/(M810+N810))*100)</f>
        <v>9.8212187624386704</v>
      </c>
      <c r="Q810" s="871" t="str">
        <f>IF(L811="","",IF(P810&lt;20,(IF(O810&gt;33000,IF(O810&lt;44000,"Pass","Fail"),"Fail"))))</f>
        <v>Pass</v>
      </c>
      <c r="R810" s="870">
        <v>64</v>
      </c>
      <c r="S810" s="51" t="s">
        <v>459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866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866"/>
      <c r="N811" s="866"/>
      <c r="O811" s="866"/>
      <c r="P811" s="866"/>
      <c r="Q811" s="872"/>
      <c r="R811" s="866"/>
      <c r="U811" s="288"/>
      <c r="V811" s="288"/>
      <c r="W811" s="288"/>
      <c r="X811" s="288"/>
      <c r="Y811" s="291"/>
      <c r="Z811" s="291"/>
    </row>
    <row r="812" spans="1:26" ht="15.75">
      <c r="A812" s="236"/>
      <c r="B812" s="867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867"/>
      <c r="N812" s="867"/>
      <c r="O812" s="867"/>
      <c r="P812" s="867"/>
      <c r="Q812" s="873"/>
      <c r="R812" s="867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870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870">
        <f>IF((L814=""),"",MAX(D815:L815))</f>
        <v>40067.22</v>
      </c>
      <c r="N813" s="870">
        <f>IF(L814="","",MIN(D815:L815))</f>
        <v>32756.219999999994</v>
      </c>
      <c r="O813" s="870">
        <f>IF((L815=""),"",AVERAGE(D815:L815))</f>
        <v>38212.933333333327</v>
      </c>
      <c r="P813" s="870">
        <f>IF((L814=""),"",((M813-N813)/(M813+N813))*100)</f>
        <v>10.039349967537934</v>
      </c>
      <c r="Q813" s="871" t="str">
        <f>IF(L814="","",IF(P813&lt;20,(IF(O813&gt;33000,IF(O813&lt;44000,"Pass","Fail"),"Fail"))))</f>
        <v>Pass</v>
      </c>
      <c r="R813" s="870">
        <v>74</v>
      </c>
      <c r="S813" s="584" t="s">
        <v>460</v>
      </c>
    </row>
    <row r="814" spans="1:26" ht="15.75">
      <c r="A814" s="235"/>
      <c r="B814" s="866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866"/>
      <c r="N814" s="866"/>
      <c r="O814" s="866"/>
      <c r="P814" s="866"/>
      <c r="Q814" s="872"/>
      <c r="R814" s="866"/>
    </row>
    <row r="815" spans="1:26" ht="15.75">
      <c r="A815" s="236"/>
      <c r="B815" s="867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867"/>
      <c r="N815" s="867"/>
      <c r="O815" s="867"/>
      <c r="P815" s="867"/>
      <c r="Q815" s="873"/>
      <c r="R815" s="867"/>
    </row>
    <row r="816" spans="1:26" ht="15.75">
      <c r="A816" s="150">
        <v>44031</v>
      </c>
      <c r="B816" s="870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870">
        <f>IF((L817=""),"",MAX(D818:L818))</f>
        <v>40796.549999999996</v>
      </c>
      <c r="N816" s="870">
        <f>IF(L817="","",MIN(D818:L818))</f>
        <v>34067.100000000006</v>
      </c>
      <c r="O816" s="870">
        <f>IF((L818=""),"",AVERAGE(D818:L818))</f>
        <v>39156.266666666663</v>
      </c>
      <c r="P816" s="870">
        <f>IF((L817=""),"",((M816-N816)/(M816+N816))*100)</f>
        <v>8.9889418963675833</v>
      </c>
      <c r="Q816" s="871" t="str">
        <f>IF(L817="","",IF(P816&lt;20,(IF(O816&gt;33000,IF(O816&lt;44000,"Pass","Fail"),"Fail"))))</f>
        <v>Pass</v>
      </c>
      <c r="R816" s="870">
        <v>64</v>
      </c>
      <c r="S816" s="584"/>
    </row>
    <row r="817" spans="1:26" ht="15.75">
      <c r="A817" s="235"/>
      <c r="B817" s="866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866"/>
      <c r="N817" s="866"/>
      <c r="O817" s="866"/>
      <c r="P817" s="866"/>
      <c r="Q817" s="872"/>
      <c r="R817" s="866"/>
    </row>
    <row r="818" spans="1:26" ht="15.75">
      <c r="A818" s="236"/>
      <c r="B818" s="867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867"/>
      <c r="N818" s="867"/>
      <c r="O818" s="867"/>
      <c r="P818" s="867"/>
      <c r="Q818" s="873"/>
      <c r="R818" s="867"/>
    </row>
    <row r="819" spans="1:26" ht="15.75">
      <c r="A819" s="150">
        <v>44034</v>
      </c>
      <c r="B819" s="870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870">
        <f>IF((L820=""),"",MAX(D821:L821))</f>
        <v>40448.399999999994</v>
      </c>
      <c r="N819" s="870">
        <f>IF(L820="","",MIN(D821:L821))</f>
        <v>33031.14</v>
      </c>
      <c r="O819" s="870">
        <f>IF((L821=""),"",AVERAGE(D821:L821))</f>
        <v>38530.759999999995</v>
      </c>
      <c r="P819" s="870">
        <f>IF((L820=""),"",((M819-N819)/(M819+N819))*100)</f>
        <v>10.094320133196256</v>
      </c>
      <c r="Q819" s="871" t="str">
        <f>IF(L820="","",IF(P819&lt;20,(IF(O819&gt;33000,IF(O819&lt;44000,"Pass","Fail"),"Fail"))))</f>
        <v>Pass</v>
      </c>
      <c r="R819" s="870">
        <v>1335</v>
      </c>
      <c r="S819" s="584"/>
    </row>
    <row r="820" spans="1:26" ht="15.75">
      <c r="A820" s="235"/>
      <c r="B820" s="866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866"/>
      <c r="N820" s="866"/>
      <c r="O820" s="866"/>
      <c r="P820" s="866"/>
      <c r="Q820" s="872"/>
      <c r="R820" s="866"/>
      <c r="S820" s="51" t="s">
        <v>461</v>
      </c>
    </row>
    <row r="821" spans="1:26" ht="15.75">
      <c r="A821" s="236"/>
      <c r="B821" s="867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867"/>
      <c r="N821" s="867"/>
      <c r="O821" s="867"/>
      <c r="P821" s="867"/>
      <c r="Q821" s="873"/>
      <c r="R821" s="867"/>
    </row>
    <row r="822" spans="1:26" ht="15.75">
      <c r="A822" s="150">
        <v>44038</v>
      </c>
      <c r="B822" s="870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870">
        <f>IF((L823=""),"",MAX(D824:L824))</f>
        <v>40515</v>
      </c>
      <c r="N822" s="870">
        <f>IF(L823="","",MIN(D824:L824))</f>
        <v>36672</v>
      </c>
      <c r="O822" s="870">
        <f>IF((L824=""),"",AVERAGE(D824:L824))</f>
        <v>39225.333333333336</v>
      </c>
      <c r="P822" s="870">
        <f>IF((L823=""),"",((M822-N822)/(M822+N822))*100)</f>
        <v>4.9788176765517509</v>
      </c>
      <c r="Q822" s="871" t="str">
        <f>IF(L823="","",IF(P822&lt;20,(IF(O822&gt;33000,IF(O822&lt;44000,"Pass","Fail"),"Fail"))))</f>
        <v>Pass</v>
      </c>
      <c r="R822" s="870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866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866"/>
      <c r="N823" s="866"/>
      <c r="O823" s="866"/>
      <c r="P823" s="866"/>
      <c r="Q823" s="872"/>
      <c r="R823" s="866"/>
      <c r="S823" s="51" t="s">
        <v>462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867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867"/>
      <c r="N824" s="867"/>
      <c r="O824" s="867"/>
      <c r="P824" s="867"/>
      <c r="Q824" s="873"/>
      <c r="R824" s="867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870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870">
        <f>IF((L826=""),"",MAX(D827:L827))</f>
        <v>39913.68</v>
      </c>
      <c r="N825" s="870">
        <f>IF(L826="","",MIN(D827:L827))</f>
        <v>32523.870000000003</v>
      </c>
      <c r="O825" s="870">
        <f>IF((L827=""),"",AVERAGE(D827:L827))</f>
        <v>38045.546666666662</v>
      </c>
      <c r="P825" s="870">
        <f>IF((L826=""),"",((M825-N825)/(M825+N825))*100)</f>
        <v>10.201628851334696</v>
      </c>
      <c r="Q825" s="871" t="str">
        <f>IF(L826="","",IF(P825&lt;20,(IF(O825&gt;33000,IF(O825&lt;44000,"Pass","Fail"),"Fail"))))</f>
        <v>Pass</v>
      </c>
      <c r="R825" s="870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866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866"/>
      <c r="N826" s="866"/>
      <c r="O826" s="866"/>
      <c r="P826" s="866"/>
      <c r="Q826" s="872"/>
      <c r="R826" s="866"/>
      <c r="S826" s="51" t="s">
        <v>463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867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867"/>
      <c r="N827" s="867"/>
      <c r="O827" s="867"/>
      <c r="P827" s="867"/>
      <c r="Q827" s="873"/>
      <c r="R827" s="867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870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870">
        <f>IF((L829=""),"",MAX(D830:L830))</f>
        <v>46320.9</v>
      </c>
      <c r="N828" s="870">
        <f>IF(L829="","",MIN(D830:L830))</f>
        <v>33619.319999999992</v>
      </c>
      <c r="O828" s="870">
        <f>IF((L830=""),"",AVERAGE(D830:L830))</f>
        <v>40617.85333333334</v>
      </c>
      <c r="P828" s="870">
        <f>IF((L829=""),"",((M828-N828)/(M828+N828))*100)</f>
        <v>15.888847941624389</v>
      </c>
      <c r="Q828" s="871" t="str">
        <f>IF(L829="","",IF(P828&lt;20,(IF(O828&gt;33000,IF(O828&lt;44000,"Pass","Fail"),"Fail"))))</f>
        <v>Pass</v>
      </c>
      <c r="R828" s="870">
        <v>121</v>
      </c>
      <c r="S828" s="51" t="s">
        <v>464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866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866"/>
      <c r="N829" s="866"/>
      <c r="O829" s="866"/>
      <c r="P829" s="866"/>
      <c r="Q829" s="872"/>
      <c r="R829" s="866"/>
      <c r="U829" s="288"/>
      <c r="V829" s="288"/>
      <c r="W829" s="288"/>
      <c r="X829" s="288"/>
      <c r="Y829" s="291"/>
      <c r="Z829" s="291"/>
    </row>
    <row r="830" spans="1:26" ht="15.75">
      <c r="A830" s="236"/>
      <c r="B830" s="867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867"/>
      <c r="N830" s="867"/>
      <c r="O830" s="867"/>
      <c r="P830" s="867"/>
      <c r="Q830" s="873"/>
      <c r="R830" s="867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870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870">
        <f>IF((L832=""),"",MAX(D833:L833))</f>
        <v>41361</v>
      </c>
      <c r="N831" s="870">
        <f>IF(L832="","",MIN(D833:L833))</f>
        <v>31251</v>
      </c>
      <c r="O831" s="870">
        <f>IF((L833=""),"",AVERAGE(D833:L833))</f>
        <v>38727.333333333336</v>
      </c>
      <c r="P831" s="870">
        <f>IF((L832=""),"",((M831-N831)/(M831+N831))*100)</f>
        <v>13.923318459758718</v>
      </c>
      <c r="Q831" s="871" t="str">
        <f>IF(L832="","",IF(P831&lt;20,(IF(O831&gt;33000,IF(O831&lt;44000,"Pass","Fail"),"Fail"))))</f>
        <v>Pass</v>
      </c>
      <c r="R831" s="870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866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866"/>
      <c r="N832" s="866"/>
      <c r="O832" s="866"/>
      <c r="P832" s="866"/>
      <c r="Q832" s="872"/>
      <c r="R832" s="866"/>
      <c r="S832" s="584" t="s">
        <v>465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867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867"/>
      <c r="N833" s="867"/>
      <c r="O833" s="867"/>
      <c r="P833" s="867"/>
      <c r="Q833" s="873"/>
      <c r="R833" s="867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870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870">
        <f>IF((L835=""),"",MAX(D836:L836))</f>
        <v>41110.74</v>
      </c>
      <c r="N834" s="870">
        <f>IF(L835="","",MIN(D836:L836))</f>
        <v>33942.839999999997</v>
      </c>
      <c r="O834" s="870">
        <f>IF((L836=""),"",AVERAGE(D836:L836))</f>
        <v>39466.103333333325</v>
      </c>
      <c r="P834" s="870">
        <f>IF((L835=""),"",((M834-N834)/(M834+N834))*100)</f>
        <v>9.5503772105208071</v>
      </c>
      <c r="Q834" s="871" t="str">
        <f>IF(L835="","",IF(P834&lt;20,(IF(O834&gt;33000,IF(O834&lt;44000,"Pass","Fail"),"Fail"))))</f>
        <v>Pass</v>
      </c>
      <c r="R834" s="870">
        <v>1159</v>
      </c>
      <c r="S834" s="584" t="s">
        <v>466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866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866"/>
      <c r="N835" s="866"/>
      <c r="O835" s="866"/>
      <c r="P835" s="866"/>
      <c r="Q835" s="872"/>
      <c r="R835" s="866"/>
      <c r="S835" s="584"/>
      <c r="U835" s="288"/>
      <c r="V835" s="288"/>
      <c r="W835" s="288"/>
      <c r="X835" s="288"/>
      <c r="Y835" s="291"/>
      <c r="Z835" s="291"/>
    </row>
    <row r="836" spans="1:26" ht="15.75">
      <c r="A836" s="236"/>
      <c r="B836" s="867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867"/>
      <c r="N836" s="867"/>
      <c r="O836" s="867"/>
      <c r="P836" s="867"/>
      <c r="Q836" s="873"/>
      <c r="R836" s="867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870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870">
        <f>IF((L838=""),"",MAX(D839:L839))</f>
        <v>36549.21</v>
      </c>
      <c r="N837" s="870">
        <f>IF(L838="","",MIN(D839:L839))</f>
        <v>29654.009999999995</v>
      </c>
      <c r="O837" s="870">
        <f>IF((L839=""),"",AVERAGE(D839:L839))</f>
        <v>34792.306666666671</v>
      </c>
      <c r="P837" s="870">
        <f>IF((L838=""),"",((M837-N837)/(M837+N837))*100)</f>
        <v>10.415203369262107</v>
      </c>
      <c r="Q837" s="871" t="str">
        <f>IF(L838="","",IF(P837&lt;20,(IF(O837&gt;33000,IF(O837&lt;44000,"Pass","Fail"),"Fail"))))</f>
        <v>Pass</v>
      </c>
      <c r="R837" s="870">
        <v>1335</v>
      </c>
      <c r="S837" s="584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866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866"/>
      <c r="N838" s="866"/>
      <c r="O838" s="866"/>
      <c r="P838" s="866"/>
      <c r="Q838" s="872"/>
      <c r="R838" s="866"/>
      <c r="S838" s="584"/>
      <c r="U838" s="288"/>
      <c r="V838" s="288"/>
      <c r="W838" s="288"/>
      <c r="X838" s="288"/>
      <c r="Y838" s="291"/>
      <c r="Z838" s="291"/>
    </row>
    <row r="839" spans="1:26" ht="15.75">
      <c r="A839" s="236"/>
      <c r="B839" s="867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867"/>
      <c r="N839" s="867"/>
      <c r="O839" s="867"/>
      <c r="P839" s="867"/>
      <c r="Q839" s="873"/>
      <c r="R839" s="867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870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870">
        <f>IF((L841=""),"",MAX(D842:L842))</f>
        <v>41499</v>
      </c>
      <c r="N840" s="870">
        <f>IF(L841="","",MIN(D842:L842))</f>
        <v>36615</v>
      </c>
      <c r="O840" s="870">
        <f>IF((L842=""),"",AVERAGE(D842:L842))</f>
        <v>39743.666666666664</v>
      </c>
      <c r="P840" s="870">
        <f>IF((L841=""),"",((M840-N840)/(M840+N840))*100)</f>
        <v>6.2524003379675852</v>
      </c>
      <c r="Q840" s="871" t="str">
        <f>IF(L841="","",IF(P840&lt;20,(IF(O840&gt;33000,IF(O840&lt;44000,"Pass","Fail"),"Fail"))))</f>
        <v>Pass</v>
      </c>
      <c r="R840" s="870" t="s">
        <v>233</v>
      </c>
      <c r="S840" s="584" t="s">
        <v>467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866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866"/>
      <c r="N841" s="866"/>
      <c r="O841" s="866"/>
      <c r="P841" s="866"/>
      <c r="Q841" s="872"/>
      <c r="R841" s="866"/>
      <c r="S841" s="584"/>
      <c r="U841" s="288"/>
      <c r="V841" s="288"/>
      <c r="W841" s="288"/>
      <c r="X841" s="288"/>
      <c r="Y841" s="291"/>
      <c r="Z841" s="291"/>
    </row>
    <row r="842" spans="1:26" ht="15.75">
      <c r="A842" s="236"/>
      <c r="B842" s="867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867"/>
      <c r="N842" s="867"/>
      <c r="O842" s="867"/>
      <c r="P842" s="867"/>
      <c r="Q842" s="873"/>
      <c r="R842" s="867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870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870">
        <f>IF((L844=""),"",MAX(D845:L845))</f>
        <v>39888.78</v>
      </c>
      <c r="N843" s="870">
        <f>IF(L844="","",MIN(D845:L845))</f>
        <v>31948.950000000004</v>
      </c>
      <c r="O843" s="870">
        <f>IF((L845=""),"",AVERAGE(D845:L845))</f>
        <v>37973.339999999997</v>
      </c>
      <c r="P843" s="870">
        <f>IF((L844=""),"",((M843-N843)/(M843+N843))*100)</f>
        <v>11.052451128397282</v>
      </c>
      <c r="Q843" s="871" t="str">
        <f>IF(L844="","",IF(P843&lt;20,(IF(O843&gt;33000,IF(O843&lt;44000,"Pass","Fail"),"Fail"))))</f>
        <v>Pass</v>
      </c>
      <c r="R843" s="870">
        <v>64</v>
      </c>
      <c r="S843" s="584" t="s">
        <v>468</v>
      </c>
      <c r="T843" s="81" t="s">
        <v>469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866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866"/>
      <c r="N844" s="866"/>
      <c r="O844" s="866"/>
      <c r="P844" s="866"/>
      <c r="Q844" s="872"/>
      <c r="R844" s="866"/>
      <c r="S844" s="584"/>
      <c r="U844" s="288"/>
      <c r="V844" s="288"/>
      <c r="W844" s="288"/>
      <c r="X844" s="288"/>
      <c r="Y844" s="291"/>
      <c r="Z844" s="291"/>
    </row>
    <row r="845" spans="1:26" ht="15.75">
      <c r="A845" s="236"/>
      <c r="B845" s="867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867"/>
      <c r="N845" s="867"/>
      <c r="O845" s="867"/>
      <c r="P845" s="867"/>
      <c r="Q845" s="873"/>
      <c r="R845" s="867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870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870">
        <f>IF((L847=""),"",MAX(D848:L848))</f>
        <v>40715.280000000006</v>
      </c>
      <c r="N846" s="870">
        <f>IF(L847="","",MIN(D848:L848))</f>
        <v>32904.81</v>
      </c>
      <c r="O846" s="870">
        <f>IF((L848=""),"",AVERAGE(D848:L848))</f>
        <v>38638.006666666675</v>
      </c>
      <c r="P846" s="870">
        <f>IF((L847=""),"",((M846-N846)/(M846+N846))*100)</f>
        <v>10.609155734528454</v>
      </c>
      <c r="Q846" s="871" t="str">
        <f>IF(L847="","",IF(P846&lt;20,(IF(O846&gt;33000,IF(O846&lt;44000,"Pass","Fail"),"Fail"))))</f>
        <v>Pass</v>
      </c>
      <c r="R846" s="870">
        <v>121</v>
      </c>
      <c r="S846" s="584" t="s">
        <v>470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866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866"/>
      <c r="N847" s="866"/>
      <c r="O847" s="866"/>
      <c r="P847" s="866"/>
      <c r="Q847" s="872"/>
      <c r="R847" s="866"/>
      <c r="S847" s="584"/>
      <c r="U847" s="288"/>
      <c r="V847" s="288"/>
      <c r="W847" s="288"/>
      <c r="X847" s="288"/>
      <c r="Y847" s="291"/>
      <c r="Z847" s="291"/>
    </row>
    <row r="848" spans="1:26" ht="15.75">
      <c r="A848" s="236"/>
      <c r="B848" s="867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867"/>
      <c r="N848" s="867"/>
      <c r="O848" s="867"/>
      <c r="P848" s="867"/>
      <c r="Q848" s="873"/>
      <c r="R848" s="867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870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870">
        <f>IF((L850=""),"",MAX(D851:L851))</f>
        <v>40446.329999999994</v>
      </c>
      <c r="N849" s="870">
        <f>IF(L850="","",MIN(D851:L851))</f>
        <v>30694.080000000002</v>
      </c>
      <c r="O849" s="870">
        <f>IF((L851=""),"",AVERAGE(D851:L851))</f>
        <v>38147.659999999996</v>
      </c>
      <c r="P849" s="870">
        <f>IF((L850=""),"",((M849-N849)/(M849+N849))*100)</f>
        <v>13.708453465477627</v>
      </c>
      <c r="Q849" s="871" t="str">
        <f>IF(L850="","",IF(P849&lt;20,(IF(O849&gt;33000,IF(O849&lt;44000,"Pass","Fail"),"Fail"))))</f>
        <v>Pass</v>
      </c>
      <c r="R849" s="870">
        <v>74</v>
      </c>
      <c r="S849" s="584" t="s">
        <v>471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866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866"/>
      <c r="N850" s="866"/>
      <c r="O850" s="866"/>
      <c r="P850" s="866"/>
      <c r="Q850" s="872"/>
      <c r="R850" s="866"/>
      <c r="S850" s="584"/>
      <c r="U850" s="288"/>
      <c r="V850" s="288"/>
      <c r="W850" s="288"/>
      <c r="X850" s="288"/>
      <c r="Y850" s="291"/>
      <c r="Z850" s="291"/>
    </row>
    <row r="851" spans="1:26" ht="15.75">
      <c r="A851" s="236"/>
      <c r="B851" s="867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867"/>
      <c r="N851" s="867"/>
      <c r="O851" s="867"/>
      <c r="P851" s="867"/>
      <c r="Q851" s="873"/>
      <c r="R851" s="867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870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870">
        <f>IF((L853=""),"",MAX(D854:L854))</f>
        <v>40164.36</v>
      </c>
      <c r="N852" s="870">
        <f>IF(L853="","",MIN(D854:L854))</f>
        <v>30715.620000000003</v>
      </c>
      <c r="O852" s="870">
        <f>IF((L854=""),"",AVERAGE(D854:L854))</f>
        <v>37943.379999999997</v>
      </c>
      <c r="P852" s="870">
        <f>IF((L853=""),"",((M852-N852)/(M852+N852))*100)</f>
        <v>13.330618885614806</v>
      </c>
      <c r="Q852" s="871" t="str">
        <f t="shared" ref="Q852:Q858" si="280">IF(L853="","",IF(P852&lt;20,(IF(O852&gt;33000,IF(O852&lt;44000,"Pass","Fail"),"Fail"))))</f>
        <v>Pass</v>
      </c>
      <c r="R852" s="870">
        <v>74</v>
      </c>
      <c r="S852" s="584" t="s">
        <v>472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866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866"/>
      <c r="N853" s="866"/>
      <c r="O853" s="866"/>
      <c r="P853" s="866"/>
      <c r="Q853" s="872"/>
      <c r="R853" s="866"/>
      <c r="S853" s="584"/>
      <c r="U853" s="288"/>
      <c r="V853" s="288"/>
      <c r="W853" s="288"/>
      <c r="X853" s="288"/>
      <c r="Y853" s="291"/>
      <c r="Z853" s="291"/>
    </row>
    <row r="854" spans="1:26" ht="15.75">
      <c r="A854" s="236"/>
      <c r="B854" s="867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867"/>
      <c r="N854" s="867"/>
      <c r="O854" s="867"/>
      <c r="P854" s="867"/>
      <c r="Q854" s="873"/>
      <c r="R854" s="867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870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870">
        <f>IF((L856=""),"",MAX(D857:L857))</f>
        <v>38805.630000000005</v>
      </c>
      <c r="N855" s="870">
        <f>IF(L856="","",MIN(D857:L857))</f>
        <v>32031.48</v>
      </c>
      <c r="O855" s="870">
        <f>IF((L857=""),"",AVERAGE(D857:L857))</f>
        <v>36984.55333333333</v>
      </c>
      <c r="P855" s="870">
        <f>IF((L856=""),"",((M855-N855)/(M855+N855))*100)</f>
        <v>9.5629960059070811</v>
      </c>
      <c r="Q855" s="871" t="str">
        <f t="shared" si="280"/>
        <v>Pass</v>
      </c>
      <c r="R855" s="870">
        <v>1428</v>
      </c>
      <c r="S855" s="584" t="s">
        <v>476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866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866"/>
      <c r="N856" s="866"/>
      <c r="O856" s="866"/>
      <c r="P856" s="866"/>
      <c r="Q856" s="872"/>
      <c r="R856" s="866"/>
      <c r="S856" s="584"/>
      <c r="U856" s="288"/>
      <c r="V856" s="288"/>
      <c r="W856" s="288"/>
      <c r="X856" s="288"/>
      <c r="Y856" s="291"/>
      <c r="Z856" s="291"/>
    </row>
    <row r="857" spans="1:26" ht="15.75">
      <c r="A857" s="236"/>
      <c r="B857" s="867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867"/>
      <c r="N857" s="867"/>
      <c r="O857" s="867"/>
      <c r="P857" s="867"/>
      <c r="Q857" s="873"/>
      <c r="R857" s="867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870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870">
        <f>IF((L859=""),"",MAX(D860:L860))</f>
        <v>41106.420000000006</v>
      </c>
      <c r="N858" s="870">
        <f>IF(L859="","",MIN(D860:L860))</f>
        <v>33782.910000000003</v>
      </c>
      <c r="O858" s="870">
        <f>IF((L860=""),"",AVERAGE(D860:L860))</f>
        <v>39348.193333333336</v>
      </c>
      <c r="P858" s="870">
        <f>IF((L859=""),"",((M858-N858)/(M858+N858))*100)</f>
        <v>9.7791100547968597</v>
      </c>
      <c r="Q858" s="871" t="str">
        <f t="shared" si="280"/>
        <v>Pass</v>
      </c>
      <c r="R858" s="870">
        <v>102</v>
      </c>
      <c r="S858" s="584" t="s">
        <v>478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866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866"/>
      <c r="N859" s="866"/>
      <c r="O859" s="866"/>
      <c r="P859" s="866"/>
      <c r="Q859" s="872"/>
      <c r="R859" s="866"/>
      <c r="S859" s="584"/>
      <c r="U859" s="288"/>
      <c r="V859" s="288"/>
      <c r="W859" s="288"/>
      <c r="X859" s="288"/>
      <c r="Y859" s="291"/>
      <c r="Z859" s="291"/>
    </row>
    <row r="860" spans="1:26" ht="15.75">
      <c r="A860" s="236"/>
      <c r="B860" s="867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867"/>
      <c r="N860" s="867"/>
      <c r="O860" s="867"/>
      <c r="P860" s="867"/>
      <c r="Q860" s="873"/>
      <c r="R860" s="867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870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870">
        <f>IF((L862=""),"",MAX(D863:L863))</f>
        <v>39804.33</v>
      </c>
      <c r="N861" s="870">
        <f>IF(L862="","",MIN(D863:L863))</f>
        <v>32240.25</v>
      </c>
      <c r="O861" s="870">
        <f>IF((L863=""),"",AVERAGE(D863:L863))</f>
        <v>37840.346666666657</v>
      </c>
      <c r="P861" s="870">
        <f>IF((L862=""),"",((M861-N861)/(M861+N861))*100)</f>
        <v>10.499165933093096</v>
      </c>
      <c r="Q861" s="871" t="str">
        <f>IF(L862="","",IF(P861&lt;20,(IF(O861&gt;33000,IF(O861&lt;44000,"Pass","Fail"),"Fail"))))</f>
        <v>Pass</v>
      </c>
      <c r="R861" s="870">
        <v>121</v>
      </c>
      <c r="S861" s="584" t="s">
        <v>481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866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866"/>
      <c r="N862" s="866"/>
      <c r="O862" s="866"/>
      <c r="P862" s="866"/>
      <c r="Q862" s="872"/>
      <c r="R862" s="866"/>
      <c r="S862" s="584"/>
      <c r="U862" s="288"/>
      <c r="V862" s="288"/>
      <c r="W862" s="288"/>
      <c r="X862" s="288"/>
      <c r="Y862" s="291"/>
      <c r="Z862" s="291"/>
    </row>
    <row r="863" spans="1:26" ht="15.75">
      <c r="A863" s="236"/>
      <c r="B863" s="867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867"/>
      <c r="N863" s="867"/>
      <c r="O863" s="867"/>
      <c r="P863" s="867"/>
      <c r="Q863" s="873"/>
      <c r="R863" s="867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870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870">
        <f>IF((L865=""),"",MAX(D866:L866))</f>
        <v>35048.639999999999</v>
      </c>
      <c r="N864" s="870">
        <f>IF(L865="","",MIN(D866:L866))</f>
        <v>29767.83</v>
      </c>
      <c r="O864" s="870">
        <f>IF((L866=""),"",AVERAGE(D866:L866))</f>
        <v>33897.646666666667</v>
      </c>
      <c r="P864" s="870">
        <f>IF((L865=""),"",((M864-N864)/(M864+N864))*100)</f>
        <v>8.1473273691084973</v>
      </c>
      <c r="Q864" s="871" t="str">
        <f>IF(L865="","",IF(P864&lt;20,(IF(O864&gt;33000,IF(O864&lt;44000,"Pass","Fail"),"Fail"))))</f>
        <v>Pass</v>
      </c>
      <c r="R864" s="870">
        <v>74</v>
      </c>
      <c r="S864" s="584" t="s">
        <v>483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866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866"/>
      <c r="N865" s="866"/>
      <c r="O865" s="866"/>
      <c r="P865" s="866"/>
      <c r="Q865" s="872"/>
      <c r="R865" s="866"/>
      <c r="S865" s="584"/>
      <c r="U865" s="288"/>
      <c r="V865" s="288"/>
      <c r="W865" s="288"/>
      <c r="X865" s="288"/>
      <c r="Y865" s="291"/>
      <c r="Z865" s="291"/>
    </row>
    <row r="866" spans="1:26" ht="15.75">
      <c r="A866" s="236"/>
      <c r="B866" s="867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867"/>
      <c r="N866" s="867"/>
      <c r="O866" s="867"/>
      <c r="P866" s="867"/>
      <c r="Q866" s="873"/>
      <c r="R866" s="867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870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870">
        <f>IF((L868=""),"",MAX(D869:L869))</f>
        <v>40527.93</v>
      </c>
      <c r="N867" s="870">
        <f>IF(L868="","",MIN(D869:L869))</f>
        <v>32622.33</v>
      </c>
      <c r="O867" s="870">
        <f>IF((L869=""),"",AVERAGE(D869:L869))</f>
        <v>38606.290000000008</v>
      </c>
      <c r="P867" s="870">
        <f>IF((L868=""),"",((M867-N867)/(M867+N867))*100)</f>
        <v>10.8073436786144</v>
      </c>
      <c r="Q867" s="871" t="str">
        <f>IF(L868="","",IF(P867&lt;20,(IF(O867&gt;33000,IF(O867&lt;44000,"Pass","Fail"),"Fail"))))</f>
        <v>Pass</v>
      </c>
      <c r="R867" s="870">
        <v>121</v>
      </c>
      <c r="S867" s="584" t="s">
        <v>485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866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866"/>
      <c r="N868" s="866"/>
      <c r="O868" s="866"/>
      <c r="P868" s="866"/>
      <c r="Q868" s="872"/>
      <c r="R868" s="866"/>
      <c r="S868" s="584"/>
      <c r="U868" s="288"/>
      <c r="V868" s="288"/>
      <c r="W868" s="288"/>
      <c r="X868" s="288"/>
      <c r="Y868" s="291"/>
      <c r="Z868" s="291"/>
    </row>
    <row r="869" spans="1:26" ht="15.75">
      <c r="A869" s="236"/>
      <c r="B869" s="867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867"/>
      <c r="N869" s="867"/>
      <c r="O869" s="867"/>
      <c r="P869" s="867"/>
      <c r="Q869" s="873"/>
      <c r="R869" s="867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870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870">
        <f>IF((L871=""),"",MAX(D872:L872))</f>
        <v>39368.819999999992</v>
      </c>
      <c r="N870" s="870">
        <f>IF(L871="","",MIN(D872:L872))</f>
        <v>31017.839999999997</v>
      </c>
      <c r="O870" s="870">
        <f>IF((L872=""),"",AVERAGE(D872:L872))</f>
        <v>36534.36</v>
      </c>
      <c r="P870" s="870">
        <f>IF((L871=""),"",((M870-N870)/(M870+N870))*100)</f>
        <v>11.864435675737415</v>
      </c>
      <c r="Q870" s="871" t="str">
        <f>IF(L871="","",IF(P870&lt;20,(IF(O870&gt;33000,IF(O870&lt;44000,"Pass","Fail"),"Fail"))))</f>
        <v>Pass</v>
      </c>
      <c r="R870" s="870">
        <v>121</v>
      </c>
      <c r="S870" s="584" t="s">
        <v>486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866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866"/>
      <c r="N871" s="866"/>
      <c r="O871" s="866"/>
      <c r="P871" s="866"/>
      <c r="Q871" s="872"/>
      <c r="R871" s="866"/>
      <c r="S871" s="584"/>
      <c r="U871" s="288"/>
      <c r="V871" s="288"/>
      <c r="W871" s="288"/>
      <c r="X871" s="288"/>
      <c r="Y871" s="291"/>
      <c r="Z871" s="291"/>
    </row>
    <row r="872" spans="1:26" ht="15.75">
      <c r="A872" s="236"/>
      <c r="B872" s="867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867"/>
      <c r="N872" s="867"/>
      <c r="O872" s="867"/>
      <c r="P872" s="867"/>
      <c r="Q872" s="873"/>
      <c r="R872" s="867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870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870">
        <f>IF((L874=""),"",MAX(D875:L875))</f>
        <v>39855.99</v>
      </c>
      <c r="N873" s="870">
        <f>IF(L874="","",MIN(D875:L875))</f>
        <v>32036.129999999997</v>
      </c>
      <c r="O873" s="870">
        <f>IF((L875=""),"",AVERAGE(D875:L875))</f>
        <v>38019.933333333334</v>
      </c>
      <c r="P873" s="870">
        <f>IF((L874=""),"",((M873-N873)/(M873+N873))*100)</f>
        <v>10.877214359515342</v>
      </c>
      <c r="Q873" s="871" t="str">
        <f>IF(L874="","",IF(P873&lt;20,(IF(O873&gt;33000,IF(O873&lt;44000,"Pass","Fail"),"Fail"))))</f>
        <v>Pass</v>
      </c>
      <c r="R873" s="870">
        <v>121</v>
      </c>
      <c r="S873" s="584" t="s">
        <v>487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866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866"/>
      <c r="N874" s="866"/>
      <c r="O874" s="866"/>
      <c r="P874" s="866"/>
      <c r="Q874" s="872"/>
      <c r="R874" s="866"/>
      <c r="S874" s="584"/>
      <c r="U874" s="288"/>
      <c r="V874" s="288"/>
      <c r="W874" s="288"/>
      <c r="X874" s="288"/>
      <c r="Y874" s="291"/>
      <c r="Z874" s="291"/>
    </row>
    <row r="875" spans="1:26" ht="15.75">
      <c r="A875" s="236"/>
      <c r="B875" s="867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867"/>
      <c r="N875" s="867"/>
      <c r="O875" s="867"/>
      <c r="P875" s="867"/>
      <c r="Q875" s="873"/>
      <c r="R875" s="867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870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870">
        <f>IF((L877=""),"",MAX(D878:L878))</f>
        <v>38882.07</v>
      </c>
      <c r="N876" s="870">
        <f>IF(L877="","",MIN(D878:L878))</f>
        <v>31427.79</v>
      </c>
      <c r="O876" s="870">
        <f>IF((L878=""),"",AVERAGE(D878:L878))</f>
        <v>36989.736666666664</v>
      </c>
      <c r="P876" s="870">
        <f>IF((L877=""),"",((M876-N876)/(M876+N876))*100)</f>
        <v>10.602040737956239</v>
      </c>
      <c r="Q876" s="871" t="str">
        <f>IF(L877="","",IF(P876&lt;20,(IF(O876&gt;33000,IF(O876&lt;44000,"Pass","Fail"),"Fail"))))</f>
        <v>Pass</v>
      </c>
      <c r="R876" s="870">
        <v>74</v>
      </c>
      <c r="S876" s="584" t="s">
        <v>488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866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866"/>
      <c r="N877" s="866"/>
      <c r="O877" s="866"/>
      <c r="P877" s="866"/>
      <c r="Q877" s="872"/>
      <c r="R877" s="866"/>
      <c r="S877" s="584"/>
      <c r="U877" s="288"/>
      <c r="V877" s="288"/>
      <c r="W877" s="288"/>
      <c r="X877" s="288"/>
      <c r="Y877" s="291"/>
      <c r="Z877" s="291"/>
    </row>
    <row r="878" spans="1:26" ht="15.75">
      <c r="A878" s="236"/>
      <c r="B878" s="867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867"/>
      <c r="N878" s="867"/>
      <c r="O878" s="867"/>
      <c r="P878" s="867"/>
      <c r="Q878" s="873"/>
      <c r="R878" s="867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870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870">
        <f>IF((L880=""),"",MAX(D881:L881))</f>
        <v>43095.78</v>
      </c>
      <c r="N879" s="870">
        <f>IF(L880="","",MIN(D881:L881))</f>
        <v>31023.990000000005</v>
      </c>
      <c r="O879" s="870">
        <f>IF((L881=""),"",AVERAGE(D881:L881))</f>
        <v>37134.246666666666</v>
      </c>
      <c r="P879" s="870">
        <f>IF((L880=""),"",((M879-N879)/(M879+N879))*100)</f>
        <v>16.286869211817567</v>
      </c>
      <c r="Q879" s="871" t="str">
        <f t="shared" ref="Q879:Q885" si="290">IF(L880="","",IF(P879&lt;20,(IF(O879&gt;33000,IF(O879&lt;44000,"Pass","Fail"),"Fail"))))</f>
        <v>Pass</v>
      </c>
      <c r="R879" s="870">
        <v>74</v>
      </c>
      <c r="S879" s="584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866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866"/>
      <c r="N880" s="866"/>
      <c r="O880" s="866"/>
      <c r="P880" s="866"/>
      <c r="Q880" s="872"/>
      <c r="R880" s="866"/>
      <c r="S880" s="584"/>
      <c r="U880" s="288"/>
      <c r="V880" s="288"/>
      <c r="W880" s="288"/>
      <c r="X880" s="288"/>
      <c r="Y880" s="291"/>
      <c r="Z880" s="291"/>
    </row>
    <row r="881" spans="1:26" ht="15.75">
      <c r="A881" s="236"/>
      <c r="B881" s="867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867"/>
      <c r="N881" s="867"/>
      <c r="O881" s="867"/>
      <c r="P881" s="867"/>
      <c r="Q881" s="873"/>
      <c r="R881" s="867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870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870">
        <f>IF((L883=""),"",MAX(D884:L884))</f>
        <v>40998.21</v>
      </c>
      <c r="N882" s="870">
        <f>IF(L883="","",MIN(D884:L884))</f>
        <v>33758.94</v>
      </c>
      <c r="O882" s="870">
        <f>IF((L884=""),"",AVERAGE(D884:L884))</f>
        <v>38969.736666666664</v>
      </c>
      <c r="P882" s="870">
        <f>IF((L883=""),"",((M882-N882)/(M882+N882))*100)</f>
        <v>9.6837158719935115</v>
      </c>
      <c r="Q882" s="871" t="str">
        <f t="shared" si="290"/>
        <v>Pass</v>
      </c>
      <c r="R882" s="870">
        <v>121</v>
      </c>
      <c r="S882" s="584" t="s">
        <v>489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866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866"/>
      <c r="N883" s="866"/>
      <c r="O883" s="866"/>
      <c r="P883" s="866"/>
      <c r="Q883" s="872"/>
      <c r="R883" s="866"/>
      <c r="S883" s="584"/>
      <c r="U883" s="288"/>
      <c r="V883" s="288"/>
      <c r="W883" s="288"/>
      <c r="X883" s="288"/>
      <c r="Y883" s="291"/>
      <c r="Z883" s="291"/>
    </row>
    <row r="884" spans="1:26" ht="15.75">
      <c r="A884" s="236"/>
      <c r="B884" s="867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867"/>
      <c r="N884" s="867"/>
      <c r="O884" s="867"/>
      <c r="P884" s="867"/>
      <c r="Q884" s="873"/>
      <c r="R884" s="867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870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870">
        <f>IF((L886=""),"",MAX(D887:L887))</f>
        <v>40300.83</v>
      </c>
      <c r="N885" s="870">
        <f>IF(L886="","",MIN(D887:L887))</f>
        <v>32949.839999999997</v>
      </c>
      <c r="O885" s="870">
        <f>IF((L887=""),"",AVERAGE(D887:L887))</f>
        <v>38607.213333333333</v>
      </c>
      <c r="P885" s="870">
        <f>IF((L886=""),"",((M885-N885)/(M885+N885))*100)</f>
        <v>10.035389437393549</v>
      </c>
      <c r="Q885" s="871" t="str">
        <f t="shared" si="290"/>
        <v>Pass</v>
      </c>
      <c r="R885" s="870">
        <v>1159</v>
      </c>
      <c r="S885" s="584" t="s">
        <v>490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866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866"/>
      <c r="N886" s="866"/>
      <c r="O886" s="866"/>
      <c r="P886" s="866"/>
      <c r="Q886" s="872"/>
      <c r="R886" s="866"/>
      <c r="S886" s="584"/>
      <c r="U886" s="288"/>
      <c r="V886" s="288"/>
      <c r="W886" s="288"/>
      <c r="X886" s="288"/>
      <c r="Y886" s="291"/>
      <c r="Z886" s="291"/>
    </row>
    <row r="887" spans="1:26" ht="15.75">
      <c r="A887" s="236"/>
      <c r="B887" s="867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867"/>
      <c r="N887" s="867"/>
      <c r="O887" s="867"/>
      <c r="P887" s="867"/>
      <c r="Q887" s="873"/>
      <c r="R887" s="867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870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870">
        <f>IF((L889=""),"",MAX(D890:L890))</f>
        <v>39700.53</v>
      </c>
      <c r="N888" s="870">
        <f>IF(L889="","",MIN(D890:L890))</f>
        <v>32682.929999999993</v>
      </c>
      <c r="O888" s="870">
        <f>IF((L890=""),"",AVERAGE(D890:L890))</f>
        <v>37975.25</v>
      </c>
      <c r="P888" s="870">
        <f>IF((L889=""),"",((M888-N888)/(M888+N888))*100)</f>
        <v>9.6950325392016445</v>
      </c>
      <c r="Q888" s="871" t="str">
        <f>IF(L889="","",IF(P888&lt;20,(IF(O888&gt;33000,IF(O888&lt;44000,"Pass","Fail"),"Fail"))))</f>
        <v>Pass</v>
      </c>
      <c r="R888" s="870">
        <v>1335</v>
      </c>
      <c r="S888" s="584" t="s">
        <v>491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866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866"/>
      <c r="N889" s="866"/>
      <c r="O889" s="866"/>
      <c r="P889" s="866"/>
      <c r="Q889" s="872"/>
      <c r="R889" s="866"/>
      <c r="S889" s="584"/>
      <c r="U889" s="288"/>
      <c r="V889" s="288"/>
      <c r="W889" s="288"/>
      <c r="X889" s="288"/>
      <c r="Y889" s="291"/>
      <c r="Z889" s="291"/>
    </row>
    <row r="890" spans="1:26" ht="15.75">
      <c r="A890" s="236"/>
      <c r="B890" s="867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867"/>
      <c r="N890" s="867"/>
      <c r="O890" s="867"/>
      <c r="P890" s="867"/>
      <c r="Q890" s="873"/>
      <c r="R890" s="867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870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870">
        <f>IF((L892=""),"",MAX(D893:L893))</f>
        <v>40907.340000000004</v>
      </c>
      <c r="N891" s="870">
        <f>IF(L892="","",MIN(D893:L893))</f>
        <v>32133</v>
      </c>
      <c r="O891" s="870">
        <f>IF((L893=""),"",AVERAGE(D893:L893))</f>
        <v>38287.279999999999</v>
      </c>
      <c r="P891" s="870">
        <f>IF((L892=""),"",((M891-N891)/(M891+N891))*100)</f>
        <v>12.013005415911268</v>
      </c>
      <c r="Q891" s="871" t="str">
        <f>IF(L892="","",IF(P891&lt;20,(IF(O891&gt;33000,IF(O891&lt;44000,"Pass","Fail"),"Fail"))))</f>
        <v>Pass</v>
      </c>
      <c r="R891" s="870">
        <v>1428</v>
      </c>
      <c r="S891" s="584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866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866"/>
      <c r="N892" s="866"/>
      <c r="O892" s="866"/>
      <c r="P892" s="866"/>
      <c r="Q892" s="872"/>
      <c r="R892" s="866"/>
      <c r="S892" s="584" t="s">
        <v>494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867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867"/>
      <c r="N893" s="867"/>
      <c r="O893" s="867"/>
      <c r="P893" s="867"/>
      <c r="Q893" s="873"/>
      <c r="R893" s="867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870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870">
        <f>IF((L895=""),"",MAX(D896:L896))</f>
        <v>34845.72</v>
      </c>
      <c r="N894" s="870">
        <f>IF(L895="","",MIN(D896:L896))</f>
        <v>31081.109999999997</v>
      </c>
      <c r="O894" s="870">
        <f>IF((L896=""),"",AVERAGE(D896:L896))</f>
        <v>33755.329999999994</v>
      </c>
      <c r="P894" s="870">
        <f>IF((L895=""),"",((M894-N894)/(M894+N894))*100)</f>
        <v>5.7102851752465638</v>
      </c>
      <c r="Q894" s="871" t="str">
        <f>IF(L895="","",IF(P894&lt;20,(IF(O894&gt;33000,IF(O894&lt;44000,"Pass","Fail"),"Fail"))))</f>
        <v>Pass</v>
      </c>
      <c r="R894" s="870">
        <v>1159</v>
      </c>
      <c r="S894" s="584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866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866"/>
      <c r="N895" s="866"/>
      <c r="O895" s="866"/>
      <c r="P895" s="866"/>
      <c r="Q895" s="872"/>
      <c r="R895" s="866"/>
      <c r="S895" s="584"/>
      <c r="U895" s="288"/>
      <c r="V895" s="288"/>
      <c r="W895" s="288"/>
      <c r="X895" s="288"/>
      <c r="Y895" s="291"/>
      <c r="Z895" s="291"/>
    </row>
    <row r="896" spans="1:26" ht="15.75">
      <c r="A896" s="236"/>
      <c r="B896" s="867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867"/>
      <c r="N896" s="867"/>
      <c r="O896" s="867"/>
      <c r="P896" s="867"/>
      <c r="Q896" s="873"/>
      <c r="R896" s="867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870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870">
        <f>IF((L898=""),"",MAX(D899:L899))</f>
        <v>42274.23</v>
      </c>
      <c r="N897" s="870">
        <f>IF(L898="","",MIN(D899:L899))</f>
        <v>33528.090000000011</v>
      </c>
      <c r="O897" s="870">
        <f>IF((L899=""),"",AVERAGE(D899:L899))</f>
        <v>40026.683333333334</v>
      </c>
      <c r="P897" s="870">
        <f>IF((L898=""),"",((M897-N897)/(M897+N897))*100)</f>
        <v>11.538090127056785</v>
      </c>
      <c r="Q897" s="871" t="str">
        <f>IF(L898="","",IF(P897&lt;20,(IF(O897&gt;33000,IF(O897&lt;44000,"Pass","Fail"),"Fail"))))</f>
        <v>Pass</v>
      </c>
      <c r="R897" s="870">
        <v>121</v>
      </c>
      <c r="S897" s="584" t="s">
        <v>504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866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866"/>
      <c r="N898" s="866"/>
      <c r="O898" s="866"/>
      <c r="P898" s="866"/>
      <c r="Q898" s="872"/>
      <c r="R898" s="866"/>
      <c r="S898" s="584"/>
      <c r="U898" s="288"/>
      <c r="V898" s="288"/>
      <c r="W898" s="288"/>
      <c r="X898" s="288"/>
      <c r="Y898" s="291"/>
      <c r="Z898" s="291"/>
    </row>
    <row r="899" spans="1:26" ht="15.75">
      <c r="A899" s="236"/>
      <c r="B899" s="867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867"/>
      <c r="N899" s="867"/>
      <c r="O899" s="867"/>
      <c r="P899" s="867"/>
      <c r="Q899" s="873"/>
      <c r="R899" s="867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870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870">
        <f>IF((L901=""),"",MAX(D902:L902))</f>
        <v>40736.579999999994</v>
      </c>
      <c r="N900" s="870">
        <f>IF(L901="","",MIN(D902:L902))</f>
        <v>33334.319999999992</v>
      </c>
      <c r="O900" s="870">
        <f>IF((L902=""),"",AVERAGE(D902:L902))</f>
        <v>38330.049999999996</v>
      </c>
      <c r="P900" s="870">
        <f>IF((L901=""),"",((M900-N900)/(M900+N900))*100)</f>
        <v>9.9934792205846055</v>
      </c>
      <c r="Q900" s="871" t="str">
        <f>IF(L901="","",IF(P900&lt;20,(IF(O900&gt;33000,IF(O900&lt;44000,"Pass","Fail"),"Fail"))))</f>
        <v>Pass</v>
      </c>
      <c r="R900" s="870">
        <v>1428</v>
      </c>
      <c r="S900" s="584" t="s">
        <v>505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866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866"/>
      <c r="N901" s="866"/>
      <c r="O901" s="866"/>
      <c r="P901" s="866"/>
      <c r="Q901" s="872"/>
      <c r="R901" s="866"/>
      <c r="S901" s="584"/>
      <c r="U901" s="288"/>
      <c r="V901" s="288"/>
      <c r="W901" s="288"/>
      <c r="X901" s="288"/>
      <c r="Y901" s="291"/>
      <c r="Z901" s="291"/>
    </row>
    <row r="902" spans="1:26" ht="15.75">
      <c r="A902" s="236"/>
      <c r="B902" s="867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867"/>
      <c r="N902" s="867"/>
      <c r="O902" s="867"/>
      <c r="P902" s="867"/>
      <c r="Q902" s="873"/>
      <c r="R902" s="867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870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870">
        <f>IF((L904=""),"",MAX(D905:L905))</f>
        <v>34074</v>
      </c>
      <c r="N903" s="870">
        <f>IF(L904="","",MIN(D905:L905))</f>
        <v>30558</v>
      </c>
      <c r="O903" s="870">
        <f>IF((L905=""),"",AVERAGE(D905:L905))</f>
        <v>33150.666666666664</v>
      </c>
      <c r="P903" s="870">
        <f>IF((L904=""),"",((M903-N903)/(M903+N903))*100)</f>
        <v>5.4400297066468619</v>
      </c>
      <c r="Q903" s="871" t="str">
        <f>IF(L904="","",IF(P903&lt;20,(IF(O903&gt;33000,IF(O903&lt;44000,"Pass","Fail"),"Fail"))))</f>
        <v>Pass</v>
      </c>
      <c r="R903" s="870">
        <v>1335</v>
      </c>
      <c r="S903" s="584" t="s">
        <v>508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866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866"/>
      <c r="N904" s="866"/>
      <c r="O904" s="866"/>
      <c r="P904" s="866"/>
      <c r="Q904" s="872"/>
      <c r="R904" s="866"/>
      <c r="S904" s="584"/>
      <c r="U904" s="288"/>
      <c r="V904" s="288"/>
      <c r="W904" s="288"/>
      <c r="X904" s="288"/>
      <c r="Y904" s="291"/>
      <c r="Z904" s="291"/>
    </row>
    <row r="905" spans="1:26" ht="15.75">
      <c r="A905" s="236"/>
      <c r="B905" s="867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867"/>
      <c r="N905" s="867"/>
      <c r="O905" s="867"/>
      <c r="P905" s="867"/>
      <c r="Q905" s="873"/>
      <c r="R905" s="867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870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870">
        <f>IF((L907=""),"",MAX(D908:L908))</f>
        <v>35980.71</v>
      </c>
      <c r="N906" s="870">
        <f>IF(L907="","",MIN(D908:L908))</f>
        <v>30795.989999999994</v>
      </c>
      <c r="O906" s="870">
        <f>IF((L908=""),"",AVERAGE(D908:L908))</f>
        <v>34672.919999999991</v>
      </c>
      <c r="P906" s="870">
        <f>IF((L907=""),"",((M906-N906)/(M906+N906))*100)</f>
        <v>7.7642650804846687</v>
      </c>
      <c r="Q906" s="871" t="str">
        <f>IF(L907="","",IF(P906&lt;20,(IF(O906&gt;33000,IF(O906&lt;44000,"Pass","Fail"),"Fail"))))</f>
        <v>Pass</v>
      </c>
      <c r="R906" s="870">
        <v>1335</v>
      </c>
      <c r="S906" s="584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866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866"/>
      <c r="N907" s="866"/>
      <c r="O907" s="866"/>
      <c r="P907" s="866"/>
      <c r="Q907" s="872"/>
      <c r="R907" s="866"/>
      <c r="S907" s="584" t="s">
        <v>510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867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867"/>
      <c r="N908" s="867"/>
      <c r="O908" s="867"/>
      <c r="P908" s="867"/>
      <c r="Q908" s="873"/>
      <c r="R908" s="867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870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870">
        <f>IF((L910=""),"",MAX(D911:L911))</f>
        <v>41740.71</v>
      </c>
      <c r="N909" s="870">
        <f>IF(L910="","",MIN(D911:L911))</f>
        <v>34592.789999999994</v>
      </c>
      <c r="O909" s="870">
        <f>IF((L911=""),"",AVERAGE(D911:L911))</f>
        <v>40098.699999999997</v>
      </c>
      <c r="P909" s="870">
        <f>IF((L910=""),"",((M909-N909)/(M909+N909))*100)</f>
        <v>9.3640668906836524</v>
      </c>
      <c r="Q909" s="871" t="str">
        <f>IF(L910="","",IF(P909&lt;20,(IF(O909&gt;33000,IF(O909&lt;44000,"Pass","Fail"),"Fail"))))</f>
        <v>Pass</v>
      </c>
      <c r="R909" s="870">
        <v>74</v>
      </c>
      <c r="S909" s="861" t="s">
        <v>511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866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866"/>
      <c r="N910" s="866"/>
      <c r="O910" s="866"/>
      <c r="P910" s="866"/>
      <c r="Q910" s="872"/>
      <c r="R910" s="866"/>
      <c r="S910" s="861"/>
      <c r="U910" s="288"/>
      <c r="V910" s="288"/>
      <c r="W910" s="288"/>
      <c r="X910" s="288"/>
      <c r="Y910" s="291"/>
      <c r="Z910" s="291"/>
    </row>
    <row r="911" spans="1:26" ht="15.75">
      <c r="A911" s="236"/>
      <c r="B911" s="867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867"/>
      <c r="N911" s="867"/>
      <c r="O911" s="867"/>
      <c r="P911" s="867"/>
      <c r="Q911" s="873"/>
      <c r="R911" s="867"/>
      <c r="S911" s="861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870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870">
        <f>IF((L913=""),"",MAX(D914:L914))</f>
        <v>40594.200000000004</v>
      </c>
      <c r="N912" s="870">
        <f>IF(L913="","",MIN(D914:L914))</f>
        <v>33036.21</v>
      </c>
      <c r="O912" s="870">
        <f>IF((L914=""),"",AVERAGE(D914:L914))</f>
        <v>38653.336666666662</v>
      </c>
      <c r="P912" s="870">
        <f>IF((L913=""),"",((M912-N912)/(M912+N912))*100)</f>
        <v>10.264766962454786</v>
      </c>
      <c r="Q912" s="871" t="str">
        <f>IF(L913="","",IF(P912&lt;20,(IF(O912&gt;33000,IF(O912&lt;44000,"Pass","Fail"),"Fail"))))</f>
        <v>Pass</v>
      </c>
      <c r="R912" s="870">
        <v>1335</v>
      </c>
      <c r="S912" s="861" t="s">
        <v>512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866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866"/>
      <c r="N913" s="866"/>
      <c r="O913" s="866"/>
      <c r="P913" s="866"/>
      <c r="Q913" s="872"/>
      <c r="R913" s="866"/>
      <c r="S913" s="861"/>
      <c r="U913" s="288"/>
      <c r="V913" s="288"/>
      <c r="W913" s="288"/>
      <c r="X913" s="288"/>
      <c r="Y913" s="291"/>
      <c r="Z913" s="291"/>
    </row>
    <row r="914" spans="1:26" ht="15.75">
      <c r="A914" s="236"/>
      <c r="B914" s="867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867"/>
      <c r="N914" s="867"/>
      <c r="O914" s="867"/>
      <c r="P914" s="867"/>
      <c r="Q914" s="873"/>
      <c r="R914" s="867"/>
      <c r="S914" s="861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870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870">
        <f>IF((L916=""),"",MAX(D917:L917))</f>
        <v>40594.200000000004</v>
      </c>
      <c r="N915" s="870">
        <f>IF(L916="","",MIN(D917:L917))</f>
        <v>33036.21</v>
      </c>
      <c r="O915" s="870">
        <f>IF((L917=""),"",AVERAGE(D917:L917))</f>
        <v>38653.336666666662</v>
      </c>
      <c r="P915" s="870">
        <f>IF((L916=""),"",((M915-N915)/(M915+N915))*100)</f>
        <v>10.264766962454786</v>
      </c>
      <c r="Q915" s="871" t="str">
        <f>IF(L916="","",IF(P915&lt;20,(IF(O915&gt;33000,IF(O915&lt;44000,"Pass","Fail"),"Fail"))))</f>
        <v>Pass</v>
      </c>
      <c r="R915" s="870">
        <v>1335</v>
      </c>
      <c r="S915" s="861" t="s">
        <v>512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866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866"/>
      <c r="N916" s="866"/>
      <c r="O916" s="866"/>
      <c r="P916" s="866"/>
      <c r="Q916" s="872"/>
      <c r="R916" s="866"/>
      <c r="S916" s="861"/>
      <c r="U916" s="288"/>
      <c r="V916" s="288"/>
      <c r="W916" s="288"/>
      <c r="X916" s="288"/>
      <c r="Y916" s="291"/>
      <c r="Z916" s="291"/>
    </row>
    <row r="917" spans="1:26" ht="15.75">
      <c r="A917" s="236"/>
      <c r="B917" s="867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867"/>
      <c r="N917" s="867"/>
      <c r="O917" s="867"/>
      <c r="P917" s="867"/>
      <c r="Q917" s="873"/>
      <c r="R917" s="867"/>
      <c r="S917" s="861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870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870">
        <f>IF((L919=""),"",MAX(D920:L920))</f>
        <v>41634.720000000001</v>
      </c>
      <c r="N918" s="870">
        <f>IF(L919="","",MIN(D920:L920))</f>
        <v>33427.08</v>
      </c>
      <c r="O918" s="870">
        <f>IF((L920=""),"",AVERAGE(D920:L920))</f>
        <v>39444.15</v>
      </c>
      <c r="P918" s="870">
        <f>IF((L919=""),"",((M918-N918)/(M918+N918))*100)</f>
        <v>10.934509963789836</v>
      </c>
      <c r="Q918" s="871" t="str">
        <f>IF(L919="","",IF(P918&lt;20,(IF(O918&gt;33000,IF(O918&lt;44000,"Pass","Fail"),"Fail"))))</f>
        <v>Pass</v>
      </c>
      <c r="R918" s="870">
        <v>1340</v>
      </c>
      <c r="S918" s="861" t="s">
        <v>519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866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866"/>
      <c r="N919" s="866"/>
      <c r="O919" s="866"/>
      <c r="P919" s="866"/>
      <c r="Q919" s="872"/>
      <c r="R919" s="866"/>
      <c r="S919" s="861"/>
      <c r="U919" s="288"/>
      <c r="V919" s="288"/>
      <c r="W919" s="288"/>
      <c r="X919" s="288"/>
      <c r="Y919" s="291"/>
      <c r="Z919" s="291"/>
    </row>
    <row r="920" spans="1:26" ht="15.75">
      <c r="A920" s="236"/>
      <c r="B920" s="867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867"/>
      <c r="N920" s="867"/>
      <c r="O920" s="867"/>
      <c r="P920" s="867"/>
      <c r="Q920" s="873"/>
      <c r="R920" s="867"/>
      <c r="S920" s="861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870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870">
        <f>IF((L922=""),"",MAX(D923:L923))</f>
        <v>41465.370000000003</v>
      </c>
      <c r="N921" s="870">
        <f>IF(L922="","",MIN(D923:L923))</f>
        <v>32997.090000000004</v>
      </c>
      <c r="O921" s="870">
        <f>IF((L923=""),"",AVERAGE(D923:L923))</f>
        <v>38668.273333333338</v>
      </c>
      <c r="P921" s="870">
        <f>IF((L922=""),"",((M921-N921)/(M921+N921))*100)</f>
        <v>11.372549335598096</v>
      </c>
      <c r="Q921" s="871" t="str">
        <f>IF(L922="","",IF(P921&lt;20,(IF(O921&gt;33000,IF(O921&lt;44000,"Pass","Fail"),"Fail"))))</f>
        <v>Pass</v>
      </c>
      <c r="R921" s="870">
        <v>1335</v>
      </c>
      <c r="S921" s="861" t="s">
        <v>520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866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866"/>
      <c r="N922" s="866"/>
      <c r="O922" s="866"/>
      <c r="P922" s="866"/>
      <c r="Q922" s="872"/>
      <c r="R922" s="866"/>
      <c r="S922" s="861"/>
      <c r="U922" s="288"/>
      <c r="V922" s="288"/>
      <c r="W922" s="288"/>
      <c r="X922" s="288"/>
      <c r="Y922" s="291"/>
      <c r="Z922" s="291"/>
    </row>
    <row r="923" spans="1:26" ht="15.75">
      <c r="A923" s="236"/>
      <c r="B923" s="867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867"/>
      <c r="N923" s="867"/>
      <c r="O923" s="867"/>
      <c r="P923" s="867"/>
      <c r="Q923" s="873"/>
      <c r="R923" s="867"/>
      <c r="S923" s="861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870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870">
        <f>IF((L925=""),"",MAX(D926:L926))</f>
        <v>40302.989999999991</v>
      </c>
      <c r="N924" s="870">
        <f>IF(L925="","",MIN(D926:L926))</f>
        <v>33799.139999999992</v>
      </c>
      <c r="O924" s="870">
        <f>IF((L926=""),"",AVERAGE(D926:L926))</f>
        <v>38483.623333333329</v>
      </c>
      <c r="P924" s="870">
        <f>IF((L925=""),"",((M924-N924)/(M924+N924))*100)</f>
        <v>8.776873215385308</v>
      </c>
      <c r="Q924" s="871" t="str">
        <f>IF(L925="","",IF(P924&lt;20,(IF(O924&gt;33000,IF(O924&lt;44000,"Pass","Fail"),"Fail"))))</f>
        <v>Pass</v>
      </c>
      <c r="R924" s="870">
        <v>1159</v>
      </c>
      <c r="S924" s="861" t="s">
        <v>521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866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866"/>
      <c r="N925" s="866"/>
      <c r="O925" s="866"/>
      <c r="P925" s="866"/>
      <c r="Q925" s="872"/>
      <c r="R925" s="866"/>
      <c r="S925" s="861"/>
      <c r="U925" s="288"/>
      <c r="V925" s="288"/>
      <c r="W925" s="288"/>
      <c r="X925" s="288"/>
      <c r="Y925" s="291"/>
      <c r="Z925" s="291"/>
    </row>
    <row r="926" spans="1:26" ht="15.75">
      <c r="A926" s="236"/>
      <c r="B926" s="867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867"/>
      <c r="N926" s="867"/>
      <c r="O926" s="867"/>
      <c r="P926" s="867"/>
      <c r="Q926" s="873"/>
      <c r="R926" s="867"/>
      <c r="S926" s="861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870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870">
        <f>IF((L928=""),"",MAX(D929:L929))</f>
        <v>42485.61</v>
      </c>
      <c r="N927" s="870">
        <f>IF(L928="","",MIN(D929:L929))</f>
        <v>34784.700000000004</v>
      </c>
      <c r="O927" s="870">
        <f>IF((L929=""),"",AVERAGE(D929:L929))</f>
        <v>40703.273333333338</v>
      </c>
      <c r="P927" s="870">
        <f>IF((L928=""),"",((M927-N927)/(M927+N927))*100)</f>
        <v>9.9661952954504738</v>
      </c>
      <c r="Q927" s="871" t="str">
        <f>IF(L928="","",IF(P927&lt;20,(IF(O927&gt;33000,IF(O927&lt;44000,"Pass","Fail"),"Fail"))))</f>
        <v>Pass</v>
      </c>
      <c r="R927" s="870">
        <v>121</v>
      </c>
      <c r="S927" s="861" t="s">
        <v>522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866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866"/>
      <c r="N928" s="866"/>
      <c r="O928" s="866"/>
      <c r="P928" s="866"/>
      <c r="Q928" s="872"/>
      <c r="R928" s="866"/>
      <c r="S928" s="861"/>
      <c r="U928" s="288"/>
      <c r="V928" s="288"/>
      <c r="W928" s="288"/>
      <c r="X928" s="288"/>
      <c r="Y928" s="291"/>
      <c r="Z928" s="291"/>
    </row>
    <row r="929" spans="1:26" ht="15.75">
      <c r="A929" s="236"/>
      <c r="B929" s="867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867"/>
      <c r="N929" s="867"/>
      <c r="O929" s="867"/>
      <c r="P929" s="867"/>
      <c r="Q929" s="873"/>
      <c r="R929" s="867"/>
      <c r="S929" s="861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870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870">
        <f>IF((L931=""),"",MAX(D932:L932))</f>
        <v>40726.020000000004</v>
      </c>
      <c r="N930" s="870">
        <f>IF(L931="","",MIN(D932:L932))</f>
        <v>33092.489999999991</v>
      </c>
      <c r="O930" s="870">
        <f>IF((L932=""),"",AVERAGE(D932:L932))</f>
        <v>38777.93</v>
      </c>
      <c r="P930" s="870">
        <f>IF((L931=""),"",((M930-N930)/(M930+N930))*100)</f>
        <v>10.340942942359597</v>
      </c>
      <c r="Q930" s="871" t="str">
        <f>IF(L931="","",IF(P930&lt;20,(IF(O930&gt;33000,IF(O930&lt;44000,"Pass","Fail"),"Fail"))))</f>
        <v>Pass</v>
      </c>
      <c r="R930" s="870">
        <v>1335</v>
      </c>
      <c r="S930" s="861" t="s">
        <v>523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866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866"/>
      <c r="N931" s="866"/>
      <c r="O931" s="866"/>
      <c r="P931" s="866"/>
      <c r="Q931" s="872"/>
      <c r="R931" s="866"/>
      <c r="S931" s="861"/>
      <c r="U931" s="288"/>
      <c r="V931" s="288"/>
      <c r="W931" s="288"/>
      <c r="X931" s="288"/>
      <c r="Y931" s="291"/>
      <c r="Z931" s="291"/>
    </row>
    <row r="932" spans="1:26" ht="15.75">
      <c r="A932" s="236"/>
      <c r="B932" s="867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867"/>
      <c r="N932" s="867"/>
      <c r="O932" s="867"/>
      <c r="P932" s="867"/>
      <c r="Q932" s="873"/>
      <c r="R932" s="867"/>
      <c r="S932" s="861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870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870">
        <f>IF((L934=""),"",MAX(D935:L935))</f>
        <v>40868.519999999997</v>
      </c>
      <c r="N933" s="870">
        <f>IF(L934="","",MIN(D935:L935))</f>
        <v>33128.25</v>
      </c>
      <c r="O933" s="870">
        <f>IF((L935=""),"",AVERAGE(D935:L935))</f>
        <v>38986.496666666666</v>
      </c>
      <c r="P933" s="870">
        <f>IF((L934=""),"",((M933-N933)/(M933+N933))*100)</f>
        <v>10.460280901450155</v>
      </c>
      <c r="Q933" s="871" t="str">
        <f>IF(L934="","",IF(P933&lt;20,(IF(O933&gt;33000,IF(O933&lt;44000,"Pass","Fail"),"Fail"))))</f>
        <v>Pass</v>
      </c>
      <c r="R933" s="870">
        <v>1335</v>
      </c>
      <c r="S933" s="861" t="s">
        <v>525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866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866"/>
      <c r="N934" s="866"/>
      <c r="O934" s="866"/>
      <c r="P934" s="866"/>
      <c r="Q934" s="872"/>
      <c r="R934" s="866"/>
      <c r="S934" s="861"/>
      <c r="U934" s="288"/>
      <c r="V934" s="288"/>
      <c r="W934" s="288"/>
      <c r="X934" s="288"/>
      <c r="Y934" s="291"/>
      <c r="Z934" s="291"/>
    </row>
    <row r="935" spans="1:26" ht="15.75">
      <c r="A935" s="236"/>
      <c r="B935" s="867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867"/>
      <c r="N935" s="867"/>
      <c r="O935" s="867"/>
      <c r="P935" s="867"/>
      <c r="Q935" s="873"/>
      <c r="R935" s="867"/>
      <c r="S935" s="861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870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870">
        <f>IF((L937=""),"",MAX(D938:L938))</f>
        <v>41614.47</v>
      </c>
      <c r="N936" s="870">
        <f>IF(L937="","",MIN(D938:L938))</f>
        <v>33469.770000000004</v>
      </c>
      <c r="O936" s="870">
        <f>IF((L938=""),"",AVERAGE(D938:L938))</f>
        <v>38681.596666666672</v>
      </c>
      <c r="P936" s="870">
        <f>IF((L937=""),"",((M936-N936)/(M936+N936))*100)</f>
        <v>10.847416182144212</v>
      </c>
      <c r="Q936" s="871" t="str">
        <f>IF(L937="","",IF(P936&lt;20,(IF(O936&gt;33000,IF(O936&lt;44000,"Pass","Fail"),"Fail"))))</f>
        <v>Pass</v>
      </c>
      <c r="R936" s="870">
        <v>1159</v>
      </c>
      <c r="S936" s="861" t="s">
        <v>525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866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866"/>
      <c r="N937" s="866"/>
      <c r="O937" s="866"/>
      <c r="P937" s="866"/>
      <c r="Q937" s="872"/>
      <c r="R937" s="866"/>
      <c r="S937" s="861"/>
      <c r="U937" s="288"/>
      <c r="V937" s="288"/>
      <c r="W937" s="288"/>
      <c r="X937" s="288"/>
      <c r="Y937" s="291"/>
      <c r="Z937" s="291"/>
    </row>
    <row r="938" spans="1:26" ht="15.75">
      <c r="A938" s="236"/>
      <c r="B938" s="867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867"/>
      <c r="N938" s="867"/>
      <c r="O938" s="867"/>
      <c r="P938" s="867"/>
      <c r="Q938" s="873"/>
      <c r="R938" s="867"/>
      <c r="S938" s="861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870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870">
        <f>IF((L940=""),"",MAX(D941:L941))</f>
        <v>41614.47</v>
      </c>
      <c r="N939" s="870">
        <f>IF(L940="","",MIN(D941:L941))</f>
        <v>33469.770000000004</v>
      </c>
      <c r="O939" s="870">
        <f>IF((L941=""),"",AVERAGE(D941:L941))</f>
        <v>38681.596666666672</v>
      </c>
      <c r="P939" s="870">
        <f>IF((L940=""),"",((M939-N939)/(M939+N939))*100)</f>
        <v>10.847416182144212</v>
      </c>
      <c r="Q939" s="871" t="str">
        <f>IF(L940="","",IF(P939&lt;20,(IF(O939&gt;33000,IF(O939&lt;44000,"Pass","Fail"),"Fail"))))</f>
        <v>Pass</v>
      </c>
      <c r="R939" s="870">
        <v>1428</v>
      </c>
      <c r="S939" s="861" t="s">
        <v>526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866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866"/>
      <c r="N940" s="866"/>
      <c r="O940" s="866"/>
      <c r="P940" s="866"/>
      <c r="Q940" s="872"/>
      <c r="R940" s="866"/>
      <c r="S940" s="861"/>
      <c r="U940" s="288"/>
      <c r="V940" s="288"/>
      <c r="W940" s="288"/>
      <c r="X940" s="288"/>
      <c r="Y940" s="291"/>
      <c r="Z940" s="291"/>
    </row>
    <row r="941" spans="1:26" ht="15.75">
      <c r="A941" s="236"/>
      <c r="B941" s="867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867"/>
      <c r="N941" s="867"/>
      <c r="O941" s="867"/>
      <c r="P941" s="867"/>
      <c r="Q941" s="873"/>
      <c r="R941" s="867"/>
      <c r="S941" s="861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870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870">
        <f>IF((L943=""),"",MAX(D944:L944))</f>
        <v>41814</v>
      </c>
      <c r="N942" s="870">
        <f>IF(L943="","",MIN(D944:L944))</f>
        <v>32988</v>
      </c>
      <c r="O942" s="870">
        <f>IF((L944=""),"",AVERAGE(D944:L944))</f>
        <v>39642</v>
      </c>
      <c r="P942" s="870">
        <f>IF((L943=""),"",((M942-N942)/(M942+N942))*100)</f>
        <v>11.799149755354135</v>
      </c>
      <c r="Q942" s="871" t="str">
        <f>IF(L943="","",IF(P942&lt;20,(IF(O942&gt;33000,IF(O942&lt;44000,"Pass","Fail"),"Fail"))))</f>
        <v>Pass</v>
      </c>
      <c r="R942" s="870">
        <v>1340</v>
      </c>
      <c r="S942" s="861" t="s">
        <v>527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866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866"/>
      <c r="N943" s="866"/>
      <c r="O943" s="866"/>
      <c r="P943" s="866"/>
      <c r="Q943" s="872"/>
      <c r="R943" s="866"/>
      <c r="S943" s="861"/>
      <c r="U943" s="288"/>
      <c r="V943" s="288"/>
      <c r="W943" s="288"/>
      <c r="X943" s="288"/>
      <c r="Y943" s="291"/>
      <c r="Z943" s="291"/>
    </row>
    <row r="944" spans="1:26" ht="15.75">
      <c r="A944" s="236"/>
      <c r="B944" s="867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867"/>
      <c r="N944" s="867"/>
      <c r="O944" s="867"/>
      <c r="P944" s="867"/>
      <c r="Q944" s="873"/>
      <c r="R944" s="867"/>
      <c r="S944" s="861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870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870">
        <f>IF((L946=""),"",MAX(D947:L947))</f>
        <v>42375</v>
      </c>
      <c r="N945" s="870">
        <f>IF(L946="","",MIN(D947:L947))</f>
        <v>33306</v>
      </c>
      <c r="O945" s="870">
        <f>IF((L947=""),"",AVERAGE(D947:L947))</f>
        <v>40029.333333333336</v>
      </c>
      <c r="P945" s="870">
        <f>IF((L946=""),"",((M945-N945)/(M945+N945))*100)</f>
        <v>11.98319261109129</v>
      </c>
      <c r="Q945" s="871" t="str">
        <f>IF(L946="","",IF(P945&lt;20,(IF(O945&gt;33000,IF(O945&lt;44000,"Pass","Fail"),"Fail"))))</f>
        <v>Pass</v>
      </c>
      <c r="R945" s="870">
        <v>1340</v>
      </c>
      <c r="S945" s="861" t="s">
        <v>531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866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866"/>
      <c r="N946" s="866"/>
      <c r="O946" s="866"/>
      <c r="P946" s="866"/>
      <c r="Q946" s="872"/>
      <c r="R946" s="866"/>
      <c r="S946" s="861"/>
      <c r="U946" s="288"/>
      <c r="V946" s="288"/>
      <c r="W946" s="288"/>
      <c r="X946" s="288"/>
      <c r="Y946" s="291"/>
      <c r="Z946" s="291"/>
    </row>
    <row r="947" spans="1:26" ht="15.75">
      <c r="A947" s="236"/>
      <c r="B947" s="867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867"/>
      <c r="N947" s="867"/>
      <c r="O947" s="867"/>
      <c r="P947" s="867"/>
      <c r="Q947" s="873"/>
      <c r="R947" s="867"/>
      <c r="S947" s="861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870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870">
        <f>IF((L949=""),"",MAX(D950:L950))</f>
        <v>42630</v>
      </c>
      <c r="N948" s="870">
        <f>IF(L949="","",MIN(D950:L950))</f>
        <v>34356</v>
      </c>
      <c r="O948" s="870">
        <f>IF((L950=""),"",AVERAGE(D950:L950))</f>
        <v>40512.333333333336</v>
      </c>
      <c r="P948" s="870">
        <f>IF((L949=""),"",((M948-N948)/(M948+N948))*100)</f>
        <v>10.747408619749045</v>
      </c>
      <c r="Q948" s="871" t="str">
        <f>IF(L949="","",IF(P948&lt;20,(IF(O948&gt;33000,IF(O948&lt;44000,"Pass","Fail"),"Fail"))))</f>
        <v>Pass</v>
      </c>
      <c r="R948" s="870">
        <v>1340</v>
      </c>
      <c r="S948" s="861" t="s">
        <v>532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866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866"/>
      <c r="N949" s="866"/>
      <c r="O949" s="866"/>
      <c r="P949" s="866"/>
      <c r="Q949" s="872"/>
      <c r="R949" s="866"/>
      <c r="S949" s="861"/>
      <c r="U949" s="288"/>
      <c r="V949" s="288"/>
      <c r="W949" s="288"/>
      <c r="X949" s="288"/>
      <c r="Y949" s="291"/>
      <c r="Z949" s="291"/>
    </row>
    <row r="950" spans="1:26" ht="15.75">
      <c r="A950" s="236"/>
      <c r="B950" s="867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867"/>
      <c r="N950" s="867"/>
      <c r="O950" s="867"/>
      <c r="P950" s="867"/>
      <c r="Q950" s="873"/>
      <c r="R950" s="867"/>
      <c r="S950" s="861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870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870">
        <f>IF((L952=""),"",MAX(D953:L953))</f>
        <v>41541.78</v>
      </c>
      <c r="N951" s="870">
        <f>IF(L952="","",MIN(D953:L953))</f>
        <v>33853.170000000013</v>
      </c>
      <c r="O951" s="870">
        <f>IF((L953=""),"",AVERAGE(D953:L953))</f>
        <v>39527.970000000008</v>
      </c>
      <c r="P951" s="870">
        <f>IF((L952=""),"",((M951-N951)/(M951+N951))*100)</f>
        <v>10.197778498427262</v>
      </c>
      <c r="Q951" s="871" t="str">
        <f>IF(L952="","",IF(P951&lt;20,(IF(O951&gt;33000,IF(O951&lt;44000,"Pass","Fail"),"Fail"))))</f>
        <v>Pass</v>
      </c>
      <c r="R951" s="870">
        <v>1159</v>
      </c>
      <c r="S951" s="861" t="s">
        <v>533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866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866"/>
      <c r="N952" s="866"/>
      <c r="O952" s="866"/>
      <c r="P952" s="866"/>
      <c r="Q952" s="872"/>
      <c r="R952" s="866"/>
      <c r="S952" s="861"/>
      <c r="U952" s="288"/>
      <c r="V952" s="288"/>
      <c r="W952" s="288"/>
      <c r="X952" s="288"/>
      <c r="Y952" s="291"/>
      <c r="Z952" s="291"/>
    </row>
    <row r="953" spans="1:26" ht="15.75">
      <c r="A953" s="236"/>
      <c r="B953" s="867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867"/>
      <c r="N953" s="867"/>
      <c r="O953" s="867"/>
      <c r="P953" s="867"/>
      <c r="Q953" s="873"/>
      <c r="R953" s="867"/>
      <c r="S953" s="861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870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870">
        <f>IF((L955=""),"",MAX(D956:L956))</f>
        <v>40932</v>
      </c>
      <c r="N954" s="870">
        <f>IF(L955="","",MIN(D956:L956))</f>
        <v>33570</v>
      </c>
      <c r="O954" s="870">
        <f>IF((L956=""),"",AVERAGE(D956:L956))</f>
        <v>39106.333333333336</v>
      </c>
      <c r="P954" s="870">
        <f>IF((L955=""),"",((M954-N954)/(M954+N954))*100)</f>
        <v>9.8816139164049286</v>
      </c>
      <c r="Q954" s="871" t="str">
        <f>IF(L955="","",IF(P954&lt;20,(IF(O954&gt;33000,IF(O954&lt;44000,"Pass","Fail"),"Fail"))))</f>
        <v>Pass</v>
      </c>
      <c r="R954" s="870">
        <v>1159</v>
      </c>
      <c r="S954" s="861" t="s">
        <v>534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866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866"/>
      <c r="N955" s="866"/>
      <c r="O955" s="866"/>
      <c r="P955" s="866"/>
      <c r="Q955" s="872"/>
      <c r="R955" s="866"/>
      <c r="S955" s="861"/>
      <c r="U955" s="288"/>
      <c r="V955" s="288"/>
      <c r="W955" s="288"/>
      <c r="X955" s="288"/>
      <c r="Y955" s="291"/>
      <c r="Z955" s="291"/>
    </row>
    <row r="956" spans="1:26" ht="15.75">
      <c r="A956" s="236"/>
      <c r="B956" s="867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867"/>
      <c r="N956" s="867"/>
      <c r="O956" s="867"/>
      <c r="P956" s="867"/>
      <c r="Q956" s="873"/>
      <c r="R956" s="867"/>
      <c r="S956" s="861"/>
      <c r="U956" s="290"/>
      <c r="V956" s="290"/>
      <c r="W956" s="290"/>
      <c r="X956" s="290"/>
      <c r="Y956" s="292"/>
      <c r="Z956" s="292"/>
    </row>
    <row r="957" spans="1:26" ht="15.75">
      <c r="A957" s="150">
        <v>44287</v>
      </c>
      <c r="B957" s="870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870">
        <f>IF((L958=""),"",MAX(D959:L959))</f>
        <v>42392.22</v>
      </c>
      <c r="N957" s="870">
        <f>IF(L958="","",MIN(D959:L959))</f>
        <v>35393.850000000006</v>
      </c>
      <c r="O957" s="870">
        <f>IF((L959=""),"",AVERAGE(D959:L959))</f>
        <v>40685.576666666668</v>
      </c>
      <c r="P957" s="870">
        <f>IF((L958=""),"",((M957-N957)/(M957+N957))*100)</f>
        <v>8.9969450828406607</v>
      </c>
      <c r="Q957" s="871" t="str">
        <f>IF(L958="","",IF(P957&lt;20,(IF(O957&gt;33000,IF(O957&lt;44000,"Pass","Fail"),"Fail"))))</f>
        <v>Pass</v>
      </c>
      <c r="R957" s="870">
        <v>1340</v>
      </c>
      <c r="S957" s="861" t="s">
        <v>535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35"/>
      <c r="B958" s="866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866"/>
      <c r="N958" s="866"/>
      <c r="O958" s="866"/>
      <c r="P958" s="866"/>
      <c r="Q958" s="872"/>
      <c r="R958" s="866"/>
      <c r="S958" s="861"/>
      <c r="U958" s="288"/>
      <c r="V958" s="288"/>
      <c r="W958" s="288"/>
      <c r="X958" s="288"/>
      <c r="Y958" s="291"/>
      <c r="Z958" s="291"/>
    </row>
    <row r="959" spans="1:26" ht="15.75">
      <c r="A959" s="236"/>
      <c r="B959" s="867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867"/>
      <c r="N959" s="867"/>
      <c r="O959" s="867"/>
      <c r="P959" s="867"/>
      <c r="Q959" s="873"/>
      <c r="R959" s="867"/>
      <c r="S959" s="861"/>
      <c r="U959" s="290"/>
      <c r="V959" s="290"/>
      <c r="W959" s="290"/>
      <c r="X959" s="290"/>
      <c r="Y959" s="292"/>
      <c r="Z959" s="292"/>
    </row>
    <row r="960" spans="1:26" ht="15.75">
      <c r="A960" s="150">
        <v>44378</v>
      </c>
      <c r="B960" s="870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870">
        <f>IF((L961=""),"",MAX(D962:L962))</f>
        <v>40668</v>
      </c>
      <c r="N960" s="870">
        <f>IF(L961="","",MIN(D962:L962))</f>
        <v>31887</v>
      </c>
      <c r="O960" s="870">
        <f>IF((L962=""),"",AVERAGE(D962:L962))</f>
        <v>38569.333333333336</v>
      </c>
      <c r="P960" s="870">
        <f>IF((L961=""),"",((M960-N960)/(M960+N960))*100)</f>
        <v>12.102542898490801</v>
      </c>
      <c r="Q960" s="871" t="str">
        <f>IF(L961="","",IF(P960&lt;20,(IF(O960&gt;33000,IF(O960&lt;44000,"Pass","Fail"),"Fail"))))</f>
        <v>Pass</v>
      </c>
      <c r="R960" s="870">
        <v>1159</v>
      </c>
      <c r="S960" s="861" t="s">
        <v>537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35"/>
      <c r="B961" s="866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866"/>
      <c r="N961" s="866"/>
      <c r="O961" s="866"/>
      <c r="P961" s="866"/>
      <c r="Q961" s="872"/>
      <c r="R961" s="866"/>
      <c r="S961" s="861"/>
      <c r="U961" s="288"/>
      <c r="V961" s="288"/>
      <c r="W961" s="288"/>
      <c r="X961" s="288"/>
      <c r="Y961" s="291"/>
      <c r="Z961" s="291"/>
    </row>
    <row r="962" spans="1:26" ht="15.75">
      <c r="A962" s="236"/>
      <c r="B962" s="867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867"/>
      <c r="N962" s="867"/>
      <c r="O962" s="867"/>
      <c r="P962" s="867"/>
      <c r="Q962" s="873"/>
      <c r="R962" s="867"/>
      <c r="S962" s="861"/>
      <c r="U962" s="290"/>
      <c r="V962" s="290"/>
      <c r="W962" s="290"/>
      <c r="X962" s="290"/>
      <c r="Y962" s="292"/>
      <c r="Z962" s="292"/>
    </row>
    <row r="963" spans="1:26" ht="15.75">
      <c r="A963" s="150">
        <v>44501</v>
      </c>
      <c r="B963" s="870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870">
        <f>IF((L964=""),"",MAX(D965:L965))</f>
        <v>41181.480000000003</v>
      </c>
      <c r="N963" s="870">
        <f>IF(L964="","",MIN(D965:L965))</f>
        <v>33747.569999999992</v>
      </c>
      <c r="O963" s="870">
        <f>IF((L965=""),"",AVERAGE(D965:L965))</f>
        <v>38930.856666666659</v>
      </c>
      <c r="P963" s="870">
        <f>IF((L964=""),"",((M963-N963)/(M963+N963))*100)</f>
        <v>9.9212655171792683</v>
      </c>
      <c r="Q963" s="871" t="str">
        <f>IF(L964="","",IF(P963&lt;20,(IF(O963&gt;33000,IF(O963&lt;44000,"Pass","Fail"),"Fail"))))</f>
        <v>Pass</v>
      </c>
      <c r="R963" s="870">
        <v>121</v>
      </c>
      <c r="S963" s="861" t="s">
        <v>538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866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866"/>
      <c r="N964" s="866"/>
      <c r="O964" s="866"/>
      <c r="P964" s="866"/>
      <c r="Q964" s="872"/>
      <c r="R964" s="866"/>
      <c r="S964" s="861"/>
      <c r="U964" s="288"/>
      <c r="V964" s="288"/>
      <c r="W964" s="288"/>
      <c r="X964" s="288"/>
      <c r="Y964" s="291"/>
      <c r="Z964" s="291"/>
    </row>
    <row r="965" spans="1:26" ht="15.75">
      <c r="A965" s="236"/>
      <c r="B965" s="867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867"/>
      <c r="N965" s="867"/>
      <c r="O965" s="867"/>
      <c r="P965" s="867"/>
      <c r="Q965" s="873"/>
      <c r="R965" s="867"/>
      <c r="S965" s="861"/>
      <c r="U965" s="290"/>
      <c r="V965" s="290"/>
      <c r="W965" s="290"/>
      <c r="X965" s="290"/>
      <c r="Y965" s="292"/>
      <c r="Z965" s="292"/>
    </row>
    <row r="966" spans="1:26" ht="15.75">
      <c r="A966" s="150" t="s">
        <v>539</v>
      </c>
      <c r="B966" s="870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870">
        <f>IF((L967=""),"",MAX(D968:L968))</f>
        <v>40664.61</v>
      </c>
      <c r="N966" s="870">
        <f>IF(L967="","",MIN(D968:L968))</f>
        <v>33330.120000000003</v>
      </c>
      <c r="O966" s="870">
        <f>IF((L968=""),"",AVERAGE(D968:L968))</f>
        <v>38853.33</v>
      </c>
      <c r="P966" s="870">
        <f>IF((L967=""),"",((M966-N966)/(M966+N966))*100)</f>
        <v>9.9121788808473212</v>
      </c>
      <c r="Q966" s="871" t="str">
        <f>IF(L967="","",IF(P966&lt;20,(IF(O966&gt;33000,IF(O966&lt;44000,"Pass","Fail"),"Fail"))))</f>
        <v>Pass</v>
      </c>
      <c r="R966" s="870">
        <v>121</v>
      </c>
      <c r="S966" s="861" t="s">
        <v>540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866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866"/>
      <c r="N967" s="866"/>
      <c r="O967" s="866"/>
      <c r="P967" s="866"/>
      <c r="Q967" s="872"/>
      <c r="R967" s="866"/>
      <c r="S967" s="861"/>
      <c r="U967" s="288"/>
      <c r="V967" s="288"/>
      <c r="W967" s="288"/>
      <c r="X967" s="288"/>
      <c r="Y967" s="291"/>
      <c r="Z967" s="291"/>
    </row>
    <row r="968" spans="1:26" ht="15.75">
      <c r="A968" s="236"/>
      <c r="B968" s="867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867"/>
      <c r="N968" s="867"/>
      <c r="O968" s="867"/>
      <c r="P968" s="867"/>
      <c r="Q968" s="873"/>
      <c r="R968" s="867"/>
      <c r="S968" s="861"/>
      <c r="U968" s="290"/>
      <c r="V968" s="290"/>
      <c r="W968" s="290"/>
      <c r="X968" s="290"/>
      <c r="Y968" s="292"/>
      <c r="Z968" s="292"/>
    </row>
  </sheetData>
  <autoFilter ref="A11:Z482"/>
  <mergeCells count="2288"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B957:B959"/>
    <mergeCell ref="M957:M959"/>
    <mergeCell ref="N957:N959"/>
    <mergeCell ref="O957:O959"/>
    <mergeCell ref="P957:P959"/>
    <mergeCell ref="Q957:Q959"/>
    <mergeCell ref="R957:R959"/>
    <mergeCell ref="S957:S959"/>
    <mergeCell ref="S948:S950"/>
    <mergeCell ref="B954:B956"/>
    <mergeCell ref="M954:M956"/>
    <mergeCell ref="N954:N956"/>
    <mergeCell ref="O954:O956"/>
    <mergeCell ref="P954:P956"/>
    <mergeCell ref="Q954:Q956"/>
    <mergeCell ref="R954:R956"/>
    <mergeCell ref="S954:S956"/>
    <mergeCell ref="B951:B953"/>
    <mergeCell ref="M951:M953"/>
    <mergeCell ref="N951:N953"/>
    <mergeCell ref="O951:O953"/>
    <mergeCell ref="P951:P953"/>
    <mergeCell ref="Q951:Q953"/>
    <mergeCell ref="R951:R953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24:B926"/>
    <mergeCell ref="M924:M926"/>
    <mergeCell ref="N924:N926"/>
    <mergeCell ref="O924:O926"/>
    <mergeCell ref="P924:P926"/>
    <mergeCell ref="Q924:Q926"/>
    <mergeCell ref="R924:R926"/>
    <mergeCell ref="S924:S92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R921:R923"/>
    <mergeCell ref="S921:S923"/>
    <mergeCell ref="B906:B908"/>
    <mergeCell ref="M906:M908"/>
    <mergeCell ref="N906:N908"/>
    <mergeCell ref="O906:O908"/>
    <mergeCell ref="P906:P908"/>
    <mergeCell ref="Q906:Q908"/>
    <mergeCell ref="R906:R908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B897:B899"/>
    <mergeCell ref="M897:M899"/>
    <mergeCell ref="N897:N899"/>
    <mergeCell ref="O897:O899"/>
    <mergeCell ref="P897:P899"/>
    <mergeCell ref="Q897:Q899"/>
    <mergeCell ref="R897:R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P867:P869"/>
    <mergeCell ref="Q867:Q869"/>
    <mergeCell ref="R867:R869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67:B869"/>
    <mergeCell ref="M867:M869"/>
    <mergeCell ref="N867:N869"/>
    <mergeCell ref="O867:O869"/>
    <mergeCell ref="N861:N863"/>
    <mergeCell ref="O861:O863"/>
    <mergeCell ref="P861:P863"/>
    <mergeCell ref="Q861:Q863"/>
    <mergeCell ref="R861:R863"/>
    <mergeCell ref="M879:M881"/>
    <mergeCell ref="N879:N881"/>
    <mergeCell ref="O879:O881"/>
    <mergeCell ref="P879:P881"/>
    <mergeCell ref="Q879:Q881"/>
    <mergeCell ref="R879:R881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B870:B872"/>
    <mergeCell ref="M870:M872"/>
    <mergeCell ref="N870:N872"/>
    <mergeCell ref="O870:O872"/>
    <mergeCell ref="P870:P872"/>
    <mergeCell ref="Q870:Q872"/>
    <mergeCell ref="R870:R872"/>
    <mergeCell ref="B840:B842"/>
    <mergeCell ref="M840:M842"/>
    <mergeCell ref="B855:B857"/>
    <mergeCell ref="M855:M857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Q858:Q860"/>
    <mergeCell ref="R858:R860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P825:P827"/>
    <mergeCell ref="Q825:Q827"/>
    <mergeCell ref="R825:R827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M843:M845"/>
    <mergeCell ref="N843:N845"/>
    <mergeCell ref="O843:O845"/>
    <mergeCell ref="P843:P845"/>
    <mergeCell ref="Q843:Q845"/>
    <mergeCell ref="R843:R845"/>
    <mergeCell ref="B837:B839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28:P830"/>
    <mergeCell ref="Q828:Q830"/>
    <mergeCell ref="R828:R830"/>
    <mergeCell ref="B810:B812"/>
    <mergeCell ref="M810:M812"/>
    <mergeCell ref="N810:N812"/>
    <mergeCell ref="O810:O812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R822:R824"/>
    <mergeCell ref="B813:B815"/>
    <mergeCell ref="M813:M815"/>
    <mergeCell ref="N813:N815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O816:O818"/>
    <mergeCell ref="P816:P818"/>
    <mergeCell ref="Q786:Q788"/>
    <mergeCell ref="R786:R788"/>
    <mergeCell ref="B798:B800"/>
    <mergeCell ref="M798:M800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795:P797"/>
    <mergeCell ref="Q795:Q797"/>
    <mergeCell ref="M789:M791"/>
    <mergeCell ref="N789:N791"/>
    <mergeCell ref="O789:O791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N660:N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O645:O647"/>
    <mergeCell ref="R681:R683"/>
    <mergeCell ref="N672:N674"/>
    <mergeCell ref="O672:O674"/>
    <mergeCell ref="N651:N653"/>
    <mergeCell ref="R672:R674"/>
    <mergeCell ref="R666:R668"/>
    <mergeCell ref="Q657:Q659"/>
    <mergeCell ref="R657:R659"/>
    <mergeCell ref="B660:B662"/>
    <mergeCell ref="B669:B671"/>
    <mergeCell ref="M669:M671"/>
    <mergeCell ref="B666:B668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Q651:Q653"/>
    <mergeCell ref="R651:R653"/>
    <mergeCell ref="O639:O641"/>
    <mergeCell ref="N669:N671"/>
    <mergeCell ref="P672:P674"/>
    <mergeCell ref="Q672:Q674"/>
    <mergeCell ref="O669:O671"/>
    <mergeCell ref="P669:P671"/>
    <mergeCell ref="P657:P659"/>
    <mergeCell ref="M651:M653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699:O70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B750:B752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R729:R731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P759:P761"/>
    <mergeCell ref="Q759:Q761"/>
    <mergeCell ref="R759:R761"/>
    <mergeCell ref="Q765:Q767"/>
    <mergeCell ref="R765:R767"/>
    <mergeCell ref="B759:B761"/>
    <mergeCell ref="M759:M761"/>
    <mergeCell ref="P774:P776"/>
    <mergeCell ref="Q774:Q776"/>
    <mergeCell ref="N759:N761"/>
    <mergeCell ref="O759:O761"/>
    <mergeCell ref="N762:N764"/>
    <mergeCell ref="O762:O764"/>
    <mergeCell ref="P762:P764"/>
    <mergeCell ref="M756:M758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R753:R755"/>
    <mergeCell ref="Q783:Q785"/>
    <mergeCell ref="B780:B782"/>
    <mergeCell ref="R783:R785"/>
    <mergeCell ref="M780:M782"/>
    <mergeCell ref="R774:R776"/>
    <mergeCell ref="N768:N770"/>
    <mergeCell ref="O768:O770"/>
    <mergeCell ref="P768:P770"/>
    <mergeCell ref="M750:M752"/>
    <mergeCell ref="M762:M764"/>
    <mergeCell ref="R750:R752"/>
    <mergeCell ref="B753:B755"/>
    <mergeCell ref="M753:M755"/>
    <mergeCell ref="N753:N755"/>
    <mergeCell ref="O753:O755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6:P758"/>
    <mergeCell ref="N780:N782"/>
    <mergeCell ref="O780:O782"/>
    <mergeCell ref="P780:P782"/>
    <mergeCell ref="Q780:Q782"/>
    <mergeCell ref="R780:R782"/>
    <mergeCell ref="B789:B791"/>
    <mergeCell ref="O783:O785"/>
    <mergeCell ref="O774:O776"/>
    <mergeCell ref="R768:R770"/>
    <mergeCell ref="Q762:Q764"/>
    <mergeCell ref="R762:R764"/>
    <mergeCell ref="B765:B767"/>
    <mergeCell ref="M774:M776"/>
    <mergeCell ref="N774:N776"/>
    <mergeCell ref="B930:B932"/>
    <mergeCell ref="M930:M932"/>
    <mergeCell ref="N930:N932"/>
    <mergeCell ref="O930:O932"/>
    <mergeCell ref="P930:P932"/>
    <mergeCell ref="Q930:Q932"/>
    <mergeCell ref="R930:R932"/>
    <mergeCell ref="M765:M767"/>
    <mergeCell ref="R777:R779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B804:B806"/>
    <mergeCell ref="M804:M806"/>
    <mergeCell ref="N804:N806"/>
    <mergeCell ref="O804:O806"/>
    <mergeCell ref="P804:P806"/>
    <mergeCell ref="Q804:Q806"/>
    <mergeCell ref="R804:R806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Q939:Q941"/>
    <mergeCell ref="R939:R941"/>
    <mergeCell ref="S939:S941"/>
    <mergeCell ref="S951:S953"/>
    <mergeCell ref="B948:B950"/>
    <mergeCell ref="M948:M950"/>
    <mergeCell ref="N948:N950"/>
    <mergeCell ref="O948:O950"/>
    <mergeCell ref="P948:P950"/>
    <mergeCell ref="Q948:Q950"/>
    <mergeCell ref="R948:R950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60:B962"/>
    <mergeCell ref="M960:M962"/>
    <mergeCell ref="N960:N962"/>
    <mergeCell ref="O960:O962"/>
    <mergeCell ref="P960:P962"/>
    <mergeCell ref="Q960:Q962"/>
    <mergeCell ref="R960:R962"/>
    <mergeCell ref="S960:S96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58" zoomScale="70" zoomScaleNormal="70" workbookViewId="0">
      <selection activeCell="BG75" sqref="BG75"/>
    </sheetView>
  </sheetViews>
  <sheetFormatPr defaultColWidth="7.375" defaultRowHeight="15.75"/>
  <cols>
    <col min="1" max="1" width="20.375" style="476" customWidth="1"/>
    <col min="2" max="2" width="16.375" style="476" customWidth="1"/>
    <col min="3" max="3" width="14.375" style="406" customWidth="1"/>
    <col min="4" max="52" width="11.875" style="406" customWidth="1"/>
    <col min="53" max="53" width="8" style="406" bestFit="1" customWidth="1"/>
    <col min="54" max="55" width="7.375" style="406"/>
    <col min="56" max="56" width="7.375" style="477"/>
    <col min="57" max="57" width="7.375" style="478"/>
    <col min="58" max="58" width="7.375" style="406"/>
    <col min="59" max="59" width="13.125" style="479" bestFit="1" customWidth="1"/>
    <col min="60" max="60" width="7.375" style="479"/>
    <col min="61" max="61" width="7.375" style="480"/>
    <col min="62" max="65" width="7.375" style="392"/>
    <col min="66" max="67" width="7.375" style="405"/>
    <col min="68" max="16384" width="7.375" style="406"/>
  </cols>
  <sheetData>
    <row r="1" spans="1:67" s="395" customFormat="1">
      <c r="A1" s="385" t="s">
        <v>11</v>
      </c>
      <c r="B1" s="386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E1" s="387"/>
      <c r="AF1" s="387"/>
      <c r="AG1" s="387"/>
      <c r="AH1" s="387"/>
      <c r="AI1" s="387"/>
      <c r="AJ1" s="387"/>
      <c r="AK1" s="387"/>
      <c r="AL1" s="387"/>
      <c r="AM1" s="387"/>
      <c r="AN1" s="387"/>
      <c r="AO1" s="387"/>
      <c r="AP1" s="387"/>
      <c r="AQ1" s="387"/>
      <c r="AR1" s="387"/>
      <c r="AS1" s="387"/>
      <c r="AT1" s="387"/>
      <c r="AU1" s="387"/>
      <c r="AV1" s="387"/>
      <c r="AW1" s="387"/>
      <c r="AX1" s="387"/>
      <c r="AY1" s="387"/>
      <c r="AZ1" s="387"/>
      <c r="BA1" s="387"/>
      <c r="BB1" s="387"/>
      <c r="BC1" s="387"/>
      <c r="BD1" s="388"/>
      <c r="BE1" s="389"/>
      <c r="BF1" s="387"/>
      <c r="BG1" s="390"/>
      <c r="BH1" s="390"/>
      <c r="BI1" s="391"/>
      <c r="BJ1" s="392"/>
      <c r="BK1" s="392"/>
      <c r="BL1" s="393"/>
      <c r="BM1" s="393"/>
      <c r="BN1" s="394"/>
      <c r="BO1" s="394"/>
    </row>
    <row r="2" spans="1:67">
      <c r="A2" s="396" t="s">
        <v>330</v>
      </c>
      <c r="B2" s="397"/>
      <c r="C2" s="398"/>
      <c r="D2" s="399"/>
      <c r="E2" s="399"/>
      <c r="F2" s="400"/>
      <c r="G2" s="400"/>
      <c r="H2" s="400"/>
      <c r="I2" s="400"/>
      <c r="J2" s="400" t="s">
        <v>331</v>
      </c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0"/>
      <c r="AE2" s="400"/>
      <c r="AF2" s="400"/>
      <c r="AG2" s="400"/>
      <c r="AH2" s="400"/>
      <c r="AI2" s="400"/>
      <c r="AJ2" s="400"/>
      <c r="AK2" s="400"/>
      <c r="AL2" s="400"/>
      <c r="AM2" s="400"/>
      <c r="AN2" s="400"/>
      <c r="AO2" s="400"/>
      <c r="AP2" s="400"/>
      <c r="AQ2" s="400"/>
      <c r="AR2" s="400"/>
      <c r="AS2" s="400"/>
      <c r="AT2" s="400"/>
      <c r="AU2" s="400"/>
      <c r="AV2" s="400"/>
      <c r="AW2" s="400"/>
      <c r="AX2" s="400"/>
      <c r="AY2" s="400"/>
      <c r="AZ2" s="400"/>
      <c r="BA2" s="399"/>
      <c r="BB2" s="398"/>
      <c r="BC2" s="400"/>
      <c r="BD2" s="388"/>
      <c r="BE2" s="401"/>
      <c r="BF2" s="402"/>
      <c r="BG2" s="403"/>
      <c r="BH2" s="403"/>
      <c r="BI2" s="404"/>
    </row>
    <row r="3" spans="1:67">
      <c r="A3" s="407" t="s">
        <v>332</v>
      </c>
      <c r="B3" s="408"/>
      <c r="C3" s="409"/>
      <c r="D3" s="409"/>
      <c r="E3" s="409"/>
      <c r="F3" s="402"/>
      <c r="G3" s="402" t="s">
        <v>333</v>
      </c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  <c r="AD3" s="402"/>
      <c r="AE3" s="402"/>
      <c r="AF3" s="402"/>
      <c r="AG3" s="402"/>
      <c r="AH3" s="402"/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9"/>
      <c r="BB3" s="409"/>
      <c r="BC3" s="402"/>
      <c r="BD3" s="388"/>
      <c r="BE3" s="410"/>
      <c r="BF3" s="402"/>
      <c r="BG3" s="411"/>
      <c r="BH3" s="411"/>
      <c r="BI3" s="412"/>
    </row>
    <row r="4" spans="1:67">
      <c r="A4" s="396" t="s">
        <v>334</v>
      </c>
      <c r="B4" s="397"/>
      <c r="C4" s="399"/>
      <c r="D4" s="399"/>
      <c r="E4" s="399"/>
      <c r="F4" s="402"/>
      <c r="G4" s="400" t="s">
        <v>403</v>
      </c>
      <c r="H4" s="402"/>
      <c r="I4" s="402"/>
      <c r="J4" s="402"/>
      <c r="K4" s="402"/>
      <c r="L4" s="402"/>
      <c r="M4" s="402"/>
      <c r="N4" s="402"/>
      <c r="O4" s="402"/>
      <c r="P4" s="402"/>
      <c r="Q4" s="402"/>
      <c r="R4" s="402"/>
      <c r="S4" s="402"/>
      <c r="T4" s="402"/>
      <c r="U4" s="402"/>
      <c r="V4" s="402"/>
      <c r="W4" s="402"/>
      <c r="X4" s="402"/>
      <c r="Y4" s="402"/>
      <c r="Z4" s="402"/>
      <c r="AA4" s="402"/>
      <c r="AB4" s="402"/>
      <c r="AC4" s="402"/>
      <c r="AD4" s="402"/>
      <c r="AE4" s="402"/>
      <c r="AF4" s="402"/>
      <c r="AG4" s="402"/>
      <c r="AH4" s="402"/>
      <c r="AI4" s="402"/>
      <c r="AJ4" s="402"/>
      <c r="AK4" s="402"/>
      <c r="AL4" s="402"/>
      <c r="AM4" s="402"/>
      <c r="AN4" s="402"/>
      <c r="AO4" s="402"/>
      <c r="AP4" s="402"/>
      <c r="AQ4" s="402"/>
      <c r="AR4" s="402"/>
      <c r="AS4" s="402"/>
      <c r="AT4" s="402"/>
      <c r="AU4" s="402"/>
      <c r="AV4" s="402"/>
      <c r="AW4" s="402"/>
      <c r="AX4" s="402"/>
      <c r="AY4" s="402"/>
      <c r="AZ4" s="402"/>
      <c r="BA4" s="399"/>
      <c r="BB4" s="399"/>
      <c r="BC4" s="402"/>
      <c r="BD4" s="388"/>
      <c r="BE4" s="410"/>
      <c r="BF4" s="402"/>
      <c r="BG4" s="411"/>
      <c r="BH4" s="411"/>
      <c r="BI4" s="412"/>
    </row>
    <row r="5" spans="1:67" ht="21">
      <c r="A5" s="396" t="s">
        <v>429</v>
      </c>
      <c r="B5" s="397"/>
      <c r="C5" s="399"/>
      <c r="D5" s="399"/>
      <c r="E5" s="399"/>
      <c r="F5" s="402"/>
      <c r="G5" s="413" t="s">
        <v>412</v>
      </c>
      <c r="H5" s="402"/>
      <c r="I5" s="402"/>
      <c r="J5" s="402"/>
      <c r="K5" s="402"/>
      <c r="L5" s="402"/>
      <c r="M5" s="402"/>
      <c r="N5" s="402"/>
      <c r="O5" s="402"/>
      <c r="P5" s="402"/>
      <c r="Q5" s="402"/>
      <c r="R5" s="402"/>
      <c r="S5" s="402"/>
      <c r="T5" s="402"/>
      <c r="U5" s="402"/>
      <c r="V5" s="402"/>
      <c r="W5" s="402"/>
      <c r="X5" s="402"/>
      <c r="Y5" s="402"/>
      <c r="Z5" s="402"/>
      <c r="AA5" s="402"/>
      <c r="AB5" s="402"/>
      <c r="AC5" s="402"/>
      <c r="AD5" s="402"/>
      <c r="AE5" s="402"/>
      <c r="AF5" s="402"/>
      <c r="AG5" s="402"/>
      <c r="AH5" s="402"/>
      <c r="AI5" s="402"/>
      <c r="AJ5" s="402"/>
      <c r="AK5" s="402"/>
      <c r="AL5" s="402"/>
      <c r="AM5" s="402"/>
      <c r="AN5" s="402"/>
      <c r="AO5" s="402"/>
      <c r="AP5" s="402"/>
      <c r="AQ5" s="402"/>
      <c r="AR5" s="402"/>
      <c r="AS5" s="402"/>
      <c r="AT5" s="402"/>
      <c r="AU5" s="402"/>
      <c r="AV5" s="402"/>
      <c r="AW5" s="402"/>
      <c r="AX5" s="402"/>
      <c r="AY5" s="402"/>
      <c r="AZ5" s="402"/>
      <c r="BA5" s="414"/>
      <c r="BB5" s="399"/>
      <c r="BC5" s="402"/>
      <c r="BD5" s="388"/>
      <c r="BE5" s="410"/>
      <c r="BF5" s="402"/>
      <c r="BG5" s="411"/>
      <c r="BH5" s="411"/>
      <c r="BI5" s="412"/>
    </row>
    <row r="6" spans="1:67">
      <c r="A6" s="396" t="s">
        <v>335</v>
      </c>
      <c r="B6" s="397"/>
      <c r="C6" s="399"/>
      <c r="D6" s="399"/>
      <c r="E6" s="399"/>
      <c r="G6" s="400" t="s">
        <v>404</v>
      </c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402"/>
      <c r="AH6" s="402"/>
      <c r="AI6" s="402"/>
      <c r="AJ6" s="402"/>
      <c r="AK6" s="402"/>
      <c r="AL6" s="402"/>
      <c r="AM6" s="402"/>
      <c r="AN6" s="402"/>
      <c r="AO6" s="402"/>
      <c r="AP6" s="402"/>
      <c r="AQ6" s="402"/>
      <c r="AR6" s="402"/>
      <c r="AS6" s="402"/>
      <c r="AT6" s="402"/>
      <c r="AU6" s="402"/>
      <c r="AV6" s="402"/>
      <c r="AW6" s="402"/>
      <c r="AX6" s="402"/>
      <c r="AY6" s="402"/>
      <c r="AZ6" s="402"/>
      <c r="BA6" s="399"/>
      <c r="BB6" s="399"/>
      <c r="BC6" s="402"/>
      <c r="BD6" s="388"/>
      <c r="BE6" s="415"/>
      <c r="BF6" s="416"/>
      <c r="BG6" s="417"/>
      <c r="BH6" s="417"/>
      <c r="BI6" s="418"/>
    </row>
    <row r="7" spans="1:67">
      <c r="A7" s="419" t="s">
        <v>336</v>
      </c>
      <c r="B7" s="420"/>
      <c r="C7" s="399"/>
      <c r="D7" s="399"/>
      <c r="E7" s="399"/>
      <c r="F7" s="402"/>
      <c r="G7" s="402" t="s">
        <v>518</v>
      </c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2"/>
      <c r="AA7" s="402"/>
      <c r="AB7" s="402"/>
      <c r="AC7" s="402"/>
      <c r="AD7" s="402"/>
      <c r="AE7" s="402"/>
      <c r="AF7" s="402"/>
      <c r="AG7" s="402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AX7" s="402"/>
      <c r="AY7" s="402"/>
      <c r="AZ7" s="402"/>
      <c r="BA7" s="399"/>
      <c r="BB7" s="399"/>
      <c r="BC7" s="402"/>
      <c r="BD7" s="388"/>
      <c r="BE7" s="410"/>
      <c r="BF7" s="402"/>
      <c r="BG7" s="411"/>
      <c r="BH7" s="411"/>
      <c r="BI7" s="412"/>
    </row>
    <row r="8" spans="1:67">
      <c r="A8" s="419" t="s">
        <v>517</v>
      </c>
      <c r="B8" s="420"/>
      <c r="C8" s="402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399"/>
      <c r="AP8" s="399"/>
      <c r="AQ8" s="399"/>
      <c r="AR8" s="399"/>
      <c r="AS8" s="399"/>
      <c r="AT8" s="399"/>
      <c r="AU8" s="399"/>
      <c r="AV8" s="399"/>
      <c r="AW8" s="399"/>
      <c r="AX8" s="399"/>
      <c r="AY8" s="399"/>
      <c r="AZ8" s="399"/>
      <c r="BA8" s="399"/>
      <c r="BB8" s="399"/>
      <c r="BC8" s="402"/>
      <c r="BD8" s="388"/>
      <c r="BE8" s="410"/>
      <c r="BF8" s="402"/>
      <c r="BG8" s="411"/>
      <c r="BH8" s="411"/>
      <c r="BI8" s="412"/>
    </row>
    <row r="9" spans="1:67" s="423" customFormat="1" ht="21">
      <c r="A9" s="421"/>
      <c r="B9" s="421"/>
      <c r="C9" s="422"/>
      <c r="D9" s="880" t="s">
        <v>220</v>
      </c>
      <c r="E9" s="880"/>
      <c r="F9" s="880"/>
      <c r="G9" s="880"/>
      <c r="H9" s="880"/>
      <c r="I9" s="880"/>
      <c r="J9" s="880"/>
      <c r="K9" s="880"/>
      <c r="L9" s="880"/>
      <c r="M9" s="880"/>
      <c r="N9" s="880"/>
      <c r="O9" s="880"/>
      <c r="P9" s="880"/>
      <c r="Q9" s="880"/>
      <c r="R9" s="880"/>
      <c r="S9" s="880"/>
      <c r="T9" s="880"/>
      <c r="U9" s="880"/>
      <c r="V9" s="880"/>
      <c r="W9" s="880"/>
      <c r="X9" s="880"/>
      <c r="Y9" s="880"/>
      <c r="Z9" s="880"/>
      <c r="AA9" s="880"/>
      <c r="AB9" s="880"/>
      <c r="AC9" s="880"/>
      <c r="AD9" s="880"/>
      <c r="AE9" s="880"/>
      <c r="AF9" s="880"/>
      <c r="AG9" s="880"/>
      <c r="AH9" s="880"/>
      <c r="AI9" s="880"/>
      <c r="AJ9" s="880"/>
      <c r="AK9" s="880"/>
      <c r="AL9" s="880"/>
      <c r="AM9" s="880"/>
      <c r="AN9" s="880"/>
      <c r="AO9" s="880"/>
      <c r="AP9" s="880"/>
      <c r="AQ9" s="880"/>
      <c r="AR9" s="880"/>
      <c r="AS9" s="880"/>
      <c r="AT9" s="880"/>
      <c r="AU9" s="880"/>
      <c r="AV9" s="880"/>
      <c r="AW9" s="880"/>
      <c r="AX9" s="880"/>
      <c r="AY9" s="880"/>
      <c r="AZ9" s="880"/>
      <c r="BE9" s="424"/>
      <c r="BI9" s="414"/>
    </row>
    <row r="10" spans="1:67" s="334" customFormat="1" ht="15">
      <c r="A10" s="333"/>
      <c r="B10" s="333"/>
      <c r="C10" s="425" t="s">
        <v>430</v>
      </c>
      <c r="D10" s="426">
        <v>1</v>
      </c>
      <c r="E10" s="426">
        <v>2</v>
      </c>
      <c r="F10" s="426">
        <v>3</v>
      </c>
      <c r="G10" s="426">
        <v>4</v>
      </c>
      <c r="H10" s="426">
        <v>5</v>
      </c>
      <c r="I10" s="426">
        <v>6</v>
      </c>
      <c r="J10" s="426">
        <v>7</v>
      </c>
      <c r="K10" s="426">
        <v>8</v>
      </c>
      <c r="L10" s="426">
        <v>9</v>
      </c>
      <c r="M10" s="426">
        <v>10</v>
      </c>
      <c r="N10" s="426">
        <v>11</v>
      </c>
      <c r="O10" s="426">
        <v>12</v>
      </c>
      <c r="P10" s="426">
        <v>13</v>
      </c>
      <c r="Q10" s="426">
        <v>14</v>
      </c>
      <c r="R10" s="426">
        <v>15</v>
      </c>
      <c r="S10" s="426">
        <v>16</v>
      </c>
      <c r="T10" s="426">
        <v>17</v>
      </c>
      <c r="U10" s="426">
        <v>18</v>
      </c>
      <c r="V10" s="426">
        <v>19</v>
      </c>
      <c r="W10" s="426">
        <v>20</v>
      </c>
      <c r="X10" s="426">
        <v>21</v>
      </c>
      <c r="Y10" s="426">
        <v>22</v>
      </c>
      <c r="Z10" s="426">
        <v>23</v>
      </c>
      <c r="AA10" s="426">
        <v>24</v>
      </c>
      <c r="AB10" s="426">
        <v>25</v>
      </c>
      <c r="AC10" s="426">
        <v>26</v>
      </c>
      <c r="AD10" s="426">
        <v>27</v>
      </c>
      <c r="AE10" s="426">
        <v>28</v>
      </c>
      <c r="AF10" s="426">
        <v>29</v>
      </c>
      <c r="AG10" s="426">
        <v>30</v>
      </c>
      <c r="AH10" s="426">
        <v>31</v>
      </c>
      <c r="AI10" s="426">
        <v>32</v>
      </c>
      <c r="AJ10" s="426">
        <v>33</v>
      </c>
      <c r="AK10" s="426">
        <v>34</v>
      </c>
      <c r="AL10" s="426">
        <v>35</v>
      </c>
      <c r="AM10" s="426">
        <v>36</v>
      </c>
      <c r="AN10" s="426">
        <v>37</v>
      </c>
      <c r="AO10" s="426">
        <v>38</v>
      </c>
      <c r="AP10" s="426">
        <v>39</v>
      </c>
      <c r="AQ10" s="426">
        <v>40</v>
      </c>
      <c r="AR10" s="426">
        <v>41</v>
      </c>
      <c r="AS10" s="426">
        <v>42</v>
      </c>
      <c r="AT10" s="426">
        <v>43</v>
      </c>
      <c r="AU10" s="426">
        <v>44</v>
      </c>
      <c r="AV10" s="426">
        <v>45</v>
      </c>
      <c r="AW10" s="426">
        <v>46</v>
      </c>
      <c r="AX10" s="426">
        <v>47</v>
      </c>
      <c r="AY10" s="426">
        <v>48</v>
      </c>
      <c r="AZ10" s="426">
        <v>49</v>
      </c>
    </row>
    <row r="11" spans="1:67" s="336" customFormat="1" ht="15">
      <c r="A11" s="335"/>
      <c r="B11" s="881" t="s">
        <v>431</v>
      </c>
      <c r="C11" s="425" t="s">
        <v>78</v>
      </c>
      <c r="D11" s="426">
        <v>0</v>
      </c>
      <c r="E11" s="426">
        <v>0</v>
      </c>
      <c r="F11" s="426">
        <f>-30*COS(RADIANS(45))</f>
        <v>-21.213203435596427</v>
      </c>
      <c r="G11" s="426">
        <v>-30</v>
      </c>
      <c r="H11" s="426">
        <f>-30*COS(RADIANS(45))</f>
        <v>-21.213203435596427</v>
      </c>
      <c r="I11" s="426">
        <v>0</v>
      </c>
      <c r="J11" s="426">
        <f>30*COS(RADIANS(45))</f>
        <v>21.213203435596427</v>
      </c>
      <c r="K11" s="426">
        <v>30</v>
      </c>
      <c r="L11" s="426">
        <f>30*COS(RADIANS(45))</f>
        <v>21.213203435596427</v>
      </c>
      <c r="M11" s="426">
        <v>0</v>
      </c>
      <c r="N11" s="426">
        <f>-60*COS(RADIANS(67.5))</f>
        <v>-22.961005941905391</v>
      </c>
      <c r="O11" s="426">
        <f>-60*COS(RADIANS(45))</f>
        <v>-42.426406871192853</v>
      </c>
      <c r="P11" s="426">
        <f>-60*COS(RADIANS(22.5))</f>
        <v>-55.432771950677207</v>
      </c>
      <c r="Q11" s="426">
        <v>-60</v>
      </c>
      <c r="R11" s="426">
        <f>-60*COS(RADIANS(22.5))</f>
        <v>-55.432771950677207</v>
      </c>
      <c r="S11" s="426">
        <f>-60*COS(RADIANS(45))</f>
        <v>-42.426406871192853</v>
      </c>
      <c r="T11" s="426">
        <f>-60*COS(RADIANS(67.5))</f>
        <v>-22.961005941905391</v>
      </c>
      <c r="U11" s="426">
        <v>0</v>
      </c>
      <c r="V11" s="426">
        <f>60*COS(RADIANS(67.5))</f>
        <v>22.961005941905391</v>
      </c>
      <c r="W11" s="426">
        <f>-60*COS(RADIANS(45))</f>
        <v>-42.426406871192853</v>
      </c>
      <c r="X11" s="426">
        <f>60*COS(RADIANS(22.5))</f>
        <v>55.432771950677207</v>
      </c>
      <c r="Y11" s="426">
        <v>60</v>
      </c>
      <c r="Z11" s="426">
        <f>60*COS(RADIANS(22.5))</f>
        <v>55.432771950677207</v>
      </c>
      <c r="AA11" s="426">
        <f>60*COS(RADIANS(45))</f>
        <v>42.426406871192853</v>
      </c>
      <c r="AB11" s="426">
        <f>60*COS(RADIANS(67.5))</f>
        <v>22.961005941905391</v>
      </c>
      <c r="AC11" s="426">
        <v>0</v>
      </c>
      <c r="AD11" s="426">
        <f>-90*COS(RADIANS(75))</f>
        <v>-23.293714059226865</v>
      </c>
      <c r="AE11" s="426">
        <f>-90*COS(RADIANS(60))</f>
        <v>-45.000000000000007</v>
      </c>
      <c r="AF11" s="426">
        <f>-90*COS(RADIANS(45))</f>
        <v>-63.63961030678928</v>
      </c>
      <c r="AG11" s="426">
        <f>-90*COS(RADIANS(30))</f>
        <v>-77.94228634059948</v>
      </c>
      <c r="AH11" s="426">
        <f>-90*COS(RADIANS(15))</f>
        <v>-86.933324366016151</v>
      </c>
      <c r="AI11" s="426">
        <v>-90</v>
      </c>
      <c r="AJ11" s="426">
        <f>-90*COS(RADIANS(15))</f>
        <v>-86.933324366016151</v>
      </c>
      <c r="AK11" s="426">
        <f>-90*COS(RADIANS(30))</f>
        <v>-77.94228634059948</v>
      </c>
      <c r="AL11" s="426">
        <f>-90*COS(RADIANS(45))</f>
        <v>-63.63961030678928</v>
      </c>
      <c r="AM11" s="426">
        <f>-90*COS(RADIANS(60))</f>
        <v>-45.000000000000007</v>
      </c>
      <c r="AN11" s="426">
        <f>-90*COS(RADIANS(75))</f>
        <v>-23.293714059226865</v>
      </c>
      <c r="AO11" s="426">
        <v>0</v>
      </c>
      <c r="AP11" s="426">
        <f>90*COS(RADIANS(75))</f>
        <v>23.293714059226865</v>
      </c>
      <c r="AQ11" s="426">
        <f>90*COS(RADIANS(60))</f>
        <v>45.000000000000007</v>
      </c>
      <c r="AR11" s="426">
        <f>90*COS(RADIANS(45))</f>
        <v>63.63961030678928</v>
      </c>
      <c r="AS11" s="426">
        <f>90*COS(RADIANS(30))</f>
        <v>77.94228634059948</v>
      </c>
      <c r="AT11" s="426">
        <f>90*COS(RADIANS(15))</f>
        <v>86.933324366016151</v>
      </c>
      <c r="AU11" s="426">
        <v>90</v>
      </c>
      <c r="AV11" s="426">
        <f>90*COS(RADIANS(15))</f>
        <v>86.933324366016151</v>
      </c>
      <c r="AW11" s="426">
        <f>90*COS(RADIANS(30))</f>
        <v>77.94228634059948</v>
      </c>
      <c r="AX11" s="426">
        <f>90*COS(RADIANS(45))</f>
        <v>63.63961030678928</v>
      </c>
      <c r="AY11" s="426">
        <f>90*COS(RADIANS(60))</f>
        <v>45.000000000000007</v>
      </c>
      <c r="AZ11" s="426">
        <f>90*COS(RADIANS(75))</f>
        <v>23.293714059226865</v>
      </c>
    </row>
    <row r="12" spans="1:67" s="338" customFormat="1" thickBot="1">
      <c r="A12" s="337"/>
      <c r="B12" s="882"/>
      <c r="C12" s="425" t="s">
        <v>79</v>
      </c>
      <c r="D12" s="426">
        <v>0</v>
      </c>
      <c r="E12" s="426">
        <v>30</v>
      </c>
      <c r="F12" s="426">
        <f>30*SIN(RADIANS(45))</f>
        <v>21.213203435596423</v>
      </c>
      <c r="G12" s="426">
        <v>0</v>
      </c>
      <c r="H12" s="426">
        <f>-30*SIN(RADIANS(45))</f>
        <v>-21.213203435596423</v>
      </c>
      <c r="I12" s="426">
        <v>-30</v>
      </c>
      <c r="J12" s="426">
        <f>-30*SIN(RADIANS(45))</f>
        <v>-21.213203435596423</v>
      </c>
      <c r="K12" s="426">
        <v>0</v>
      </c>
      <c r="L12" s="426">
        <f>30*SIN(RADIANS(45))</f>
        <v>21.213203435596423</v>
      </c>
      <c r="M12" s="426">
        <v>60</v>
      </c>
      <c r="N12" s="426">
        <f>60*SIN(RADIANS(67.5))</f>
        <v>55.432771950677207</v>
      </c>
      <c r="O12" s="426">
        <f>60*SIN(RADIANS(45))</f>
        <v>42.426406871192846</v>
      </c>
      <c r="P12" s="426">
        <f>60*SIN(RADIANS(22.5))</f>
        <v>22.961005941905388</v>
      </c>
      <c r="Q12" s="426">
        <v>0</v>
      </c>
      <c r="R12" s="426">
        <f>-60*SIN(RADIANS(22.5))</f>
        <v>-22.961005941905388</v>
      </c>
      <c r="S12" s="426">
        <f>-60*SIN(RADIANS(45))</f>
        <v>-42.426406871192846</v>
      </c>
      <c r="T12" s="426">
        <f>-60*SIN(RADIANS(67.5))</f>
        <v>-55.432771950677207</v>
      </c>
      <c r="U12" s="426">
        <v>-60</v>
      </c>
      <c r="V12" s="426">
        <f>-60*SIN(RADIANS(67.5))</f>
        <v>-55.432771950677207</v>
      </c>
      <c r="W12" s="426">
        <f>60*SIN(RADIANS(45))</f>
        <v>42.426406871192846</v>
      </c>
      <c r="X12" s="426">
        <f>-60*SIN(RADIANS(22.5))</f>
        <v>-22.961005941905388</v>
      </c>
      <c r="Y12" s="426">
        <v>0</v>
      </c>
      <c r="Z12" s="426">
        <f>60*SIN(RADIANS(22.5))</f>
        <v>22.961005941905388</v>
      </c>
      <c r="AA12" s="426">
        <f>60*SIN(RADIANS(45))</f>
        <v>42.426406871192846</v>
      </c>
      <c r="AB12" s="426">
        <f>60*SIN(RADIANS(67.5))</f>
        <v>55.432771950677207</v>
      </c>
      <c r="AC12" s="426">
        <v>90</v>
      </c>
      <c r="AD12" s="426">
        <f>90*SIN(RADIANS(75))</f>
        <v>86.933324366016151</v>
      </c>
      <c r="AE12" s="426">
        <f>90*SIN(RADIANS(60))</f>
        <v>77.94228634059948</v>
      </c>
      <c r="AF12" s="426">
        <f>90*SIN(RADIANS(45))</f>
        <v>63.639610306789272</v>
      </c>
      <c r="AG12" s="426">
        <f>90*SIN(RADIANS(30))</f>
        <v>44.999999999999993</v>
      </c>
      <c r="AH12" s="426">
        <f>90*SIN(RADIANS(15))</f>
        <v>23.293714059226865</v>
      </c>
      <c r="AI12" s="426">
        <v>0</v>
      </c>
      <c r="AJ12" s="426">
        <f>90*SIN(RADIANS(15))</f>
        <v>23.293714059226865</v>
      </c>
      <c r="AK12" s="426">
        <f>90*SIN(RADIANS(30))</f>
        <v>44.999999999999993</v>
      </c>
      <c r="AL12" s="426">
        <f>90*SIN(RADIANS(45))</f>
        <v>63.639610306789272</v>
      </c>
      <c r="AM12" s="426">
        <f>90*SIN(RADIANS(60))</f>
        <v>77.94228634059948</v>
      </c>
      <c r="AN12" s="426">
        <f>-90*SIN(RADIANS(75))</f>
        <v>-86.933324366016151</v>
      </c>
      <c r="AO12" s="426">
        <v>-90</v>
      </c>
      <c r="AP12" s="426">
        <f>-90*SIN(RADIANS(75))</f>
        <v>-86.933324366016151</v>
      </c>
      <c r="AQ12" s="426">
        <f>-90*SIN(RADIANS(60))</f>
        <v>-77.94228634059948</v>
      </c>
      <c r="AR12" s="426">
        <f>-90*SIN(RADIANS(45))</f>
        <v>-63.639610306789272</v>
      </c>
      <c r="AS12" s="426">
        <f>-90*SIN(RADIANS(30))</f>
        <v>-44.999999999999993</v>
      </c>
      <c r="AT12" s="426">
        <f>-90*SIN(RADIANS(15))</f>
        <v>-23.293714059226865</v>
      </c>
      <c r="AU12" s="426">
        <v>0</v>
      </c>
      <c r="AV12" s="426">
        <f>90*SIN(RADIANS(15))</f>
        <v>23.293714059226865</v>
      </c>
      <c r="AW12" s="426">
        <f>90*SIN(RADIANS(30))</f>
        <v>44.999999999999993</v>
      </c>
      <c r="AX12" s="426">
        <f>90*SIN(RADIANS(45))</f>
        <v>63.639610306789272</v>
      </c>
      <c r="AY12" s="426">
        <f>90*SIN(RADIANS(60))</f>
        <v>77.94228634059948</v>
      </c>
      <c r="AZ12" s="426">
        <f>-90*SIN(RADIANS(75))</f>
        <v>-86.933324366016151</v>
      </c>
    </row>
    <row r="13" spans="1:67" s="437" customFormat="1" ht="63.75" thickBot="1">
      <c r="A13" s="427" t="s">
        <v>70</v>
      </c>
      <c r="B13" s="428" t="s">
        <v>105</v>
      </c>
      <c r="C13" s="429" t="s">
        <v>117</v>
      </c>
      <c r="D13" s="429" t="s">
        <v>337</v>
      </c>
      <c r="E13" s="429" t="s">
        <v>338</v>
      </c>
      <c r="F13" s="429" t="s">
        <v>339</v>
      </c>
      <c r="G13" s="429" t="s">
        <v>340</v>
      </c>
      <c r="H13" s="429" t="s">
        <v>341</v>
      </c>
      <c r="I13" s="429" t="s">
        <v>342</v>
      </c>
      <c r="J13" s="429" t="s">
        <v>343</v>
      </c>
      <c r="K13" s="429" t="s">
        <v>344</v>
      </c>
      <c r="L13" s="429" t="s">
        <v>345</v>
      </c>
      <c r="M13" s="429" t="s">
        <v>346</v>
      </c>
      <c r="N13" s="429" t="s">
        <v>347</v>
      </c>
      <c r="O13" s="429" t="s">
        <v>348</v>
      </c>
      <c r="P13" s="429" t="s">
        <v>349</v>
      </c>
      <c r="Q13" s="429" t="s">
        <v>350</v>
      </c>
      <c r="R13" s="429" t="s">
        <v>351</v>
      </c>
      <c r="S13" s="429" t="s">
        <v>352</v>
      </c>
      <c r="T13" s="429" t="s">
        <v>353</v>
      </c>
      <c r="U13" s="429" t="s">
        <v>354</v>
      </c>
      <c r="V13" s="429" t="s">
        <v>355</v>
      </c>
      <c r="W13" s="429" t="s">
        <v>356</v>
      </c>
      <c r="X13" s="429" t="s">
        <v>357</v>
      </c>
      <c r="Y13" s="429" t="s">
        <v>358</v>
      </c>
      <c r="Z13" s="429" t="s">
        <v>359</v>
      </c>
      <c r="AA13" s="429" t="s">
        <v>360</v>
      </c>
      <c r="AB13" s="429" t="s">
        <v>361</v>
      </c>
      <c r="AC13" s="429" t="s">
        <v>362</v>
      </c>
      <c r="AD13" s="429" t="s">
        <v>363</v>
      </c>
      <c r="AE13" s="429" t="s">
        <v>364</v>
      </c>
      <c r="AF13" s="429" t="s">
        <v>365</v>
      </c>
      <c r="AG13" s="429" t="s">
        <v>366</v>
      </c>
      <c r="AH13" s="429" t="s">
        <v>367</v>
      </c>
      <c r="AI13" s="429" t="s">
        <v>368</v>
      </c>
      <c r="AJ13" s="429" t="s">
        <v>369</v>
      </c>
      <c r="AK13" s="429" t="s">
        <v>370</v>
      </c>
      <c r="AL13" s="429" t="s">
        <v>371</v>
      </c>
      <c r="AM13" s="429" t="s">
        <v>372</v>
      </c>
      <c r="AN13" s="429" t="s">
        <v>373</v>
      </c>
      <c r="AO13" s="429" t="s">
        <v>374</v>
      </c>
      <c r="AP13" s="429" t="s">
        <v>375</v>
      </c>
      <c r="AQ13" s="429" t="s">
        <v>376</v>
      </c>
      <c r="AR13" s="429" t="s">
        <v>377</v>
      </c>
      <c r="AS13" s="429" t="s">
        <v>378</v>
      </c>
      <c r="AT13" s="429" t="s">
        <v>379</v>
      </c>
      <c r="AU13" s="429" t="s">
        <v>380</v>
      </c>
      <c r="AV13" s="429" t="s">
        <v>381</v>
      </c>
      <c r="AW13" s="429" t="s">
        <v>382</v>
      </c>
      <c r="AX13" s="429" t="s">
        <v>383</v>
      </c>
      <c r="AY13" s="429" t="s">
        <v>384</v>
      </c>
      <c r="AZ13" s="429" t="s">
        <v>385</v>
      </c>
      <c r="BA13" s="430" t="s">
        <v>107</v>
      </c>
      <c r="BB13" s="430" t="s">
        <v>108</v>
      </c>
      <c r="BC13" s="429" t="s">
        <v>143</v>
      </c>
      <c r="BD13" s="431" t="s">
        <v>386</v>
      </c>
      <c r="BE13" s="432" t="s">
        <v>219</v>
      </c>
      <c r="BF13" s="431" t="s">
        <v>29</v>
      </c>
      <c r="BG13" s="429" t="s">
        <v>113</v>
      </c>
      <c r="BH13" s="429" t="s">
        <v>218</v>
      </c>
      <c r="BI13" s="433" t="s">
        <v>31</v>
      </c>
      <c r="BJ13" s="434" t="s">
        <v>110</v>
      </c>
      <c r="BK13" s="434" t="s">
        <v>44</v>
      </c>
      <c r="BL13" s="435" t="s">
        <v>114</v>
      </c>
      <c r="BM13" s="435" t="s">
        <v>115</v>
      </c>
      <c r="BN13" s="435" t="s">
        <v>149</v>
      </c>
      <c r="BO13" s="436" t="s">
        <v>116</v>
      </c>
    </row>
    <row r="14" spans="1:67">
      <c r="A14" s="438">
        <v>43777</v>
      </c>
      <c r="B14" s="439" t="s">
        <v>405</v>
      </c>
      <c r="C14" s="440" t="s">
        <v>387</v>
      </c>
      <c r="D14" s="441">
        <v>8.3927000000000002E-2</v>
      </c>
      <c r="E14" s="441">
        <v>8.4435999999999997E-2</v>
      </c>
      <c r="F14" s="441">
        <v>8.4513000000000005E-2</v>
      </c>
      <c r="G14" s="441">
        <v>8.3770999999999998E-2</v>
      </c>
      <c r="H14" s="441">
        <v>8.3868999999999999E-2</v>
      </c>
      <c r="I14" s="441">
        <v>8.4619E-2</v>
      </c>
      <c r="J14" s="441">
        <v>8.4776000000000004E-2</v>
      </c>
      <c r="K14" s="441">
        <v>8.3963999999999997E-2</v>
      </c>
      <c r="L14" s="441">
        <v>8.4167000000000006E-2</v>
      </c>
      <c r="M14" s="441">
        <v>8.4635000000000002E-2</v>
      </c>
      <c r="N14" s="441">
        <v>8.5014999999999993E-2</v>
      </c>
      <c r="O14" s="441">
        <v>8.4798999999999999E-2</v>
      </c>
      <c r="P14" s="441">
        <v>8.3546999999999996E-2</v>
      </c>
      <c r="Q14" s="441">
        <v>8.2316E-2</v>
      </c>
      <c r="R14" s="441">
        <v>8.2308000000000006E-2</v>
      </c>
      <c r="S14" s="441">
        <v>8.2944000000000004E-2</v>
      </c>
      <c r="T14" s="441">
        <v>8.2827999999999999E-2</v>
      </c>
      <c r="U14" s="441">
        <v>8.3188999999999999E-2</v>
      </c>
      <c r="V14" s="441">
        <v>8.3780999999999994E-2</v>
      </c>
      <c r="W14" s="441">
        <v>8.3285999999999999E-2</v>
      </c>
      <c r="X14" s="441">
        <v>8.2837999999999995E-2</v>
      </c>
      <c r="Y14" s="441">
        <v>8.2797999999999997E-2</v>
      </c>
      <c r="Z14" s="441">
        <v>8.4195999999999993E-2</v>
      </c>
      <c r="AA14" s="441">
        <v>8.4960999999999995E-2</v>
      </c>
      <c r="AB14" s="441">
        <v>8.4502999999999995E-2</v>
      </c>
      <c r="AC14" s="441">
        <v>8.1353999999999996E-2</v>
      </c>
      <c r="AD14" s="441">
        <v>8.1414E-2</v>
      </c>
      <c r="AE14" s="441">
        <v>8.1447000000000006E-2</v>
      </c>
      <c r="AF14" s="441">
        <v>8.1980999999999998E-2</v>
      </c>
      <c r="AG14" s="441">
        <v>8.1688999999999998E-2</v>
      </c>
      <c r="AH14" s="441">
        <v>8.1941E-2</v>
      </c>
      <c r="AI14" s="441">
        <v>8.1634999999999999E-2</v>
      </c>
      <c r="AJ14" s="441">
        <v>8.0723000000000003E-2</v>
      </c>
      <c r="AK14" s="441">
        <v>8.0248E-2</v>
      </c>
      <c r="AL14" s="441">
        <v>8.1059000000000006E-2</v>
      </c>
      <c r="AM14" s="441">
        <v>8.1664E-2</v>
      </c>
      <c r="AN14" s="441">
        <v>8.0944000000000002E-2</v>
      </c>
      <c r="AO14" s="441">
        <v>8.1729999999999997E-2</v>
      </c>
      <c r="AP14" s="441">
        <v>8.1622E-2</v>
      </c>
      <c r="AQ14" s="441">
        <v>8.0685000000000007E-2</v>
      </c>
      <c r="AR14" s="441">
        <v>8.0646999999999996E-2</v>
      </c>
      <c r="AS14" s="441">
        <v>8.1111000000000003E-2</v>
      </c>
      <c r="AT14" s="441">
        <v>8.1775E-2</v>
      </c>
      <c r="AU14" s="441">
        <v>8.2050999999999999E-2</v>
      </c>
      <c r="AV14" s="441">
        <v>8.1864999999999993E-2</v>
      </c>
      <c r="AW14" s="441">
        <v>8.2376000000000005E-2</v>
      </c>
      <c r="AX14" s="441">
        <v>8.2536999999999999E-2</v>
      </c>
      <c r="AY14" s="441">
        <v>8.1700999999999996E-2</v>
      </c>
      <c r="AZ14" s="441">
        <v>8.1090999999999996E-2</v>
      </c>
      <c r="BA14" s="442">
        <f>IF((P15=""),"",MAX(D18:AZ18))</f>
        <v>2978.5977432013151</v>
      </c>
      <c r="BB14" s="443">
        <f>IF(P15="","",MIN(D18:AZ18))</f>
        <v>2763.7462420682459</v>
      </c>
      <c r="BC14" s="443">
        <f>IF((P18=""),"",AVERAGE(D18:AZ18))</f>
        <v>2873.62061934033</v>
      </c>
      <c r="BD14" s="444">
        <f>STDEV(D18:AZ18)</f>
        <v>56.293982316915262</v>
      </c>
      <c r="BE14" s="445">
        <f>IF((P15=""),"",((BA14-BB14)/(BA14+BB14))*100)</f>
        <v>3.7415296207300179</v>
      </c>
      <c r="BF14" s="446"/>
      <c r="BG14" s="447">
        <v>102</v>
      </c>
      <c r="BH14" s="448"/>
      <c r="BI14" s="449" t="s">
        <v>388</v>
      </c>
      <c r="BL14" s="450"/>
      <c r="BM14" s="450"/>
      <c r="BN14" s="451"/>
      <c r="BO14" s="451"/>
    </row>
    <row r="15" spans="1:67">
      <c r="A15" s="452"/>
      <c r="B15" s="453"/>
      <c r="C15" s="454" t="s">
        <v>389</v>
      </c>
      <c r="D15" s="441">
        <v>0.13682</v>
      </c>
      <c r="E15" s="441">
        <v>0.13922999999999999</v>
      </c>
      <c r="F15" s="441">
        <v>0.13883999999999999</v>
      </c>
      <c r="G15" s="441">
        <v>0.13711000000000001</v>
      </c>
      <c r="H15" s="441">
        <v>0.13741999999999999</v>
      </c>
      <c r="I15" s="441">
        <v>0.13941999999999999</v>
      </c>
      <c r="J15" s="441">
        <v>0.13955000000000001</v>
      </c>
      <c r="K15" s="441">
        <v>0.13753000000000001</v>
      </c>
      <c r="L15" s="441">
        <v>0.13780000000000001</v>
      </c>
      <c r="M15" s="441">
        <v>0.14266000000000001</v>
      </c>
      <c r="N15" s="441">
        <v>0.14460000000000001</v>
      </c>
      <c r="O15" s="441">
        <v>0.14360000000000001</v>
      </c>
      <c r="P15" s="441">
        <v>0.14032</v>
      </c>
      <c r="Q15" s="441">
        <v>0.13750000000000001</v>
      </c>
      <c r="R15" s="441">
        <v>0.13808999999999999</v>
      </c>
      <c r="S15" s="441">
        <v>0.13718</v>
      </c>
      <c r="T15" s="441">
        <v>0.13653999999999999</v>
      </c>
      <c r="U15" s="441">
        <v>0.13736000000000001</v>
      </c>
      <c r="V15" s="441">
        <v>0.13902999999999999</v>
      </c>
      <c r="W15" s="441">
        <v>0.13791999999999999</v>
      </c>
      <c r="X15" s="441">
        <v>0.13683999999999999</v>
      </c>
      <c r="Y15" s="441">
        <v>0.13661999999999999</v>
      </c>
      <c r="Z15" s="441">
        <v>0.14021</v>
      </c>
      <c r="AA15" s="441">
        <v>0.14238999999999999</v>
      </c>
      <c r="AB15" s="441">
        <v>0.14332</v>
      </c>
      <c r="AC15" s="441">
        <v>0.1338</v>
      </c>
      <c r="AD15" s="441">
        <v>0.13406999999999999</v>
      </c>
      <c r="AE15" s="441">
        <v>0.13421</v>
      </c>
      <c r="AF15" s="441">
        <v>0.13428999999999999</v>
      </c>
      <c r="AG15" s="441">
        <v>0.13381000000000001</v>
      </c>
      <c r="AH15" s="441">
        <v>0.13422000000000001</v>
      </c>
      <c r="AI15" s="441">
        <v>0.13270999999999999</v>
      </c>
      <c r="AJ15" s="441">
        <v>0.13125000000000001</v>
      </c>
      <c r="AK15" s="441">
        <v>0.13142999999999999</v>
      </c>
      <c r="AL15" s="441">
        <v>0.13381999999999999</v>
      </c>
      <c r="AM15" s="441">
        <v>0.13694999999999999</v>
      </c>
      <c r="AN15" s="441">
        <v>0.13532</v>
      </c>
      <c r="AO15" s="441">
        <v>0.13636000000000001</v>
      </c>
      <c r="AP15" s="441">
        <v>0.13569999999999999</v>
      </c>
      <c r="AQ15" s="441">
        <v>0.13377</v>
      </c>
      <c r="AR15" s="441">
        <v>0.13292000000000001</v>
      </c>
      <c r="AS15" s="441">
        <v>0.13489999999999999</v>
      </c>
      <c r="AT15" s="441">
        <v>0.13621</v>
      </c>
      <c r="AU15" s="441">
        <v>0.13567000000000001</v>
      </c>
      <c r="AV15" s="441">
        <v>0.13546</v>
      </c>
      <c r="AW15" s="441">
        <v>0.13653000000000001</v>
      </c>
      <c r="AX15" s="441">
        <v>0.1366</v>
      </c>
      <c r="AY15" s="441">
        <v>0.13575000000000001</v>
      </c>
      <c r="AZ15" s="441">
        <v>0.13372999999999999</v>
      </c>
      <c r="BA15" s="455"/>
      <c r="BB15" s="456"/>
      <c r="BC15" s="456"/>
      <c r="BD15" s="444"/>
      <c r="BE15" s="457"/>
      <c r="BF15" s="456"/>
      <c r="BG15" s="458"/>
      <c r="BH15" s="448"/>
      <c r="BI15" s="459"/>
    </row>
    <row r="16" spans="1:67">
      <c r="A16" s="452"/>
      <c r="B16" s="453"/>
      <c r="C16" s="460" t="s">
        <v>390</v>
      </c>
      <c r="D16" s="461">
        <f t="shared" ref="D16:AZ17" si="0">300/D14</f>
        <v>3574.5350125704481</v>
      </c>
      <c r="E16" s="461">
        <f t="shared" si="0"/>
        <v>3552.9868776351323</v>
      </c>
      <c r="F16" s="461">
        <f t="shared" si="0"/>
        <v>3549.7497426431432</v>
      </c>
      <c r="G16" s="461">
        <f t="shared" si="0"/>
        <v>3581.1915818123216</v>
      </c>
      <c r="H16" s="461">
        <f t="shared" si="0"/>
        <v>3577.0069990103616</v>
      </c>
      <c r="I16" s="461">
        <f t="shared" si="0"/>
        <v>3545.3030643236152</v>
      </c>
      <c r="J16" s="461">
        <f t="shared" si="0"/>
        <v>3538.7373785033496</v>
      </c>
      <c r="K16" s="461">
        <f t="shared" si="0"/>
        <v>3572.9598399313991</v>
      </c>
      <c r="L16" s="461">
        <f t="shared" si="0"/>
        <v>3564.3423194363586</v>
      </c>
      <c r="M16" s="461">
        <f t="shared" si="0"/>
        <v>3544.6328351154957</v>
      </c>
      <c r="N16" s="461">
        <f t="shared" si="0"/>
        <v>3528.7890372287247</v>
      </c>
      <c r="O16" s="461">
        <f t="shared" si="0"/>
        <v>3537.7775681316998</v>
      </c>
      <c r="P16" s="461">
        <f t="shared" si="0"/>
        <v>3590.793206219254</v>
      </c>
      <c r="Q16" s="461">
        <f t="shared" si="0"/>
        <v>3644.4919578210797</v>
      </c>
      <c r="R16" s="461">
        <f t="shared" si="0"/>
        <v>3644.8461874908876</v>
      </c>
      <c r="S16" s="461">
        <f t="shared" si="0"/>
        <v>3616.8981481481478</v>
      </c>
      <c r="T16" s="461">
        <f t="shared" si="0"/>
        <v>3621.9635871927367</v>
      </c>
      <c r="U16" s="461">
        <f t="shared" si="0"/>
        <v>3606.2460181033553</v>
      </c>
      <c r="V16" s="461">
        <f t="shared" si="0"/>
        <v>3580.7641350664235</v>
      </c>
      <c r="W16" s="461">
        <f t="shared" si="0"/>
        <v>3602.0459621064765</v>
      </c>
      <c r="X16" s="461">
        <f t="shared" si="0"/>
        <v>3621.5263526400931</v>
      </c>
      <c r="Y16" s="461">
        <f t="shared" si="0"/>
        <v>3623.2759245392403</v>
      </c>
      <c r="Z16" s="461">
        <f t="shared" si="0"/>
        <v>3563.1146372749304</v>
      </c>
      <c r="AA16" s="461">
        <f t="shared" si="0"/>
        <v>3531.0318852179239</v>
      </c>
      <c r="AB16" s="461">
        <f t="shared" si="0"/>
        <v>3550.1698164562208</v>
      </c>
      <c r="AC16" s="461">
        <f t="shared" si="0"/>
        <v>3687.58758020503</v>
      </c>
      <c r="AD16" s="461">
        <f t="shared" si="0"/>
        <v>3684.8699240916794</v>
      </c>
      <c r="AE16" s="461">
        <f t="shared" si="0"/>
        <v>3683.3769199602193</v>
      </c>
      <c r="AF16" s="461">
        <f t="shared" si="0"/>
        <v>3659.3844915285249</v>
      </c>
      <c r="AG16" s="461">
        <f t="shared" si="0"/>
        <v>3672.465080977855</v>
      </c>
      <c r="AH16" s="461">
        <f t="shared" si="0"/>
        <v>3661.170842435411</v>
      </c>
      <c r="AI16" s="461">
        <f t="shared" si="0"/>
        <v>3674.8943467875297</v>
      </c>
      <c r="AJ16" s="461">
        <f t="shared" si="0"/>
        <v>3716.4129182513038</v>
      </c>
      <c r="AK16" s="461">
        <f t="shared" si="0"/>
        <v>3738.410926129</v>
      </c>
      <c r="AL16" s="461">
        <f t="shared" si="0"/>
        <v>3701.0079078202293</v>
      </c>
      <c r="AM16" s="461">
        <f t="shared" si="0"/>
        <v>3673.5893416927897</v>
      </c>
      <c r="AN16" s="461">
        <f t="shared" si="0"/>
        <v>3706.2660604862622</v>
      </c>
      <c r="AO16" s="461">
        <f t="shared" si="0"/>
        <v>3670.6227823320692</v>
      </c>
      <c r="AP16" s="461">
        <f t="shared" si="0"/>
        <v>3675.4796500943371</v>
      </c>
      <c r="AQ16" s="461">
        <f t="shared" si="0"/>
        <v>3718.163227365681</v>
      </c>
      <c r="AR16" s="461">
        <f t="shared" si="0"/>
        <v>3719.9151859337608</v>
      </c>
      <c r="AS16" s="461">
        <f t="shared" si="0"/>
        <v>3698.6352036098679</v>
      </c>
      <c r="AT16" s="461">
        <f t="shared" si="0"/>
        <v>3668.6028737389179</v>
      </c>
      <c r="AU16" s="461">
        <f t="shared" si="0"/>
        <v>3656.2625684025788</v>
      </c>
      <c r="AV16" s="461">
        <f t="shared" si="0"/>
        <v>3664.5697184388937</v>
      </c>
      <c r="AW16" s="461">
        <f t="shared" si="0"/>
        <v>3641.8374283771968</v>
      </c>
      <c r="AX16" s="461">
        <f t="shared" si="0"/>
        <v>3634.7335134545719</v>
      </c>
      <c r="AY16" s="461">
        <f t="shared" si="0"/>
        <v>3671.9256802242326</v>
      </c>
      <c r="AZ16" s="461">
        <f t="shared" si="0"/>
        <v>3699.5474220320384</v>
      </c>
      <c r="BA16" s="462"/>
      <c r="BB16" s="463"/>
      <c r="BC16" s="463"/>
      <c r="BD16" s="444"/>
      <c r="BE16" s="464"/>
      <c r="BF16" s="463"/>
      <c r="BG16" s="465"/>
      <c r="BH16" s="448"/>
      <c r="BI16" s="459"/>
    </row>
    <row r="17" spans="1:67">
      <c r="A17" s="452"/>
      <c r="B17" s="453"/>
      <c r="C17" s="460" t="s">
        <v>391</v>
      </c>
      <c r="D17" s="461">
        <f t="shared" si="0"/>
        <v>2192.6618915363251</v>
      </c>
      <c r="E17" s="461">
        <f t="shared" si="0"/>
        <v>2154.7080370609783</v>
      </c>
      <c r="F17" s="461">
        <f t="shared" si="0"/>
        <v>2160.7605877268802</v>
      </c>
      <c r="G17" s="461">
        <f t="shared" si="0"/>
        <v>2188.0242141346362</v>
      </c>
      <c r="H17" s="461">
        <f t="shared" si="0"/>
        <v>2183.0883423082523</v>
      </c>
      <c r="I17" s="461">
        <f t="shared" si="0"/>
        <v>2151.7716253048343</v>
      </c>
      <c r="J17" s="461">
        <f t="shared" si="0"/>
        <v>2149.7671085632387</v>
      </c>
      <c r="K17" s="461">
        <f t="shared" si="0"/>
        <v>2181.3422525994324</v>
      </c>
      <c r="L17" s="461">
        <f t="shared" si="0"/>
        <v>2177.0682148040637</v>
      </c>
      <c r="M17" s="461">
        <f t="shared" si="0"/>
        <v>2102.9020047665776</v>
      </c>
      <c r="N17" s="461">
        <f t="shared" si="0"/>
        <v>2074.6887966804979</v>
      </c>
      <c r="O17" s="461">
        <f t="shared" si="0"/>
        <v>2089.1364902506962</v>
      </c>
      <c r="P17" s="461">
        <f t="shared" si="0"/>
        <v>2137.970353477765</v>
      </c>
      <c r="Q17" s="461">
        <f t="shared" si="0"/>
        <v>2181.8181818181815</v>
      </c>
      <c r="R17" s="461">
        <f t="shared" si="0"/>
        <v>2172.4961981316533</v>
      </c>
      <c r="S17" s="461">
        <f t="shared" si="0"/>
        <v>2186.9077124945329</v>
      </c>
      <c r="T17" s="461">
        <f t="shared" si="0"/>
        <v>2197.1583418778382</v>
      </c>
      <c r="U17" s="461">
        <f t="shared" si="0"/>
        <v>2184.041933605125</v>
      </c>
      <c r="V17" s="461">
        <f t="shared" si="0"/>
        <v>2157.8076674099116</v>
      </c>
      <c r="W17" s="461">
        <f t="shared" si="0"/>
        <v>2175.1740139211138</v>
      </c>
      <c r="X17" s="461">
        <f t="shared" si="0"/>
        <v>2192.3414206372408</v>
      </c>
      <c r="Y17" s="461">
        <f t="shared" si="0"/>
        <v>2195.8717610891526</v>
      </c>
      <c r="Z17" s="461">
        <f t="shared" si="0"/>
        <v>2139.6476713501174</v>
      </c>
      <c r="AA17" s="461">
        <f t="shared" si="0"/>
        <v>2106.8895287590422</v>
      </c>
      <c r="AB17" s="461">
        <f t="shared" si="0"/>
        <v>2093.2179737650013</v>
      </c>
      <c r="AC17" s="461">
        <f t="shared" si="0"/>
        <v>2242.1524663677128</v>
      </c>
      <c r="AD17" s="461">
        <f t="shared" si="0"/>
        <v>2237.6370552696353</v>
      </c>
      <c r="AE17" s="461">
        <f t="shared" si="0"/>
        <v>2235.3028835407199</v>
      </c>
      <c r="AF17" s="461">
        <f t="shared" si="0"/>
        <v>2233.971256236503</v>
      </c>
      <c r="AG17" s="461">
        <f t="shared" si="0"/>
        <v>2241.9849039683131</v>
      </c>
      <c r="AH17" s="461">
        <f t="shared" si="0"/>
        <v>2235.1363433169422</v>
      </c>
      <c r="AI17" s="461">
        <f t="shared" si="0"/>
        <v>2260.5681561299075</v>
      </c>
      <c r="AJ17" s="461">
        <f t="shared" si="0"/>
        <v>2285.7142857142858</v>
      </c>
      <c r="AK17" s="461">
        <f t="shared" si="0"/>
        <v>2282.5838849577722</v>
      </c>
      <c r="AL17" s="461">
        <f t="shared" si="0"/>
        <v>2241.8173666118669</v>
      </c>
      <c r="AM17" s="461">
        <f t="shared" si="0"/>
        <v>2190.5805038335161</v>
      </c>
      <c r="AN17" s="461">
        <f t="shared" si="0"/>
        <v>2216.9671888856046</v>
      </c>
      <c r="AO17" s="461">
        <f t="shared" si="0"/>
        <v>2200.0586682311528</v>
      </c>
      <c r="AP17" s="461">
        <f t="shared" si="0"/>
        <v>2210.7590272660282</v>
      </c>
      <c r="AQ17" s="461">
        <f t="shared" si="0"/>
        <v>2242.6553038797938</v>
      </c>
      <c r="AR17" s="461">
        <f t="shared" si="0"/>
        <v>2256.9966897381883</v>
      </c>
      <c r="AS17" s="461">
        <f t="shared" si="0"/>
        <v>2223.8695329873981</v>
      </c>
      <c r="AT17" s="461">
        <f t="shared" si="0"/>
        <v>2202.4814624476912</v>
      </c>
      <c r="AU17" s="461">
        <f t="shared" si="0"/>
        <v>2211.2478808874471</v>
      </c>
      <c r="AV17" s="461">
        <f t="shared" si="0"/>
        <v>2214.6759190905063</v>
      </c>
      <c r="AW17" s="461">
        <f t="shared" si="0"/>
        <v>2197.3192704900021</v>
      </c>
      <c r="AX17" s="461">
        <f t="shared" si="0"/>
        <v>2196.1932650073209</v>
      </c>
      <c r="AY17" s="461">
        <f t="shared" si="0"/>
        <v>2209.9447513812152</v>
      </c>
      <c r="AZ17" s="461">
        <f t="shared" si="0"/>
        <v>2243.3261048381069</v>
      </c>
      <c r="BA17" s="462"/>
      <c r="BB17" s="463"/>
      <c r="BC17" s="463"/>
      <c r="BD17" s="444"/>
      <c r="BE17" s="464"/>
      <c r="BF17" s="463"/>
      <c r="BG17" s="465"/>
      <c r="BH17" s="448"/>
      <c r="BI17" s="459"/>
    </row>
    <row r="18" spans="1:67" ht="32.25" thickBot="1">
      <c r="A18" s="466"/>
      <c r="B18" s="467"/>
      <c r="C18" s="468" t="s">
        <v>392</v>
      </c>
      <c r="D18" s="469">
        <f t="shared" ref="D18:AZ18" si="1">IF(((D16="")*AND(D17="")),"",(D16-D17)*2)</f>
        <v>2763.7462420682459</v>
      </c>
      <c r="E18" s="469">
        <f t="shared" si="1"/>
        <v>2796.5576811483079</v>
      </c>
      <c r="F18" s="469">
        <f t="shared" si="1"/>
        <v>2777.9783098325261</v>
      </c>
      <c r="G18" s="469">
        <f t="shared" si="1"/>
        <v>2786.3347353553709</v>
      </c>
      <c r="H18" s="469">
        <f t="shared" si="1"/>
        <v>2787.8373134042185</v>
      </c>
      <c r="I18" s="469">
        <f t="shared" si="1"/>
        <v>2787.0628780375619</v>
      </c>
      <c r="J18" s="469">
        <f t="shared" si="1"/>
        <v>2777.9405398802219</v>
      </c>
      <c r="K18" s="469">
        <f t="shared" si="1"/>
        <v>2783.2351746639333</v>
      </c>
      <c r="L18" s="469">
        <f t="shared" si="1"/>
        <v>2774.5482092645898</v>
      </c>
      <c r="M18" s="469">
        <f t="shared" si="1"/>
        <v>2883.4616606978361</v>
      </c>
      <c r="N18" s="469">
        <f t="shared" si="1"/>
        <v>2908.2004810964536</v>
      </c>
      <c r="O18" s="469">
        <f t="shared" si="1"/>
        <v>2897.2821557620073</v>
      </c>
      <c r="P18" s="469">
        <f t="shared" si="1"/>
        <v>2905.645705482978</v>
      </c>
      <c r="Q18" s="469">
        <f t="shared" si="1"/>
        <v>2925.3475520057964</v>
      </c>
      <c r="R18" s="469">
        <f t="shared" si="1"/>
        <v>2944.6999787184686</v>
      </c>
      <c r="S18" s="469">
        <f t="shared" si="1"/>
        <v>2859.9808713072298</v>
      </c>
      <c r="T18" s="469">
        <f t="shared" si="1"/>
        <v>2849.6104906297969</v>
      </c>
      <c r="U18" s="469">
        <f t="shared" si="1"/>
        <v>2844.4081689964605</v>
      </c>
      <c r="V18" s="469">
        <f t="shared" si="1"/>
        <v>2845.9129353130238</v>
      </c>
      <c r="W18" s="469">
        <f t="shared" si="1"/>
        <v>2853.7438963707255</v>
      </c>
      <c r="X18" s="469">
        <f t="shared" si="1"/>
        <v>2858.3698640057046</v>
      </c>
      <c r="Y18" s="469">
        <f t="shared" si="1"/>
        <v>2854.8083269001754</v>
      </c>
      <c r="Z18" s="469">
        <f t="shared" si="1"/>
        <v>2846.9339318496259</v>
      </c>
      <c r="AA18" s="469">
        <f t="shared" si="1"/>
        <v>2848.2847129177635</v>
      </c>
      <c r="AB18" s="469">
        <f t="shared" si="1"/>
        <v>2913.9036853824391</v>
      </c>
      <c r="AC18" s="469">
        <f t="shared" si="1"/>
        <v>2890.8702276746344</v>
      </c>
      <c r="AD18" s="469">
        <f t="shared" si="1"/>
        <v>2894.4657376440882</v>
      </c>
      <c r="AE18" s="469">
        <f t="shared" si="1"/>
        <v>2896.1480728389988</v>
      </c>
      <c r="AF18" s="469">
        <f t="shared" si="1"/>
        <v>2850.8264705840438</v>
      </c>
      <c r="AG18" s="469">
        <f t="shared" si="1"/>
        <v>2860.9603540190838</v>
      </c>
      <c r="AH18" s="469">
        <f t="shared" si="1"/>
        <v>2852.0689982369377</v>
      </c>
      <c r="AI18" s="469">
        <f t="shared" si="1"/>
        <v>2828.6523813152444</v>
      </c>
      <c r="AJ18" s="469">
        <f t="shared" si="1"/>
        <v>2861.3972650740361</v>
      </c>
      <c r="AK18" s="469">
        <f t="shared" si="1"/>
        <v>2911.6540823424557</v>
      </c>
      <c r="AL18" s="469">
        <f t="shared" si="1"/>
        <v>2918.3810824167249</v>
      </c>
      <c r="AM18" s="469">
        <f t="shared" si="1"/>
        <v>2966.0176757185473</v>
      </c>
      <c r="AN18" s="469">
        <f t="shared" si="1"/>
        <v>2978.5977432013151</v>
      </c>
      <c r="AO18" s="469">
        <f t="shared" si="1"/>
        <v>2941.1282282018328</v>
      </c>
      <c r="AP18" s="469">
        <f t="shared" si="1"/>
        <v>2929.4412456566179</v>
      </c>
      <c r="AQ18" s="469">
        <f t="shared" si="1"/>
        <v>2951.0158469717744</v>
      </c>
      <c r="AR18" s="469">
        <f t="shared" si="1"/>
        <v>2925.836992391145</v>
      </c>
      <c r="AS18" s="469">
        <f t="shared" si="1"/>
        <v>2949.5313412449395</v>
      </c>
      <c r="AT18" s="469">
        <f t="shared" si="1"/>
        <v>2932.2428225824533</v>
      </c>
      <c r="AU18" s="469">
        <f t="shared" si="1"/>
        <v>2890.0293750302635</v>
      </c>
      <c r="AV18" s="469">
        <f t="shared" si="1"/>
        <v>2899.7875986967747</v>
      </c>
      <c r="AW18" s="469">
        <f t="shared" si="1"/>
        <v>2889.0363157743895</v>
      </c>
      <c r="AX18" s="469">
        <f t="shared" si="1"/>
        <v>2877.0804968945022</v>
      </c>
      <c r="AY18" s="469">
        <f t="shared" si="1"/>
        <v>2923.9618576860348</v>
      </c>
      <c r="AZ18" s="469">
        <f t="shared" si="1"/>
        <v>2912.4426343878631</v>
      </c>
      <c r="BA18" s="470"/>
      <c r="BB18" s="471"/>
      <c r="BC18" s="471"/>
      <c r="BD18" s="472"/>
      <c r="BE18" s="469"/>
      <c r="BF18" s="471"/>
      <c r="BG18" s="473"/>
      <c r="BH18" s="448"/>
      <c r="BI18" s="459"/>
    </row>
    <row r="19" spans="1:67">
      <c r="A19" s="438">
        <v>43780</v>
      </c>
      <c r="B19" s="439" t="s">
        <v>405</v>
      </c>
      <c r="C19" s="440" t="s">
        <v>387</v>
      </c>
      <c r="D19" s="441">
        <v>8.2514000000000004E-2</v>
      </c>
      <c r="E19" s="441">
        <v>8.2182000000000005E-2</v>
      </c>
      <c r="F19" s="441">
        <v>8.2352999999999996E-2</v>
      </c>
      <c r="G19" s="441">
        <v>8.2583000000000004E-2</v>
      </c>
      <c r="H19" s="441">
        <v>8.2941000000000001E-2</v>
      </c>
      <c r="I19" s="441">
        <v>8.2631999999999997E-2</v>
      </c>
      <c r="J19" s="441">
        <v>8.2133999999999999E-2</v>
      </c>
      <c r="K19" s="441">
        <v>8.2998000000000002E-2</v>
      </c>
      <c r="L19" s="441">
        <v>8.3169999999999994E-2</v>
      </c>
      <c r="M19" s="441">
        <v>8.0952999999999997E-2</v>
      </c>
      <c r="N19" s="441">
        <v>8.1497E-2</v>
      </c>
      <c r="O19" s="441">
        <v>8.2265000000000005E-2</v>
      </c>
      <c r="P19" s="441">
        <v>8.2181000000000004E-2</v>
      </c>
      <c r="Q19" s="441">
        <v>8.2111000000000003E-2</v>
      </c>
      <c r="R19" s="441">
        <v>8.2056000000000004E-2</v>
      </c>
      <c r="S19" s="441">
        <v>8.2610000000000003E-2</v>
      </c>
      <c r="T19" s="441">
        <v>8.2554000000000002E-2</v>
      </c>
      <c r="U19" s="441">
        <v>8.1452999999999998E-2</v>
      </c>
      <c r="V19" s="441">
        <v>8.0508999999999997E-2</v>
      </c>
      <c r="W19" s="441">
        <v>8.0837999999999993E-2</v>
      </c>
      <c r="X19" s="441">
        <v>8.1865999999999994E-2</v>
      </c>
      <c r="Y19" s="441">
        <v>8.2269999999999996E-2</v>
      </c>
      <c r="Z19" s="441">
        <v>8.1528000000000003E-2</v>
      </c>
      <c r="AA19" s="441">
        <v>8.1172999999999995E-2</v>
      </c>
      <c r="AB19" s="441">
        <v>8.1179000000000001E-2</v>
      </c>
      <c r="AC19" s="441">
        <v>7.9499E-2</v>
      </c>
      <c r="AD19" s="441">
        <v>8.0307000000000003E-2</v>
      </c>
      <c r="AE19" s="441">
        <v>8.0340999999999996E-2</v>
      </c>
      <c r="AF19" s="441">
        <v>7.9771999999999996E-2</v>
      </c>
      <c r="AG19" s="441">
        <v>7.9528000000000001E-2</v>
      </c>
      <c r="AH19" s="441">
        <v>7.9971E-2</v>
      </c>
      <c r="AI19" s="441">
        <v>7.9438999999999996E-2</v>
      </c>
      <c r="AJ19" s="441">
        <v>7.8381000000000006E-2</v>
      </c>
      <c r="AK19" s="441">
        <v>7.8997999999999999E-2</v>
      </c>
      <c r="AL19" s="441">
        <v>7.9187999999999995E-2</v>
      </c>
      <c r="AM19" s="441">
        <v>7.9010999999999998E-2</v>
      </c>
      <c r="AN19" s="441">
        <v>7.9455999999999999E-2</v>
      </c>
      <c r="AO19" s="441">
        <v>7.9671000000000006E-2</v>
      </c>
      <c r="AP19" s="441">
        <v>7.8808000000000003E-2</v>
      </c>
      <c r="AQ19" s="441">
        <v>7.8130000000000005E-2</v>
      </c>
      <c r="AR19" s="441">
        <v>7.8589999999999993E-2</v>
      </c>
      <c r="AS19" s="441">
        <v>7.9139000000000001E-2</v>
      </c>
      <c r="AT19" s="441">
        <v>7.9596E-2</v>
      </c>
      <c r="AU19" s="441">
        <v>7.9820000000000002E-2</v>
      </c>
      <c r="AV19" s="441">
        <v>7.9449000000000006E-2</v>
      </c>
      <c r="AW19" s="441">
        <v>7.9228000000000007E-2</v>
      </c>
      <c r="AX19" s="441">
        <v>7.8697000000000003E-2</v>
      </c>
      <c r="AY19" s="441">
        <v>7.8769000000000006E-2</v>
      </c>
      <c r="AZ19" s="441">
        <v>7.9240000000000005E-2</v>
      </c>
      <c r="BA19" s="442">
        <f>IF((P20=""),"",MAX(D23:AZ23))</f>
        <v>3070.0816781836538</v>
      </c>
      <c r="BB19" s="443">
        <f>IF(P20="","",MIN(D23:AZ23))</f>
        <v>2791.8755830590517</v>
      </c>
      <c r="BC19" s="443">
        <f>IF((P23=""),"",AVERAGE(D23:AZ23))</f>
        <v>2940.6237429189664</v>
      </c>
      <c r="BD19" s="444">
        <f>STDEV(D23:AZ23)</f>
        <v>62.400764631509915</v>
      </c>
      <c r="BE19" s="445">
        <f>IF((P20=""),"",((BA19-BB19)/(BA19+BB19))*100)</f>
        <v>4.7459591178531362</v>
      </c>
      <c r="BF19" s="446"/>
      <c r="BG19" s="447">
        <v>102</v>
      </c>
      <c r="BH19" s="448"/>
      <c r="BI19" s="449" t="s">
        <v>393</v>
      </c>
      <c r="BL19" s="450"/>
      <c r="BM19" s="450"/>
      <c r="BN19" s="451"/>
      <c r="BO19" s="451"/>
    </row>
    <row r="20" spans="1:67">
      <c r="A20" s="452"/>
      <c r="B20" s="453"/>
      <c r="C20" s="454" t="s">
        <v>389</v>
      </c>
      <c r="D20" s="441">
        <v>0.13394</v>
      </c>
      <c r="E20" s="441">
        <v>0.13439999999999999</v>
      </c>
      <c r="F20" s="441">
        <v>0.13528999999999999</v>
      </c>
      <c r="G20" s="441">
        <v>0.13569000000000001</v>
      </c>
      <c r="H20" s="441">
        <v>0.13650999999999999</v>
      </c>
      <c r="I20" s="441">
        <v>0.13538</v>
      </c>
      <c r="J20" s="441">
        <v>0.13391</v>
      </c>
      <c r="K20" s="441">
        <v>0.13635</v>
      </c>
      <c r="L20" s="441">
        <v>0.13685</v>
      </c>
      <c r="M20" s="441">
        <v>0.13669999999999999</v>
      </c>
      <c r="N20" s="441">
        <v>0.13979</v>
      </c>
      <c r="O20" s="441">
        <v>0.13916000000000001</v>
      </c>
      <c r="P20" s="441">
        <v>0.1386</v>
      </c>
      <c r="Q20" s="441">
        <v>0.13782</v>
      </c>
      <c r="R20" s="441">
        <v>0.13772000000000001</v>
      </c>
      <c r="S20" s="441">
        <v>0.13905999999999999</v>
      </c>
      <c r="T20" s="441">
        <v>0.13838</v>
      </c>
      <c r="U20" s="441">
        <v>0.13483999999999999</v>
      </c>
      <c r="V20" s="441">
        <v>0.13206999999999999</v>
      </c>
      <c r="W20" s="441">
        <v>0.13308</v>
      </c>
      <c r="X20" s="441">
        <v>0.13803000000000001</v>
      </c>
      <c r="Y20" s="441">
        <v>0.13808000000000001</v>
      </c>
      <c r="Z20" s="441">
        <v>0.13650999999999999</v>
      </c>
      <c r="AA20" s="441">
        <v>0.13625000000000001</v>
      </c>
      <c r="AB20" s="441">
        <v>0.13672999999999999</v>
      </c>
      <c r="AC20" s="441">
        <v>0.13139999999999999</v>
      </c>
      <c r="AD20" s="441">
        <v>0.13364999999999999</v>
      </c>
      <c r="AE20" s="441">
        <v>0.13417000000000001</v>
      </c>
      <c r="AF20" s="441">
        <v>0.13258</v>
      </c>
      <c r="AG20" s="441">
        <v>0.13220999999999999</v>
      </c>
      <c r="AH20" s="441">
        <v>0.13100000000000001</v>
      </c>
      <c r="AI20" s="441">
        <v>0.12823000000000001</v>
      </c>
      <c r="AJ20" s="441">
        <v>0.12733</v>
      </c>
      <c r="AK20" s="441">
        <v>0.12845000000000001</v>
      </c>
      <c r="AL20" s="441">
        <v>0.12878000000000001</v>
      </c>
      <c r="AM20" s="441">
        <v>0.12959999999999999</v>
      </c>
      <c r="AN20" s="441">
        <v>0.13088</v>
      </c>
      <c r="AO20" s="441">
        <v>0.13102</v>
      </c>
      <c r="AP20" s="441">
        <v>0.12845000000000001</v>
      </c>
      <c r="AQ20" s="441">
        <v>0.12759000000000001</v>
      </c>
      <c r="AR20" s="441">
        <v>0.12806000000000001</v>
      </c>
      <c r="AS20" s="441">
        <v>0.13037000000000001</v>
      </c>
      <c r="AT20" s="441">
        <v>0.13206999999999999</v>
      </c>
      <c r="AU20" s="441">
        <v>0.13145000000000001</v>
      </c>
      <c r="AV20" s="441">
        <v>0.13099</v>
      </c>
      <c r="AW20" s="441">
        <v>0.13088</v>
      </c>
      <c r="AX20" s="441">
        <v>0.12956000000000001</v>
      </c>
      <c r="AY20" s="441">
        <v>0.12988</v>
      </c>
      <c r="AZ20" s="441">
        <v>0.1308</v>
      </c>
      <c r="BA20" s="455"/>
      <c r="BB20" s="456"/>
      <c r="BC20" s="456"/>
      <c r="BD20" s="444"/>
      <c r="BE20" s="457"/>
      <c r="BF20" s="456"/>
      <c r="BG20" s="458"/>
      <c r="BH20" s="448"/>
      <c r="BI20" s="474" t="s">
        <v>394</v>
      </c>
    </row>
    <row r="21" spans="1:67">
      <c r="A21" s="452"/>
      <c r="B21" s="453"/>
      <c r="C21" s="460" t="s">
        <v>390</v>
      </c>
      <c r="D21" s="461">
        <f t="shared" ref="D21:AZ22" si="2">300/D19</f>
        <v>3635.7466611726495</v>
      </c>
      <c r="E21" s="461">
        <f t="shared" si="2"/>
        <v>3650.4344016938012</v>
      </c>
      <c r="F21" s="461">
        <f t="shared" si="2"/>
        <v>3642.8545408181853</v>
      </c>
      <c r="G21" s="461">
        <f t="shared" si="2"/>
        <v>3632.7089110349584</v>
      </c>
      <c r="H21" s="461">
        <f t="shared" si="2"/>
        <v>3617.028972402069</v>
      </c>
      <c r="I21" s="461">
        <f t="shared" si="2"/>
        <v>3630.5547487656113</v>
      </c>
      <c r="J21" s="461">
        <f t="shared" si="2"/>
        <v>3652.5677551318577</v>
      </c>
      <c r="K21" s="461">
        <f t="shared" si="2"/>
        <v>3614.5449287934648</v>
      </c>
      <c r="L21" s="461">
        <f t="shared" si="2"/>
        <v>3607.0698569195624</v>
      </c>
      <c r="M21" s="461">
        <f t="shared" si="2"/>
        <v>3705.8540140575396</v>
      </c>
      <c r="N21" s="461">
        <f t="shared" si="2"/>
        <v>3681.1170963348345</v>
      </c>
      <c r="O21" s="461">
        <f t="shared" si="2"/>
        <v>3646.7513523369598</v>
      </c>
      <c r="P21" s="461">
        <f t="shared" si="2"/>
        <v>3650.4788211387058</v>
      </c>
      <c r="Q21" s="461">
        <f t="shared" si="2"/>
        <v>3653.590870894277</v>
      </c>
      <c r="R21" s="461">
        <f t="shared" si="2"/>
        <v>3656.0397777127814</v>
      </c>
      <c r="S21" s="461">
        <f t="shared" si="2"/>
        <v>3631.521607553565</v>
      </c>
      <c r="T21" s="461">
        <f t="shared" si="2"/>
        <v>3633.9850279816847</v>
      </c>
      <c r="U21" s="461">
        <f t="shared" si="2"/>
        <v>3683.1055946373986</v>
      </c>
      <c r="V21" s="461">
        <f t="shared" si="2"/>
        <v>3726.2914705188241</v>
      </c>
      <c r="W21" s="461">
        <f t="shared" si="2"/>
        <v>3711.1259556149339</v>
      </c>
      <c r="X21" s="461">
        <f t="shared" si="2"/>
        <v>3664.5249554149468</v>
      </c>
      <c r="Y21" s="461">
        <f t="shared" si="2"/>
        <v>3646.529719217212</v>
      </c>
      <c r="Z21" s="461">
        <f t="shared" si="2"/>
        <v>3679.717397703856</v>
      </c>
      <c r="AA21" s="461">
        <f t="shared" si="2"/>
        <v>3695.8101831889917</v>
      </c>
      <c r="AB21" s="461">
        <f t="shared" si="2"/>
        <v>3695.5370231217435</v>
      </c>
      <c r="AC21" s="461">
        <f t="shared" si="2"/>
        <v>3773.6323727342483</v>
      </c>
      <c r="AD21" s="461">
        <f t="shared" si="2"/>
        <v>3735.6643879113899</v>
      </c>
      <c r="AE21" s="461">
        <f t="shared" si="2"/>
        <v>3734.0834692124822</v>
      </c>
      <c r="AF21" s="461">
        <f t="shared" si="2"/>
        <v>3760.7180464323324</v>
      </c>
      <c r="AG21" s="461">
        <f t="shared" si="2"/>
        <v>3772.2563122422289</v>
      </c>
      <c r="AH21" s="461">
        <f t="shared" si="2"/>
        <v>3751.3598679521328</v>
      </c>
      <c r="AI21" s="461">
        <f t="shared" si="2"/>
        <v>3776.4825841211496</v>
      </c>
      <c r="AJ21" s="461">
        <f t="shared" si="2"/>
        <v>3827.4581850193285</v>
      </c>
      <c r="AK21" s="461">
        <f t="shared" si="2"/>
        <v>3797.5644953036785</v>
      </c>
      <c r="AL21" s="461">
        <f t="shared" si="2"/>
        <v>3788.4527958781637</v>
      </c>
      <c r="AM21" s="461">
        <f t="shared" si="2"/>
        <v>3796.9396666286975</v>
      </c>
      <c r="AN21" s="461">
        <f t="shared" si="2"/>
        <v>3775.674587192912</v>
      </c>
      <c r="AO21" s="461">
        <f t="shared" si="2"/>
        <v>3765.4855593628795</v>
      </c>
      <c r="AP21" s="461">
        <f t="shared" si="2"/>
        <v>3806.7201299360468</v>
      </c>
      <c r="AQ21" s="461">
        <f t="shared" si="2"/>
        <v>3839.7542557276333</v>
      </c>
      <c r="AR21" s="461">
        <f t="shared" si="2"/>
        <v>3817.2795521058661</v>
      </c>
      <c r="AS21" s="461">
        <f t="shared" si="2"/>
        <v>3790.7984685174188</v>
      </c>
      <c r="AT21" s="461">
        <f t="shared" si="2"/>
        <v>3769.0336197798883</v>
      </c>
      <c r="AU21" s="461">
        <f t="shared" si="2"/>
        <v>3758.4565271861688</v>
      </c>
      <c r="AV21" s="461">
        <f t="shared" si="2"/>
        <v>3776.0072499339194</v>
      </c>
      <c r="AW21" s="461">
        <f t="shared" si="2"/>
        <v>3786.5401120815868</v>
      </c>
      <c r="AX21" s="461">
        <f t="shared" si="2"/>
        <v>3812.08940620354</v>
      </c>
      <c r="AY21" s="461">
        <f t="shared" si="2"/>
        <v>3808.604908022191</v>
      </c>
      <c r="AZ21" s="461">
        <f t="shared" si="2"/>
        <v>3785.966683493185</v>
      </c>
      <c r="BA21" s="462"/>
      <c r="BB21" s="463"/>
      <c r="BC21" s="463"/>
      <c r="BD21" s="444"/>
      <c r="BE21" s="464"/>
      <c r="BF21" s="463"/>
      <c r="BG21" s="465"/>
      <c r="BH21" s="448"/>
      <c r="BI21" s="474"/>
    </row>
    <row r="22" spans="1:67">
      <c r="A22" s="452"/>
      <c r="B22" s="453"/>
      <c r="C22" s="460" t="s">
        <v>391</v>
      </c>
      <c r="D22" s="461">
        <f t="shared" si="2"/>
        <v>2239.8088696431237</v>
      </c>
      <c r="E22" s="461">
        <f t="shared" si="2"/>
        <v>2232.1428571428573</v>
      </c>
      <c r="F22" s="461">
        <f t="shared" si="2"/>
        <v>2217.4587922241112</v>
      </c>
      <c r="G22" s="461">
        <f t="shared" si="2"/>
        <v>2210.9219544550078</v>
      </c>
      <c r="H22" s="461">
        <f t="shared" si="2"/>
        <v>2197.6411984470005</v>
      </c>
      <c r="I22" s="461">
        <f t="shared" si="2"/>
        <v>2215.9846358398581</v>
      </c>
      <c r="J22" s="461">
        <f t="shared" si="2"/>
        <v>2240.3106564110221</v>
      </c>
      <c r="K22" s="461">
        <f t="shared" si="2"/>
        <v>2200.2200220022</v>
      </c>
      <c r="L22" s="461">
        <f t="shared" si="2"/>
        <v>2192.1812203142126</v>
      </c>
      <c r="M22" s="461">
        <f t="shared" si="2"/>
        <v>2194.5866861741042</v>
      </c>
      <c r="N22" s="461">
        <f t="shared" si="2"/>
        <v>2146.0762572430076</v>
      </c>
      <c r="O22" s="461">
        <f t="shared" si="2"/>
        <v>2155.7918942224778</v>
      </c>
      <c r="P22" s="461">
        <f t="shared" si="2"/>
        <v>2164.5021645021643</v>
      </c>
      <c r="Q22" s="461">
        <f t="shared" si="2"/>
        <v>2176.7522855899001</v>
      </c>
      <c r="R22" s="461">
        <f t="shared" si="2"/>
        <v>2178.3328492593669</v>
      </c>
      <c r="S22" s="461">
        <f t="shared" si="2"/>
        <v>2157.3421544656985</v>
      </c>
      <c r="T22" s="461">
        <f t="shared" si="2"/>
        <v>2167.9433444139327</v>
      </c>
      <c r="U22" s="461">
        <f t="shared" si="2"/>
        <v>2224.8590922574904</v>
      </c>
      <c r="V22" s="461">
        <f t="shared" si="2"/>
        <v>2271.5226773680624</v>
      </c>
      <c r="W22" s="461">
        <f t="shared" si="2"/>
        <v>2254.283137962128</v>
      </c>
      <c r="X22" s="461">
        <f t="shared" si="2"/>
        <v>2173.440556400782</v>
      </c>
      <c r="Y22" s="461">
        <f t="shared" si="2"/>
        <v>2172.6535341830822</v>
      </c>
      <c r="Z22" s="461">
        <f t="shared" si="2"/>
        <v>2197.6411984470005</v>
      </c>
      <c r="AA22" s="461">
        <f t="shared" si="2"/>
        <v>2201.8348623853208</v>
      </c>
      <c r="AB22" s="461">
        <f t="shared" si="2"/>
        <v>2194.1051707745191</v>
      </c>
      <c r="AC22" s="461">
        <f t="shared" si="2"/>
        <v>2283.1050228310505</v>
      </c>
      <c r="AD22" s="461">
        <f t="shared" si="2"/>
        <v>2244.6689113355783</v>
      </c>
      <c r="AE22" s="461">
        <f t="shared" si="2"/>
        <v>2235.9692926883804</v>
      </c>
      <c r="AF22" s="461">
        <f t="shared" si="2"/>
        <v>2262.7847337456628</v>
      </c>
      <c r="AG22" s="461">
        <f t="shared" si="2"/>
        <v>2269.1173133651009</v>
      </c>
      <c r="AH22" s="461">
        <f t="shared" si="2"/>
        <v>2290.0763358778627</v>
      </c>
      <c r="AI22" s="461">
        <f t="shared" si="2"/>
        <v>2339.5461280511577</v>
      </c>
      <c r="AJ22" s="461">
        <f t="shared" si="2"/>
        <v>2356.0826199638736</v>
      </c>
      <c r="AK22" s="461">
        <f t="shared" si="2"/>
        <v>2335.5391202802643</v>
      </c>
      <c r="AL22" s="461">
        <f t="shared" si="2"/>
        <v>2329.5542786146916</v>
      </c>
      <c r="AM22" s="461">
        <f t="shared" si="2"/>
        <v>2314.8148148148148</v>
      </c>
      <c r="AN22" s="461">
        <f t="shared" si="2"/>
        <v>2292.1760391198045</v>
      </c>
      <c r="AO22" s="461">
        <f t="shared" si="2"/>
        <v>2289.7267592733933</v>
      </c>
      <c r="AP22" s="461">
        <f t="shared" si="2"/>
        <v>2335.5391202802643</v>
      </c>
      <c r="AQ22" s="461">
        <f t="shared" si="2"/>
        <v>2351.2814483893721</v>
      </c>
      <c r="AR22" s="461">
        <f t="shared" si="2"/>
        <v>2342.6518819303451</v>
      </c>
      <c r="AS22" s="461">
        <f t="shared" si="2"/>
        <v>2301.1429009741501</v>
      </c>
      <c r="AT22" s="461">
        <f t="shared" si="2"/>
        <v>2271.5226773680624</v>
      </c>
      <c r="AU22" s="461">
        <f t="shared" si="2"/>
        <v>2282.2365918600226</v>
      </c>
      <c r="AV22" s="461">
        <f t="shared" si="2"/>
        <v>2290.2511642110085</v>
      </c>
      <c r="AW22" s="461">
        <f t="shared" si="2"/>
        <v>2292.1760391198045</v>
      </c>
      <c r="AX22" s="461">
        <f t="shared" si="2"/>
        <v>2315.529484408768</v>
      </c>
      <c r="AY22" s="461">
        <f t="shared" si="2"/>
        <v>2309.8244533415459</v>
      </c>
      <c r="AZ22" s="461">
        <f t="shared" si="2"/>
        <v>2293.5779816513764</v>
      </c>
      <c r="BA22" s="462"/>
      <c r="BB22" s="463"/>
      <c r="BC22" s="463"/>
      <c r="BD22" s="444"/>
      <c r="BE22" s="464"/>
      <c r="BF22" s="463"/>
      <c r="BG22" s="465"/>
      <c r="BH22" s="448"/>
      <c r="BI22" s="474"/>
    </row>
    <row r="23" spans="1:67" ht="32.25" thickBot="1">
      <c r="A23" s="466"/>
      <c r="B23" s="467"/>
      <c r="C23" s="468" t="s">
        <v>392</v>
      </c>
      <c r="D23" s="469">
        <f t="shared" ref="D23:AZ23" si="3">IF(((D21="")*AND(D22="")),"",(D21-D22)*2)</f>
        <v>2791.8755830590517</v>
      </c>
      <c r="E23" s="469">
        <f t="shared" si="3"/>
        <v>2836.5830891018877</v>
      </c>
      <c r="F23" s="469">
        <f t="shared" si="3"/>
        <v>2850.7914971881482</v>
      </c>
      <c r="G23" s="469">
        <f t="shared" si="3"/>
        <v>2843.5739131599012</v>
      </c>
      <c r="H23" s="469">
        <f t="shared" si="3"/>
        <v>2838.775547910137</v>
      </c>
      <c r="I23" s="469">
        <f t="shared" si="3"/>
        <v>2829.1402258515063</v>
      </c>
      <c r="J23" s="469">
        <f t="shared" si="3"/>
        <v>2824.5141974416711</v>
      </c>
      <c r="K23" s="469">
        <f t="shared" si="3"/>
        <v>2828.6498135825295</v>
      </c>
      <c r="L23" s="469">
        <f t="shared" si="3"/>
        <v>2829.7772732106996</v>
      </c>
      <c r="M23" s="469">
        <f t="shared" si="3"/>
        <v>3022.5346557668709</v>
      </c>
      <c r="N23" s="469">
        <f t="shared" si="3"/>
        <v>3070.0816781836538</v>
      </c>
      <c r="O23" s="469">
        <f t="shared" si="3"/>
        <v>2981.918916228964</v>
      </c>
      <c r="P23" s="469">
        <f t="shared" si="3"/>
        <v>2971.953313273083</v>
      </c>
      <c r="Q23" s="469">
        <f t="shared" si="3"/>
        <v>2953.6771706087538</v>
      </c>
      <c r="R23" s="469">
        <f t="shared" si="3"/>
        <v>2955.4138569068291</v>
      </c>
      <c r="S23" s="469">
        <f t="shared" si="3"/>
        <v>2948.358906175733</v>
      </c>
      <c r="T23" s="469">
        <f t="shared" si="3"/>
        <v>2932.083367135504</v>
      </c>
      <c r="U23" s="469">
        <f t="shared" si="3"/>
        <v>2916.4930047598164</v>
      </c>
      <c r="V23" s="469">
        <f t="shared" si="3"/>
        <v>2909.5375863015233</v>
      </c>
      <c r="W23" s="469">
        <f t="shared" si="3"/>
        <v>2913.6856353056119</v>
      </c>
      <c r="X23" s="469">
        <f t="shared" si="3"/>
        <v>2982.1687980283295</v>
      </c>
      <c r="Y23" s="469">
        <f t="shared" si="3"/>
        <v>2947.7523700682596</v>
      </c>
      <c r="Z23" s="469">
        <f t="shared" si="3"/>
        <v>2964.152398513711</v>
      </c>
      <c r="AA23" s="469">
        <f t="shared" si="3"/>
        <v>2987.9506416073418</v>
      </c>
      <c r="AB23" s="469">
        <f t="shared" si="3"/>
        <v>3002.8637046944486</v>
      </c>
      <c r="AC23" s="469">
        <f t="shared" si="3"/>
        <v>2981.0546998063955</v>
      </c>
      <c r="AD23" s="469">
        <f t="shared" si="3"/>
        <v>2981.9909531516232</v>
      </c>
      <c r="AE23" s="469">
        <f t="shared" si="3"/>
        <v>2996.2283530482036</v>
      </c>
      <c r="AF23" s="469">
        <f t="shared" si="3"/>
        <v>2995.866625373339</v>
      </c>
      <c r="AG23" s="469">
        <f t="shared" si="3"/>
        <v>3006.2779977542559</v>
      </c>
      <c r="AH23" s="469">
        <f t="shared" si="3"/>
        <v>2922.5670641485403</v>
      </c>
      <c r="AI23" s="469">
        <f t="shared" si="3"/>
        <v>2873.8729121399838</v>
      </c>
      <c r="AJ23" s="469">
        <f t="shared" si="3"/>
        <v>2942.7511301109098</v>
      </c>
      <c r="AK23" s="469">
        <f t="shared" si="3"/>
        <v>2924.0507500468284</v>
      </c>
      <c r="AL23" s="469">
        <f t="shared" si="3"/>
        <v>2917.7970345269441</v>
      </c>
      <c r="AM23" s="469">
        <f t="shared" si="3"/>
        <v>2964.2497036277655</v>
      </c>
      <c r="AN23" s="469">
        <f t="shared" si="3"/>
        <v>2966.997096146215</v>
      </c>
      <c r="AO23" s="469">
        <f t="shared" si="3"/>
        <v>2951.5176001789723</v>
      </c>
      <c r="AP23" s="469">
        <f t="shared" si="3"/>
        <v>2942.3620193115648</v>
      </c>
      <c r="AQ23" s="469">
        <f t="shared" si="3"/>
        <v>2976.9456146765224</v>
      </c>
      <c r="AR23" s="469">
        <f t="shared" si="3"/>
        <v>2949.2553403510419</v>
      </c>
      <c r="AS23" s="469">
        <f t="shared" si="3"/>
        <v>2979.3111350865374</v>
      </c>
      <c r="AT23" s="469">
        <f t="shared" si="3"/>
        <v>2995.0218848236518</v>
      </c>
      <c r="AU23" s="469">
        <f t="shared" si="3"/>
        <v>2952.4398706522925</v>
      </c>
      <c r="AV23" s="469">
        <f t="shared" si="3"/>
        <v>2971.5121714458219</v>
      </c>
      <c r="AW23" s="469">
        <f t="shared" si="3"/>
        <v>2988.7281459235646</v>
      </c>
      <c r="AX23" s="469">
        <f t="shared" si="3"/>
        <v>2993.119843589544</v>
      </c>
      <c r="AY23" s="469">
        <f t="shared" si="3"/>
        <v>2997.5609093612902</v>
      </c>
      <c r="AZ23" s="469">
        <f t="shared" si="3"/>
        <v>2984.7774036836172</v>
      </c>
      <c r="BA23" s="470"/>
      <c r="BB23" s="471"/>
      <c r="BC23" s="471"/>
      <c r="BD23" s="472"/>
      <c r="BE23" s="469"/>
      <c r="BF23" s="471"/>
      <c r="BG23" s="473"/>
      <c r="BH23" s="448"/>
      <c r="BI23" s="459"/>
    </row>
    <row r="24" spans="1:67">
      <c r="A24" s="438">
        <v>43780</v>
      </c>
      <c r="B24" s="439" t="s">
        <v>405</v>
      </c>
      <c r="C24" s="440" t="s">
        <v>387</v>
      </c>
      <c r="D24" s="441">
        <v>8.2083000000000003E-2</v>
      </c>
      <c r="E24" s="441">
        <v>8.3478999999999998E-2</v>
      </c>
      <c r="F24" s="441">
        <v>8.3274000000000001E-2</v>
      </c>
      <c r="G24" s="441">
        <v>8.2635E-2</v>
      </c>
      <c r="H24" s="441">
        <v>8.2711000000000007E-2</v>
      </c>
      <c r="I24" s="441">
        <v>8.2641000000000006E-2</v>
      </c>
      <c r="J24" s="441">
        <v>8.2300999999999999E-2</v>
      </c>
      <c r="K24" s="441">
        <v>8.1928000000000001E-2</v>
      </c>
      <c r="L24" s="441">
        <v>8.2820000000000005E-2</v>
      </c>
      <c r="M24" s="441">
        <v>8.2211999999999993E-2</v>
      </c>
      <c r="N24" s="441">
        <v>8.1438999999999998E-2</v>
      </c>
      <c r="O24" s="441">
        <v>8.0993999999999997E-2</v>
      </c>
      <c r="P24" s="441">
        <v>8.1115000000000007E-2</v>
      </c>
      <c r="Q24" s="441">
        <v>8.2423999999999997E-2</v>
      </c>
      <c r="R24" s="441">
        <v>8.2973000000000005E-2</v>
      </c>
      <c r="S24" s="441">
        <v>8.2507999999999998E-2</v>
      </c>
      <c r="T24" s="441">
        <v>8.2707000000000003E-2</v>
      </c>
      <c r="U24" s="441">
        <v>8.3242999999999998E-2</v>
      </c>
      <c r="V24" s="441">
        <v>8.3139000000000005E-2</v>
      </c>
      <c r="W24" s="441">
        <v>8.2111000000000003E-2</v>
      </c>
      <c r="X24" s="441">
        <v>8.1067E-2</v>
      </c>
      <c r="Y24" s="441">
        <v>8.1034999999999996E-2</v>
      </c>
      <c r="Z24" s="441">
        <v>8.1692000000000001E-2</v>
      </c>
      <c r="AA24" s="441">
        <v>8.1622E-2</v>
      </c>
      <c r="AB24" s="441">
        <v>8.2011000000000001E-2</v>
      </c>
      <c r="AC24" s="441">
        <v>7.9158999999999993E-2</v>
      </c>
      <c r="AD24" s="441">
        <v>7.8881999999999994E-2</v>
      </c>
      <c r="AE24" s="441">
        <v>7.9154000000000002E-2</v>
      </c>
      <c r="AF24" s="441">
        <v>7.9866000000000006E-2</v>
      </c>
      <c r="AG24" s="441">
        <v>8.0255000000000007E-2</v>
      </c>
      <c r="AH24" s="441">
        <v>8.0157999999999993E-2</v>
      </c>
      <c r="AI24" s="441">
        <v>7.9936999999999994E-2</v>
      </c>
      <c r="AJ24" s="441">
        <v>8.0716999999999997E-2</v>
      </c>
      <c r="AK24" s="441">
        <v>8.0155000000000004E-2</v>
      </c>
      <c r="AL24" s="441">
        <v>7.9588000000000006E-2</v>
      </c>
      <c r="AM24" s="441">
        <v>7.9501000000000002E-2</v>
      </c>
      <c r="AN24" s="441">
        <v>7.9824000000000006E-2</v>
      </c>
      <c r="AO24" s="441">
        <v>7.9946000000000003E-2</v>
      </c>
      <c r="AP24" s="441">
        <v>8.0544000000000004E-2</v>
      </c>
      <c r="AQ24" s="441">
        <v>8.0166000000000001E-2</v>
      </c>
      <c r="AR24" s="441">
        <v>8.0301999999999998E-2</v>
      </c>
      <c r="AS24" s="441">
        <v>8.0285999999999996E-2</v>
      </c>
      <c r="AT24" s="441">
        <v>7.9573000000000005E-2</v>
      </c>
      <c r="AU24" s="441">
        <v>7.8897999999999996E-2</v>
      </c>
      <c r="AV24" s="441">
        <v>7.9445000000000002E-2</v>
      </c>
      <c r="AW24" s="441">
        <v>8.0128000000000005E-2</v>
      </c>
      <c r="AX24" s="441">
        <v>7.9629000000000005E-2</v>
      </c>
      <c r="AY24" s="441">
        <v>7.9733999999999999E-2</v>
      </c>
      <c r="AZ24" s="441">
        <v>8.0203999999999998E-2</v>
      </c>
      <c r="BA24" s="442">
        <f>IF((P25=""),"",MAX(D28:AZ28))</f>
        <v>3016.3048837715905</v>
      </c>
      <c r="BB24" s="443">
        <f>IF(P25="","",MIN(D28:AZ28))</f>
        <v>2824.0284209931742</v>
      </c>
      <c r="BC24" s="443">
        <f>IF((P28=""),"",AVERAGE(D28:AZ28))</f>
        <v>2917.5835637398864</v>
      </c>
      <c r="BD24" s="444">
        <f>STDEV(D28:AZ28)</f>
        <v>56.821653018102786</v>
      </c>
      <c r="BE24" s="445">
        <f>IF((P25=""),"",((BA24-BB24)/(BA24+BB24))*100)</f>
        <v>3.2922172887213463</v>
      </c>
      <c r="BF24" s="446"/>
      <c r="BG24" s="447">
        <v>102</v>
      </c>
      <c r="BH24" s="448"/>
      <c r="BI24" s="449" t="s">
        <v>395</v>
      </c>
      <c r="BL24" s="450"/>
      <c r="BM24" s="450"/>
      <c r="BN24" s="451"/>
      <c r="BO24" s="451"/>
    </row>
    <row r="25" spans="1:67">
      <c r="A25" s="452"/>
      <c r="B25" s="453"/>
      <c r="C25" s="454" t="s">
        <v>389</v>
      </c>
      <c r="D25" s="441">
        <v>0.13375999999999999</v>
      </c>
      <c r="E25" s="441">
        <v>0.13927</v>
      </c>
      <c r="F25" s="441">
        <v>0.13722999999999999</v>
      </c>
      <c r="G25" s="441">
        <v>0.13614999999999999</v>
      </c>
      <c r="H25" s="441">
        <v>0.13644999999999999</v>
      </c>
      <c r="I25" s="441">
        <v>0.13619000000000001</v>
      </c>
      <c r="J25" s="441">
        <v>0.13511999999999999</v>
      </c>
      <c r="K25" s="441">
        <v>0.13453000000000001</v>
      </c>
      <c r="L25" s="441">
        <v>0.13655999999999999</v>
      </c>
      <c r="M25" s="441">
        <v>0.13746</v>
      </c>
      <c r="N25" s="441">
        <v>0.13611999999999999</v>
      </c>
      <c r="O25" s="441">
        <v>0.1356</v>
      </c>
      <c r="P25" s="441">
        <v>0.13586999999999999</v>
      </c>
      <c r="Q25" s="441">
        <v>0.13952000000000001</v>
      </c>
      <c r="R25" s="441">
        <v>0.14235</v>
      </c>
      <c r="S25" s="441">
        <v>0.14057</v>
      </c>
      <c r="T25" s="441">
        <v>0.14030000000000001</v>
      </c>
      <c r="U25" s="441">
        <v>0.14091000000000001</v>
      </c>
      <c r="V25" s="441">
        <v>0.14105000000000001</v>
      </c>
      <c r="W25" s="441">
        <v>0.13772000000000001</v>
      </c>
      <c r="X25" s="441">
        <v>0.13575000000000001</v>
      </c>
      <c r="Y25" s="441">
        <v>0.13643</v>
      </c>
      <c r="Z25" s="441">
        <v>0.13619000000000001</v>
      </c>
      <c r="AA25" s="441">
        <v>0.13463</v>
      </c>
      <c r="AB25" s="441">
        <v>0.13653999999999999</v>
      </c>
      <c r="AC25" s="441">
        <v>0.12731999999999999</v>
      </c>
      <c r="AD25" s="441">
        <v>0.12623000000000001</v>
      </c>
      <c r="AE25" s="441">
        <v>0.12737000000000001</v>
      </c>
      <c r="AF25" s="441">
        <v>0.12931000000000001</v>
      </c>
      <c r="AG25" s="441">
        <v>0.13006000000000001</v>
      </c>
      <c r="AH25" s="441">
        <v>0.12912000000000001</v>
      </c>
      <c r="AI25" s="441">
        <v>0.12858</v>
      </c>
      <c r="AJ25" s="441">
        <v>0.13103000000000001</v>
      </c>
      <c r="AK25" s="441">
        <v>0.13084999999999999</v>
      </c>
      <c r="AL25" s="441">
        <v>0.12853999999999999</v>
      </c>
      <c r="AM25" s="441">
        <v>0.12967000000000001</v>
      </c>
      <c r="AN25" s="441">
        <v>0.1308</v>
      </c>
      <c r="AO25" s="441">
        <v>0.1305</v>
      </c>
      <c r="AP25" s="441">
        <v>0.13328999999999999</v>
      </c>
      <c r="AQ25" s="441">
        <v>0.13289999999999999</v>
      </c>
      <c r="AR25" s="441">
        <v>0.13250000000000001</v>
      </c>
      <c r="AS25" s="441">
        <v>0.13369</v>
      </c>
      <c r="AT25" s="441">
        <v>0.13148000000000001</v>
      </c>
      <c r="AU25" s="441">
        <v>0.12898999999999999</v>
      </c>
      <c r="AV25" s="441">
        <v>0.1305</v>
      </c>
      <c r="AW25" s="441">
        <v>0.13324</v>
      </c>
      <c r="AX25" s="441">
        <v>0.13216</v>
      </c>
      <c r="AY25" s="441">
        <v>0.1295</v>
      </c>
      <c r="AZ25" s="441">
        <v>0.13005</v>
      </c>
      <c r="BA25" s="455"/>
      <c r="BB25" s="456"/>
      <c r="BC25" s="456"/>
      <c r="BD25" s="444"/>
      <c r="BE25" s="457"/>
      <c r="BF25" s="456"/>
      <c r="BG25" s="458"/>
      <c r="BH25" s="448"/>
      <c r="BI25" s="474" t="s">
        <v>396</v>
      </c>
    </row>
    <row r="26" spans="1:67">
      <c r="A26" s="452"/>
      <c r="B26" s="453"/>
      <c r="C26" s="460" t="s">
        <v>390</v>
      </c>
      <c r="D26" s="461">
        <f t="shared" ref="D26:AZ27" si="4">300/D24</f>
        <v>3654.8371770037643</v>
      </c>
      <c r="E26" s="461">
        <f t="shared" si="4"/>
        <v>3593.7181806202757</v>
      </c>
      <c r="F26" s="461">
        <f t="shared" si="4"/>
        <v>3602.5650262987247</v>
      </c>
      <c r="G26" s="461">
        <f t="shared" si="4"/>
        <v>3630.4229442730079</v>
      </c>
      <c r="H26" s="461">
        <f t="shared" si="4"/>
        <v>3627.0870863609434</v>
      </c>
      <c r="I26" s="461">
        <f t="shared" si="4"/>
        <v>3630.1593639960793</v>
      </c>
      <c r="J26" s="461">
        <f t="shared" si="4"/>
        <v>3645.1561949429533</v>
      </c>
      <c r="K26" s="461">
        <f t="shared" si="4"/>
        <v>3661.7517820525341</v>
      </c>
      <c r="L26" s="461">
        <f t="shared" si="4"/>
        <v>3622.3134508572807</v>
      </c>
      <c r="M26" s="461">
        <f t="shared" si="4"/>
        <v>3649.1023208290762</v>
      </c>
      <c r="N26" s="461">
        <f t="shared" si="4"/>
        <v>3683.7387492479033</v>
      </c>
      <c r="O26" s="461">
        <f t="shared" si="4"/>
        <v>3703.9780724498114</v>
      </c>
      <c r="P26" s="461">
        <f t="shared" si="4"/>
        <v>3698.4528139061822</v>
      </c>
      <c r="Q26" s="461">
        <f t="shared" si="4"/>
        <v>3639.7165874017278</v>
      </c>
      <c r="R26" s="461">
        <f t="shared" si="4"/>
        <v>3615.6340014221491</v>
      </c>
      <c r="S26" s="461">
        <f t="shared" si="4"/>
        <v>3636.0110534736027</v>
      </c>
      <c r="T26" s="461">
        <f t="shared" si="4"/>
        <v>3627.262504987486</v>
      </c>
      <c r="U26" s="461">
        <f t="shared" si="4"/>
        <v>3603.9066347921148</v>
      </c>
      <c r="V26" s="461">
        <f t="shared" si="4"/>
        <v>3608.4148233680944</v>
      </c>
      <c r="W26" s="461">
        <f t="shared" si="4"/>
        <v>3653.590870894277</v>
      </c>
      <c r="X26" s="461">
        <f t="shared" si="4"/>
        <v>3700.6426782784611</v>
      </c>
      <c r="Y26" s="461">
        <f t="shared" si="4"/>
        <v>3702.1040291232184</v>
      </c>
      <c r="Z26" s="461">
        <f t="shared" si="4"/>
        <v>3672.3302159330165</v>
      </c>
      <c r="AA26" s="461">
        <f t="shared" si="4"/>
        <v>3675.4796500943371</v>
      </c>
      <c r="AB26" s="461">
        <f t="shared" si="4"/>
        <v>3658.0458718952336</v>
      </c>
      <c r="AC26" s="461">
        <f t="shared" si="4"/>
        <v>3789.8407003625616</v>
      </c>
      <c r="AD26" s="461">
        <f t="shared" si="4"/>
        <v>3803.1490073781092</v>
      </c>
      <c r="AE26" s="461">
        <f t="shared" si="4"/>
        <v>3790.0800970260502</v>
      </c>
      <c r="AF26" s="461">
        <f t="shared" si="4"/>
        <v>3756.2917887461495</v>
      </c>
      <c r="AG26" s="461">
        <f t="shared" si="4"/>
        <v>3738.0848545261974</v>
      </c>
      <c r="AH26" s="461">
        <f t="shared" si="4"/>
        <v>3742.6083485116897</v>
      </c>
      <c r="AI26" s="461">
        <f t="shared" si="4"/>
        <v>3752.9554524187802</v>
      </c>
      <c r="AJ26" s="461">
        <f t="shared" si="4"/>
        <v>3716.6891732844383</v>
      </c>
      <c r="AK26" s="461">
        <f t="shared" si="4"/>
        <v>3742.7484249267045</v>
      </c>
      <c r="AL26" s="461">
        <f t="shared" si="4"/>
        <v>3769.4124742423478</v>
      </c>
      <c r="AM26" s="461">
        <f t="shared" si="4"/>
        <v>3773.5374397806318</v>
      </c>
      <c r="AN26" s="461">
        <f t="shared" si="4"/>
        <v>3758.2681900180396</v>
      </c>
      <c r="AO26" s="461">
        <f t="shared" si="4"/>
        <v>3752.5329597478294</v>
      </c>
      <c r="AP26" s="461">
        <f t="shared" si="4"/>
        <v>3724.6722288438614</v>
      </c>
      <c r="AQ26" s="461">
        <f t="shared" si="4"/>
        <v>3742.2348626599805</v>
      </c>
      <c r="AR26" s="461">
        <f t="shared" si="4"/>
        <v>3735.8969888670272</v>
      </c>
      <c r="AS26" s="461">
        <f t="shared" si="4"/>
        <v>3736.6415066138557</v>
      </c>
      <c r="AT26" s="461">
        <f t="shared" si="4"/>
        <v>3770.1230316816004</v>
      </c>
      <c r="AU26" s="461">
        <f t="shared" si="4"/>
        <v>3802.3777535552235</v>
      </c>
      <c r="AV26" s="461">
        <f t="shared" si="4"/>
        <v>3776.1973692491661</v>
      </c>
      <c r="AW26" s="461">
        <f t="shared" si="4"/>
        <v>3744.0095846645363</v>
      </c>
      <c r="AX26" s="461">
        <f t="shared" si="4"/>
        <v>3767.471649775835</v>
      </c>
      <c r="AY26" s="461">
        <f t="shared" si="4"/>
        <v>3762.5103469034539</v>
      </c>
      <c r="AZ26" s="461">
        <f t="shared" si="4"/>
        <v>3740.4618223530001</v>
      </c>
      <c r="BA26" s="462"/>
      <c r="BB26" s="463"/>
      <c r="BC26" s="463"/>
      <c r="BD26" s="444"/>
      <c r="BE26" s="464"/>
      <c r="BF26" s="463"/>
      <c r="BG26" s="465"/>
      <c r="BH26" s="448"/>
      <c r="BI26" s="474"/>
    </row>
    <row r="27" spans="1:67">
      <c r="A27" s="452"/>
      <c r="B27" s="453"/>
      <c r="C27" s="460" t="s">
        <v>391</v>
      </c>
      <c r="D27" s="461">
        <f t="shared" si="4"/>
        <v>2242.8229665071772</v>
      </c>
      <c r="E27" s="461">
        <f t="shared" si="4"/>
        <v>2154.0891792920224</v>
      </c>
      <c r="F27" s="461">
        <f t="shared" si="4"/>
        <v>2186.1109086934343</v>
      </c>
      <c r="G27" s="461">
        <f t="shared" si="4"/>
        <v>2203.4520749173707</v>
      </c>
      <c r="H27" s="461">
        <f t="shared" si="4"/>
        <v>2198.6075485525835</v>
      </c>
      <c r="I27" s="461">
        <f t="shared" si="4"/>
        <v>2202.8049049122546</v>
      </c>
      <c r="J27" s="461">
        <f t="shared" si="4"/>
        <v>2220.2486678507994</v>
      </c>
      <c r="K27" s="461">
        <f t="shared" si="4"/>
        <v>2229.9858767561136</v>
      </c>
      <c r="L27" s="461">
        <f t="shared" si="4"/>
        <v>2196.8365553602812</v>
      </c>
      <c r="M27" s="461">
        <f t="shared" si="4"/>
        <v>2182.4530772588391</v>
      </c>
      <c r="N27" s="461">
        <f t="shared" si="4"/>
        <v>2203.9377020276229</v>
      </c>
      <c r="O27" s="461">
        <f t="shared" si="4"/>
        <v>2212.3893805309735</v>
      </c>
      <c r="P27" s="461">
        <f t="shared" si="4"/>
        <v>2207.9929344226098</v>
      </c>
      <c r="Q27" s="461">
        <f t="shared" si="4"/>
        <v>2150.229357798165</v>
      </c>
      <c r="R27" s="461">
        <f t="shared" si="4"/>
        <v>2107.4815595363539</v>
      </c>
      <c r="S27" s="461">
        <f t="shared" si="4"/>
        <v>2134.1680301629081</v>
      </c>
      <c r="T27" s="461">
        <f t="shared" si="4"/>
        <v>2138.2751247327155</v>
      </c>
      <c r="U27" s="461">
        <f t="shared" si="4"/>
        <v>2129.0185224611455</v>
      </c>
      <c r="V27" s="461">
        <f t="shared" si="4"/>
        <v>2126.905352711804</v>
      </c>
      <c r="W27" s="461">
        <f t="shared" si="4"/>
        <v>2178.3328492593669</v>
      </c>
      <c r="X27" s="461">
        <f t="shared" si="4"/>
        <v>2209.9447513812152</v>
      </c>
      <c r="Y27" s="461">
        <f t="shared" si="4"/>
        <v>2198.9298541376529</v>
      </c>
      <c r="Z27" s="461">
        <f t="shared" si="4"/>
        <v>2202.8049049122546</v>
      </c>
      <c r="AA27" s="461">
        <f t="shared" si="4"/>
        <v>2228.3294956547575</v>
      </c>
      <c r="AB27" s="461">
        <f t="shared" si="4"/>
        <v>2197.1583418778382</v>
      </c>
      <c r="AC27" s="461">
        <f t="shared" si="4"/>
        <v>2356.2676720075401</v>
      </c>
      <c r="AD27" s="461">
        <f t="shared" si="4"/>
        <v>2376.6141170878554</v>
      </c>
      <c r="AE27" s="461">
        <f t="shared" si="4"/>
        <v>2355.3427023631934</v>
      </c>
      <c r="AF27" s="461">
        <f t="shared" si="4"/>
        <v>2320.0061866831643</v>
      </c>
      <c r="AG27" s="461">
        <f t="shared" si="4"/>
        <v>2306.6277102875592</v>
      </c>
      <c r="AH27" s="461">
        <f t="shared" si="4"/>
        <v>2323.4200743494421</v>
      </c>
      <c r="AI27" s="461">
        <f t="shared" si="4"/>
        <v>2333.1777881474568</v>
      </c>
      <c r="AJ27" s="461">
        <f t="shared" si="4"/>
        <v>2289.5520109898494</v>
      </c>
      <c r="AK27" s="461">
        <f t="shared" si="4"/>
        <v>2292.7015666794041</v>
      </c>
      <c r="AL27" s="461">
        <f t="shared" si="4"/>
        <v>2333.9038431616618</v>
      </c>
      <c r="AM27" s="461">
        <f t="shared" si="4"/>
        <v>2313.5652039793322</v>
      </c>
      <c r="AN27" s="461">
        <f t="shared" si="4"/>
        <v>2293.5779816513764</v>
      </c>
      <c r="AO27" s="461">
        <f t="shared" si="4"/>
        <v>2298.8505747126437</v>
      </c>
      <c r="AP27" s="461">
        <f t="shared" si="4"/>
        <v>2250.7314877335134</v>
      </c>
      <c r="AQ27" s="461">
        <f t="shared" si="4"/>
        <v>2257.3363431151242</v>
      </c>
      <c r="AR27" s="461">
        <f t="shared" si="4"/>
        <v>2264.1509433962265</v>
      </c>
      <c r="AS27" s="461">
        <f t="shared" si="4"/>
        <v>2243.9973072032312</v>
      </c>
      <c r="AT27" s="461">
        <f t="shared" si="4"/>
        <v>2281.7158503194401</v>
      </c>
      <c r="AU27" s="461">
        <f t="shared" si="4"/>
        <v>2325.7616869524772</v>
      </c>
      <c r="AV27" s="461">
        <f t="shared" si="4"/>
        <v>2298.8505747126437</v>
      </c>
      <c r="AW27" s="461">
        <f t="shared" si="4"/>
        <v>2251.5761032722908</v>
      </c>
      <c r="AX27" s="461">
        <f t="shared" si="4"/>
        <v>2269.9757869249393</v>
      </c>
      <c r="AY27" s="461">
        <f t="shared" si="4"/>
        <v>2316.6023166023165</v>
      </c>
      <c r="AZ27" s="461">
        <f t="shared" si="4"/>
        <v>2306.8050749711651</v>
      </c>
      <c r="BA27" s="462"/>
      <c r="BB27" s="463"/>
      <c r="BC27" s="463"/>
      <c r="BD27" s="444"/>
      <c r="BE27" s="464"/>
      <c r="BF27" s="463"/>
      <c r="BG27" s="465"/>
      <c r="BH27" s="448"/>
      <c r="BI27" s="474"/>
    </row>
    <row r="28" spans="1:67" ht="32.25" thickBot="1">
      <c r="A28" s="466"/>
      <c r="B28" s="467"/>
      <c r="C28" s="468" t="s">
        <v>392</v>
      </c>
      <c r="D28" s="469">
        <f t="shared" ref="D28:AZ28" si="5">IF(((D26="")*AND(D27="")),"",(D26-D27)*2)</f>
        <v>2824.0284209931742</v>
      </c>
      <c r="E28" s="469">
        <f t="shared" si="5"/>
        <v>2879.2580026565065</v>
      </c>
      <c r="F28" s="469">
        <f t="shared" si="5"/>
        <v>2832.9082352105806</v>
      </c>
      <c r="G28" s="469">
        <f t="shared" si="5"/>
        <v>2853.9417387112744</v>
      </c>
      <c r="H28" s="469">
        <f t="shared" si="5"/>
        <v>2856.9590756167199</v>
      </c>
      <c r="I28" s="469">
        <f t="shared" si="5"/>
        <v>2854.7089181676492</v>
      </c>
      <c r="J28" s="469">
        <f t="shared" si="5"/>
        <v>2849.8150541843079</v>
      </c>
      <c r="K28" s="469">
        <f t="shared" si="5"/>
        <v>2863.5318105928409</v>
      </c>
      <c r="L28" s="469">
        <f t="shared" si="5"/>
        <v>2850.9537909939991</v>
      </c>
      <c r="M28" s="469">
        <f t="shared" si="5"/>
        <v>2933.2984871404742</v>
      </c>
      <c r="N28" s="469">
        <f t="shared" si="5"/>
        <v>2959.6020944405609</v>
      </c>
      <c r="O28" s="469">
        <f t="shared" si="5"/>
        <v>2983.1773838376757</v>
      </c>
      <c r="P28" s="469">
        <f t="shared" si="5"/>
        <v>2980.9197589671448</v>
      </c>
      <c r="Q28" s="469">
        <f t="shared" si="5"/>
        <v>2978.9744592071256</v>
      </c>
      <c r="R28" s="469">
        <f t="shared" si="5"/>
        <v>3016.3048837715905</v>
      </c>
      <c r="S28" s="469">
        <f t="shared" si="5"/>
        <v>3003.6860466213893</v>
      </c>
      <c r="T28" s="469">
        <f t="shared" si="5"/>
        <v>2977.9747605095408</v>
      </c>
      <c r="U28" s="469">
        <f t="shared" si="5"/>
        <v>2949.7762246619386</v>
      </c>
      <c r="V28" s="469">
        <f t="shared" si="5"/>
        <v>2963.0189413125809</v>
      </c>
      <c r="W28" s="469">
        <f t="shared" si="5"/>
        <v>2950.5160432698203</v>
      </c>
      <c r="X28" s="469">
        <f t="shared" si="5"/>
        <v>2981.3958537944918</v>
      </c>
      <c r="Y28" s="469">
        <f t="shared" si="5"/>
        <v>3006.348349971131</v>
      </c>
      <c r="Z28" s="469">
        <f t="shared" si="5"/>
        <v>2939.0506220415236</v>
      </c>
      <c r="AA28" s="469">
        <f t="shared" si="5"/>
        <v>2894.3003088791593</v>
      </c>
      <c r="AB28" s="469">
        <f t="shared" si="5"/>
        <v>2921.7750600347908</v>
      </c>
      <c r="AC28" s="469">
        <f t="shared" si="5"/>
        <v>2867.146056710043</v>
      </c>
      <c r="AD28" s="469">
        <f t="shared" si="5"/>
        <v>2853.0697805805075</v>
      </c>
      <c r="AE28" s="469">
        <f t="shared" si="5"/>
        <v>2869.4747893257136</v>
      </c>
      <c r="AF28" s="469">
        <f t="shared" si="5"/>
        <v>2872.5712041259703</v>
      </c>
      <c r="AG28" s="469">
        <f t="shared" si="5"/>
        <v>2862.9142884772764</v>
      </c>
      <c r="AH28" s="469">
        <f t="shared" si="5"/>
        <v>2838.3765483244952</v>
      </c>
      <c r="AI28" s="469">
        <f t="shared" si="5"/>
        <v>2839.5553285426467</v>
      </c>
      <c r="AJ28" s="469">
        <f t="shared" si="5"/>
        <v>2854.2743245891779</v>
      </c>
      <c r="AK28" s="469">
        <f t="shared" si="5"/>
        <v>2900.0937164946008</v>
      </c>
      <c r="AL28" s="469">
        <f t="shared" si="5"/>
        <v>2871.0172621613719</v>
      </c>
      <c r="AM28" s="469">
        <f t="shared" si="5"/>
        <v>2919.9444716025992</v>
      </c>
      <c r="AN28" s="469">
        <f t="shared" si="5"/>
        <v>2929.3804167333265</v>
      </c>
      <c r="AO28" s="469">
        <f t="shared" si="5"/>
        <v>2907.3647700703714</v>
      </c>
      <c r="AP28" s="469">
        <f t="shared" si="5"/>
        <v>2947.8814822206959</v>
      </c>
      <c r="AQ28" s="469">
        <f t="shared" si="5"/>
        <v>2969.7970390897126</v>
      </c>
      <c r="AR28" s="469">
        <f t="shared" si="5"/>
        <v>2943.4920909416014</v>
      </c>
      <c r="AS28" s="469">
        <f t="shared" si="5"/>
        <v>2985.2883988212488</v>
      </c>
      <c r="AT28" s="469">
        <f t="shared" si="5"/>
        <v>2976.8143627243207</v>
      </c>
      <c r="AU28" s="469">
        <f t="shared" si="5"/>
        <v>2953.2321332054926</v>
      </c>
      <c r="AV28" s="469">
        <f t="shared" si="5"/>
        <v>2954.6935890730447</v>
      </c>
      <c r="AW28" s="469">
        <f t="shared" si="5"/>
        <v>2984.8669627844911</v>
      </c>
      <c r="AX28" s="469">
        <f t="shared" si="5"/>
        <v>2994.9917257017914</v>
      </c>
      <c r="AY28" s="469">
        <f t="shared" si="5"/>
        <v>2891.8160606022748</v>
      </c>
      <c r="AZ28" s="469">
        <f t="shared" si="5"/>
        <v>2867.31349476367</v>
      </c>
      <c r="BA28" s="470"/>
      <c r="BB28" s="471"/>
      <c r="BC28" s="471"/>
      <c r="BD28" s="472"/>
      <c r="BE28" s="469"/>
      <c r="BF28" s="471"/>
      <c r="BG28" s="473"/>
      <c r="BH28" s="448"/>
      <c r="BI28" s="459"/>
    </row>
    <row r="29" spans="1:67">
      <c r="A29" s="438">
        <v>43782</v>
      </c>
      <c r="B29" s="439" t="s">
        <v>405</v>
      </c>
      <c r="C29" s="440" t="s">
        <v>387</v>
      </c>
      <c r="D29" s="441">
        <v>8.4288000000000002E-2</v>
      </c>
      <c r="E29" s="441">
        <v>8.4525000000000003E-2</v>
      </c>
      <c r="F29" s="441">
        <v>8.4445000000000006E-2</v>
      </c>
      <c r="G29" s="441">
        <v>8.4017999999999995E-2</v>
      </c>
      <c r="H29" s="441">
        <v>8.4318000000000004E-2</v>
      </c>
      <c r="I29" s="441">
        <v>8.5375999999999994E-2</v>
      </c>
      <c r="J29" s="441">
        <v>8.5140999999999994E-2</v>
      </c>
      <c r="K29" s="441">
        <v>8.3962999999999996E-2</v>
      </c>
      <c r="L29" s="441">
        <v>8.4247000000000002E-2</v>
      </c>
      <c r="M29" s="441">
        <v>8.4616999999999998E-2</v>
      </c>
      <c r="N29" s="441">
        <v>8.5163000000000003E-2</v>
      </c>
      <c r="O29" s="441">
        <v>8.5113999999999995E-2</v>
      </c>
      <c r="P29" s="441">
        <v>8.4013000000000004E-2</v>
      </c>
      <c r="Q29" s="441">
        <v>8.2915000000000003E-2</v>
      </c>
      <c r="R29" s="441">
        <v>8.2864999999999994E-2</v>
      </c>
      <c r="S29" s="441">
        <v>8.3475999999999995E-2</v>
      </c>
      <c r="T29" s="441">
        <v>8.3242999999999998E-2</v>
      </c>
      <c r="U29" s="441">
        <v>8.3557000000000006E-2</v>
      </c>
      <c r="V29" s="441">
        <v>8.4005999999999997E-2</v>
      </c>
      <c r="W29" s="441">
        <v>8.3292000000000005E-2</v>
      </c>
      <c r="X29" s="441">
        <v>8.2865999999999995E-2</v>
      </c>
      <c r="Y29" s="441">
        <v>8.2846000000000003E-2</v>
      </c>
      <c r="Z29" s="441">
        <v>8.4131999999999998E-2</v>
      </c>
      <c r="AA29" s="441">
        <v>8.5022E-2</v>
      </c>
      <c r="AB29" s="441">
        <v>8.4529000000000007E-2</v>
      </c>
      <c r="AC29" s="441">
        <v>8.1717999999999999E-2</v>
      </c>
      <c r="AD29" s="441">
        <v>8.2026000000000002E-2</v>
      </c>
      <c r="AE29" s="441">
        <v>8.2184999999999994E-2</v>
      </c>
      <c r="AF29" s="441">
        <v>8.2616999999999996E-2</v>
      </c>
      <c r="AG29" s="441">
        <v>8.2086000000000006E-2</v>
      </c>
      <c r="AH29" s="441">
        <v>8.2441E-2</v>
      </c>
      <c r="AI29" s="441">
        <v>8.2076999999999997E-2</v>
      </c>
      <c r="AJ29" s="441">
        <v>8.1101000000000006E-2</v>
      </c>
      <c r="AK29" s="441">
        <v>8.0629999999999993E-2</v>
      </c>
      <c r="AL29" s="441">
        <v>8.1503999999999993E-2</v>
      </c>
      <c r="AM29" s="441">
        <v>8.1870999999999999E-2</v>
      </c>
      <c r="AN29" s="441">
        <v>8.1165000000000001E-2</v>
      </c>
      <c r="AO29" s="441">
        <v>8.1617999999999996E-2</v>
      </c>
      <c r="AP29" s="441">
        <v>8.1444000000000003E-2</v>
      </c>
      <c r="AQ29" s="441">
        <v>8.0361000000000002E-2</v>
      </c>
      <c r="AR29" s="441">
        <v>8.0281000000000005E-2</v>
      </c>
      <c r="AS29" s="441">
        <v>8.0931000000000003E-2</v>
      </c>
      <c r="AT29" s="441">
        <v>8.1688999999999998E-2</v>
      </c>
      <c r="AU29" s="441">
        <v>8.2047999999999996E-2</v>
      </c>
      <c r="AV29" s="441">
        <v>8.1852999999999995E-2</v>
      </c>
      <c r="AW29" s="441">
        <v>8.2300999999999999E-2</v>
      </c>
      <c r="AX29" s="441">
        <v>8.2706000000000002E-2</v>
      </c>
      <c r="AY29" s="441">
        <v>8.1932000000000005E-2</v>
      </c>
      <c r="AZ29" s="441">
        <v>8.1472000000000003E-2</v>
      </c>
      <c r="BA29" s="442">
        <f>IF((P30=""),"",MAX(D33:AZ33))</f>
        <v>3040.4826824337661</v>
      </c>
      <c r="BB29" s="443">
        <f>IF(P30="","",MIN(D33:AZ33))</f>
        <v>2837.3236615178821</v>
      </c>
      <c r="BC29" s="443">
        <f>IF((P33=""),"",AVERAGE(D33:AZ33))</f>
        <v>2917.1453376772283</v>
      </c>
      <c r="BD29" s="444">
        <f>STDEV(D33:AZ33)</f>
        <v>48.549688881138074</v>
      </c>
      <c r="BE29" s="445">
        <f>IF((P30=""),"",((BA29-BB29)/(BA29+BB29))*100)</f>
        <v>3.4563748621105503</v>
      </c>
      <c r="BF29" s="446"/>
      <c r="BG29" s="447">
        <v>102</v>
      </c>
      <c r="BH29" s="448"/>
      <c r="BI29" s="459" t="s">
        <v>397</v>
      </c>
      <c r="BL29" s="450"/>
      <c r="BM29" s="450"/>
      <c r="BN29" s="451"/>
      <c r="BO29" s="451"/>
    </row>
    <row r="30" spans="1:67">
      <c r="A30" s="452"/>
      <c r="B30" s="453"/>
      <c r="C30" s="454" t="s">
        <v>389</v>
      </c>
      <c r="D30" s="441">
        <v>0.14015</v>
      </c>
      <c r="E30" s="441">
        <v>0.14127999999999999</v>
      </c>
      <c r="F30" s="441">
        <v>0.14198</v>
      </c>
      <c r="G30" s="441">
        <v>0.14082</v>
      </c>
      <c r="H30" s="441">
        <v>0.14171</v>
      </c>
      <c r="I30" s="441">
        <v>0.14380999999999999</v>
      </c>
      <c r="J30" s="441">
        <v>0.14349000000000001</v>
      </c>
      <c r="K30" s="441">
        <v>0.14087</v>
      </c>
      <c r="L30" s="441">
        <v>0.14065</v>
      </c>
      <c r="M30" s="441">
        <v>0.14587</v>
      </c>
      <c r="N30" s="441">
        <v>0.14837</v>
      </c>
      <c r="O30" s="441">
        <v>0.14871999999999999</v>
      </c>
      <c r="P30" s="441">
        <v>0.14524000000000001</v>
      </c>
      <c r="Q30" s="441">
        <v>0.14233999999999999</v>
      </c>
      <c r="R30" s="441">
        <v>0.14285</v>
      </c>
      <c r="S30" s="441">
        <v>0.14193</v>
      </c>
      <c r="T30" s="441">
        <v>0.14074999999999999</v>
      </c>
      <c r="U30" s="441">
        <v>0.14172000000000001</v>
      </c>
      <c r="V30" s="441">
        <v>0.14299000000000001</v>
      </c>
      <c r="W30" s="441">
        <v>0.14102000000000001</v>
      </c>
      <c r="X30" s="441">
        <v>0.13955000000000001</v>
      </c>
      <c r="Y30" s="441">
        <v>0.13924</v>
      </c>
      <c r="Z30" s="441">
        <v>0.14294000000000001</v>
      </c>
      <c r="AA30" s="441">
        <v>0.1454</v>
      </c>
      <c r="AB30" s="441">
        <v>0.14560999999999999</v>
      </c>
      <c r="AC30" s="441">
        <v>0.13436999999999999</v>
      </c>
      <c r="AD30" s="441">
        <v>0.13506000000000001</v>
      </c>
      <c r="AE30" s="441">
        <v>0.13578999999999999</v>
      </c>
      <c r="AF30" s="441">
        <v>0.13705000000000001</v>
      </c>
      <c r="AG30" s="441">
        <v>0.13585</v>
      </c>
      <c r="AH30" s="441">
        <v>0.13627</v>
      </c>
      <c r="AI30" s="441">
        <v>0.13550000000000001</v>
      </c>
      <c r="AJ30" s="441">
        <v>0.13375000000000001</v>
      </c>
      <c r="AK30" s="441">
        <v>0.13300000000000001</v>
      </c>
      <c r="AL30" s="441">
        <v>0.13519</v>
      </c>
      <c r="AM30" s="441">
        <v>0.13703000000000001</v>
      </c>
      <c r="AN30" s="441">
        <v>0.13505</v>
      </c>
      <c r="AO30" s="441">
        <v>0.13544</v>
      </c>
      <c r="AP30" s="441">
        <v>0.13403999999999999</v>
      </c>
      <c r="AQ30" s="441">
        <v>0.13203999999999999</v>
      </c>
      <c r="AR30" s="441">
        <v>0.13156000000000001</v>
      </c>
      <c r="AS30" s="441">
        <v>0.13397000000000001</v>
      </c>
      <c r="AT30" s="441">
        <v>0.13539000000000001</v>
      </c>
      <c r="AU30" s="441">
        <v>0.1353</v>
      </c>
      <c r="AV30" s="441">
        <v>0.13444</v>
      </c>
      <c r="AW30" s="441">
        <v>0.13583000000000001</v>
      </c>
      <c r="AX30" s="441">
        <v>0.13705000000000001</v>
      </c>
      <c r="AY30" s="441">
        <v>0.13608000000000001</v>
      </c>
      <c r="AZ30" s="441">
        <v>0.13378999999999999</v>
      </c>
      <c r="BA30" s="455"/>
      <c r="BB30" s="456"/>
      <c r="BC30" s="456"/>
      <c r="BD30" s="444"/>
      <c r="BE30" s="457"/>
      <c r="BF30" s="456"/>
      <c r="BG30" s="458"/>
      <c r="BH30" s="448"/>
      <c r="BI30" s="459"/>
    </row>
    <row r="31" spans="1:67">
      <c r="A31" s="452"/>
      <c r="B31" s="453"/>
      <c r="C31" s="460" t="s">
        <v>390</v>
      </c>
      <c r="D31" s="461">
        <f t="shared" ref="D31:AZ32" si="6">300/D29</f>
        <v>3559.2255125284737</v>
      </c>
      <c r="E31" s="461">
        <f t="shared" si="6"/>
        <v>3549.2457852706298</v>
      </c>
      <c r="F31" s="461">
        <f t="shared" si="6"/>
        <v>3552.6082065249566</v>
      </c>
      <c r="G31" s="461">
        <f t="shared" si="6"/>
        <v>3570.6634292651574</v>
      </c>
      <c r="H31" s="461">
        <f t="shared" si="6"/>
        <v>3557.9591546289048</v>
      </c>
      <c r="I31" s="461">
        <f t="shared" si="6"/>
        <v>3513.8680659670167</v>
      </c>
      <c r="J31" s="461">
        <f t="shared" si="6"/>
        <v>3523.5667892084898</v>
      </c>
      <c r="K31" s="461">
        <f t="shared" si="6"/>
        <v>3573.002393911604</v>
      </c>
      <c r="L31" s="461">
        <f t="shared" si="6"/>
        <v>3560.9576602134198</v>
      </c>
      <c r="M31" s="461">
        <f t="shared" si="6"/>
        <v>3545.3868607962941</v>
      </c>
      <c r="N31" s="461">
        <f t="shared" si="6"/>
        <v>3522.6565527282974</v>
      </c>
      <c r="O31" s="461">
        <f t="shared" si="6"/>
        <v>3524.6845407336045</v>
      </c>
      <c r="P31" s="461">
        <f t="shared" si="6"/>
        <v>3570.8759358670682</v>
      </c>
      <c r="Q31" s="461">
        <f t="shared" si="6"/>
        <v>3618.16317915938</v>
      </c>
      <c r="R31" s="461">
        <f t="shared" si="6"/>
        <v>3620.3463464671454</v>
      </c>
      <c r="S31" s="461">
        <f t="shared" si="6"/>
        <v>3593.8473333652787</v>
      </c>
      <c r="T31" s="461">
        <f t="shared" si="6"/>
        <v>3603.9066347921148</v>
      </c>
      <c r="U31" s="461">
        <f t="shared" si="6"/>
        <v>3590.3634644613853</v>
      </c>
      <c r="V31" s="461">
        <f t="shared" si="6"/>
        <v>3571.1734876080282</v>
      </c>
      <c r="W31" s="461">
        <f t="shared" si="6"/>
        <v>3601.786486097104</v>
      </c>
      <c r="X31" s="461">
        <f t="shared" si="6"/>
        <v>3620.3026573021507</v>
      </c>
      <c r="Y31" s="461">
        <f t="shared" si="6"/>
        <v>3621.1766409965476</v>
      </c>
      <c r="Z31" s="461">
        <f t="shared" si="6"/>
        <v>3565.82513193553</v>
      </c>
      <c r="AA31" s="461">
        <f t="shared" si="6"/>
        <v>3528.4985062689657</v>
      </c>
      <c r="AB31" s="461">
        <f t="shared" si="6"/>
        <v>3549.0778312768398</v>
      </c>
      <c r="AC31" s="461">
        <f t="shared" si="6"/>
        <v>3671.1618003377471</v>
      </c>
      <c r="AD31" s="461">
        <f t="shared" si="6"/>
        <v>3657.3769292663301</v>
      </c>
      <c r="AE31" s="461">
        <f t="shared" si="6"/>
        <v>3650.3011498448623</v>
      </c>
      <c r="AF31" s="461">
        <f t="shared" si="6"/>
        <v>3631.2139148117217</v>
      </c>
      <c r="AG31" s="461">
        <f t="shared" si="6"/>
        <v>3654.7036035377528</v>
      </c>
      <c r="AH31" s="461">
        <f t="shared" si="6"/>
        <v>3638.9660484467681</v>
      </c>
      <c r="AI31" s="461">
        <f t="shared" si="6"/>
        <v>3655.1043532292847</v>
      </c>
      <c r="AJ31" s="461">
        <f t="shared" si="6"/>
        <v>3699.0912565812996</v>
      </c>
      <c r="AK31" s="461">
        <f t="shared" si="6"/>
        <v>3720.6994915044033</v>
      </c>
      <c r="AL31" s="461">
        <f t="shared" si="6"/>
        <v>3680.8009422850414</v>
      </c>
      <c r="AM31" s="461">
        <f t="shared" si="6"/>
        <v>3664.301156697732</v>
      </c>
      <c r="AN31" s="461">
        <f t="shared" si="6"/>
        <v>3696.1744594344855</v>
      </c>
      <c r="AO31" s="461">
        <f t="shared" si="6"/>
        <v>3675.6597809306772</v>
      </c>
      <c r="AP31" s="461">
        <f t="shared" si="6"/>
        <v>3683.5125976130839</v>
      </c>
      <c r="AQ31" s="461">
        <f t="shared" si="6"/>
        <v>3733.1541419345203</v>
      </c>
      <c r="AR31" s="461">
        <f t="shared" si="6"/>
        <v>3736.8742292696897</v>
      </c>
      <c r="AS31" s="461">
        <f t="shared" si="6"/>
        <v>3706.8614004522369</v>
      </c>
      <c r="AT31" s="461">
        <f t="shared" si="6"/>
        <v>3672.465080977855</v>
      </c>
      <c r="AU31" s="461">
        <f t="shared" si="6"/>
        <v>3656.3962558502344</v>
      </c>
      <c r="AV31" s="461">
        <f t="shared" si="6"/>
        <v>3665.1069600381174</v>
      </c>
      <c r="AW31" s="461">
        <f t="shared" si="6"/>
        <v>3645.1561949429533</v>
      </c>
      <c r="AX31" s="461">
        <f t="shared" si="6"/>
        <v>3627.3063622953596</v>
      </c>
      <c r="AY31" s="461">
        <f t="shared" si="6"/>
        <v>3661.5730117658545</v>
      </c>
      <c r="AZ31" s="461">
        <f t="shared" si="6"/>
        <v>3682.2466614296936</v>
      </c>
      <c r="BA31" s="462"/>
      <c r="BB31" s="463"/>
      <c r="BC31" s="463"/>
      <c r="BD31" s="444"/>
      <c r="BE31" s="464"/>
      <c r="BF31" s="463"/>
      <c r="BG31" s="465"/>
      <c r="BH31" s="448"/>
      <c r="BI31" s="474"/>
    </row>
    <row r="32" spans="1:67">
      <c r="A32" s="452"/>
      <c r="B32" s="453"/>
      <c r="C32" s="460" t="s">
        <v>391</v>
      </c>
      <c r="D32" s="461">
        <f t="shared" si="6"/>
        <v>2140.5636817695326</v>
      </c>
      <c r="E32" s="461">
        <f t="shared" si="6"/>
        <v>2123.4428086070216</v>
      </c>
      <c r="F32" s="461">
        <f t="shared" si="6"/>
        <v>2112.973658261727</v>
      </c>
      <c r="G32" s="461">
        <f t="shared" si="6"/>
        <v>2130.3792074989346</v>
      </c>
      <c r="H32" s="461">
        <f t="shared" si="6"/>
        <v>2116.9995060334486</v>
      </c>
      <c r="I32" s="461">
        <f t="shared" si="6"/>
        <v>2086.0858076628888</v>
      </c>
      <c r="J32" s="461">
        <f t="shared" si="6"/>
        <v>2090.7380305247752</v>
      </c>
      <c r="K32" s="461">
        <f t="shared" si="6"/>
        <v>2129.6230567189609</v>
      </c>
      <c r="L32" s="461">
        <f t="shared" si="6"/>
        <v>2132.9541414859582</v>
      </c>
      <c r="M32" s="461">
        <f t="shared" si="6"/>
        <v>2056.6257626653869</v>
      </c>
      <c r="N32" s="461">
        <f t="shared" si="6"/>
        <v>2021.9720967850644</v>
      </c>
      <c r="O32" s="461">
        <f t="shared" si="6"/>
        <v>2017.2135556750943</v>
      </c>
      <c r="P32" s="461">
        <f t="shared" si="6"/>
        <v>2065.5466813549983</v>
      </c>
      <c r="Q32" s="461">
        <f t="shared" si="6"/>
        <v>2107.6296192215823</v>
      </c>
      <c r="R32" s="461">
        <f t="shared" si="6"/>
        <v>2100.1050052502624</v>
      </c>
      <c r="S32" s="461">
        <f t="shared" si="6"/>
        <v>2113.7180300147961</v>
      </c>
      <c r="T32" s="461">
        <f t="shared" si="6"/>
        <v>2131.4387211367675</v>
      </c>
      <c r="U32" s="461">
        <f t="shared" si="6"/>
        <v>2116.8501270110073</v>
      </c>
      <c r="V32" s="461">
        <f t="shared" si="6"/>
        <v>2098.0488146024195</v>
      </c>
      <c r="W32" s="461">
        <f t="shared" si="6"/>
        <v>2127.3578215855905</v>
      </c>
      <c r="X32" s="461">
        <f t="shared" si="6"/>
        <v>2149.7671085632387</v>
      </c>
      <c r="Y32" s="461">
        <f t="shared" si="6"/>
        <v>2154.5532892846882</v>
      </c>
      <c r="Z32" s="461">
        <f t="shared" si="6"/>
        <v>2098.7827060305021</v>
      </c>
      <c r="AA32" s="461">
        <f t="shared" si="6"/>
        <v>2063.2737276478679</v>
      </c>
      <c r="AB32" s="461">
        <f t="shared" si="6"/>
        <v>2060.2980564521667</v>
      </c>
      <c r="AC32" s="461">
        <f t="shared" si="6"/>
        <v>2232.6412145568211</v>
      </c>
      <c r="AD32" s="461">
        <f t="shared" si="6"/>
        <v>2221.235006663705</v>
      </c>
      <c r="AE32" s="461">
        <f t="shared" si="6"/>
        <v>2209.2937624272777</v>
      </c>
      <c r="AF32" s="461">
        <f t="shared" si="6"/>
        <v>2188.9821233126595</v>
      </c>
      <c r="AG32" s="461">
        <f t="shared" si="6"/>
        <v>2208.317997791682</v>
      </c>
      <c r="AH32" s="461">
        <f t="shared" si="6"/>
        <v>2201.5117047038966</v>
      </c>
      <c r="AI32" s="461">
        <f t="shared" si="6"/>
        <v>2214.022140221402</v>
      </c>
      <c r="AJ32" s="461">
        <f t="shared" si="6"/>
        <v>2242.9906542056074</v>
      </c>
      <c r="AK32" s="461">
        <f t="shared" si="6"/>
        <v>2255.6390977443607</v>
      </c>
      <c r="AL32" s="461">
        <f t="shared" si="6"/>
        <v>2219.0990457874104</v>
      </c>
      <c r="AM32" s="461">
        <f t="shared" si="6"/>
        <v>2189.3016127855212</v>
      </c>
      <c r="AN32" s="461">
        <f t="shared" si="6"/>
        <v>2221.3994816734544</v>
      </c>
      <c r="AO32" s="461">
        <f t="shared" si="6"/>
        <v>2215.0029533372708</v>
      </c>
      <c r="AP32" s="461">
        <f t="shared" si="6"/>
        <v>2238.1378692927487</v>
      </c>
      <c r="AQ32" s="461">
        <f t="shared" si="6"/>
        <v>2272.038776128446</v>
      </c>
      <c r="AR32" s="461">
        <f t="shared" si="6"/>
        <v>2280.3283672848888</v>
      </c>
      <c r="AS32" s="461">
        <f t="shared" si="6"/>
        <v>2239.3073076061805</v>
      </c>
      <c r="AT32" s="461">
        <f t="shared" si="6"/>
        <v>2215.8209616662971</v>
      </c>
      <c r="AU32" s="461">
        <f t="shared" si="6"/>
        <v>2217.2949002217292</v>
      </c>
      <c r="AV32" s="461">
        <f t="shared" si="6"/>
        <v>2231.4787265694731</v>
      </c>
      <c r="AW32" s="461">
        <f t="shared" si="6"/>
        <v>2208.6431568872854</v>
      </c>
      <c r="AX32" s="461">
        <f t="shared" si="6"/>
        <v>2188.9821233126595</v>
      </c>
      <c r="AY32" s="461">
        <f t="shared" si="6"/>
        <v>2204.5855379188711</v>
      </c>
      <c r="AZ32" s="461">
        <f t="shared" si="6"/>
        <v>2242.3200538156816</v>
      </c>
      <c r="BA32" s="462"/>
      <c r="BB32" s="463"/>
      <c r="BC32" s="463"/>
      <c r="BD32" s="444"/>
      <c r="BE32" s="464"/>
      <c r="BF32" s="463"/>
      <c r="BG32" s="465"/>
      <c r="BH32" s="448"/>
      <c r="BI32" s="474"/>
    </row>
    <row r="33" spans="1:67" ht="32.25" thickBot="1">
      <c r="A33" s="466"/>
      <c r="B33" s="467"/>
      <c r="C33" s="468" t="s">
        <v>392</v>
      </c>
      <c r="D33" s="469">
        <f t="shared" ref="D33:AZ33" si="7">IF(((D31="")*AND(D32="")),"",(D31-D32)*2)</f>
        <v>2837.3236615178821</v>
      </c>
      <c r="E33" s="469">
        <f t="shared" si="7"/>
        <v>2851.6059533272164</v>
      </c>
      <c r="F33" s="469">
        <f t="shared" si="7"/>
        <v>2879.2690965264592</v>
      </c>
      <c r="G33" s="469">
        <f t="shared" si="7"/>
        <v>2880.5684435324456</v>
      </c>
      <c r="H33" s="469">
        <f t="shared" si="7"/>
        <v>2881.9192971909124</v>
      </c>
      <c r="I33" s="469">
        <f t="shared" si="7"/>
        <v>2855.5645166082559</v>
      </c>
      <c r="J33" s="469">
        <f t="shared" si="7"/>
        <v>2865.6575173674291</v>
      </c>
      <c r="K33" s="469">
        <f t="shared" si="7"/>
        <v>2886.7586743852862</v>
      </c>
      <c r="L33" s="469">
        <f t="shared" si="7"/>
        <v>2856.0070374549232</v>
      </c>
      <c r="M33" s="469">
        <f t="shared" si="7"/>
        <v>2977.5221962618143</v>
      </c>
      <c r="N33" s="469">
        <f t="shared" si="7"/>
        <v>3001.3689118864659</v>
      </c>
      <c r="O33" s="469">
        <f t="shared" si="7"/>
        <v>3014.9419701170204</v>
      </c>
      <c r="P33" s="469">
        <f t="shared" si="7"/>
        <v>3010.6585090241397</v>
      </c>
      <c r="Q33" s="469">
        <f t="shared" si="7"/>
        <v>3021.0671198755954</v>
      </c>
      <c r="R33" s="469">
        <f t="shared" si="7"/>
        <v>3040.4826824337661</v>
      </c>
      <c r="S33" s="469">
        <f t="shared" si="7"/>
        <v>2960.2586067009652</v>
      </c>
      <c r="T33" s="469">
        <f t="shared" si="7"/>
        <v>2944.9358273106945</v>
      </c>
      <c r="U33" s="469">
        <f t="shared" si="7"/>
        <v>2947.026674900756</v>
      </c>
      <c r="V33" s="469">
        <f t="shared" si="7"/>
        <v>2946.2493460112173</v>
      </c>
      <c r="W33" s="469">
        <f t="shared" si="7"/>
        <v>2948.857329023027</v>
      </c>
      <c r="X33" s="469">
        <f t="shared" si="7"/>
        <v>2941.071097477824</v>
      </c>
      <c r="Y33" s="469">
        <f t="shared" si="7"/>
        <v>2933.2467034237188</v>
      </c>
      <c r="Z33" s="469">
        <f t="shared" si="7"/>
        <v>2934.0848518100556</v>
      </c>
      <c r="AA33" s="469">
        <f t="shared" si="7"/>
        <v>2930.4495572421956</v>
      </c>
      <c r="AB33" s="469">
        <f t="shared" si="7"/>
        <v>2977.5595496493461</v>
      </c>
      <c r="AC33" s="469">
        <f t="shared" si="7"/>
        <v>2877.041171561852</v>
      </c>
      <c r="AD33" s="469">
        <f t="shared" si="7"/>
        <v>2872.2838452052501</v>
      </c>
      <c r="AE33" s="469">
        <f t="shared" si="7"/>
        <v>2882.0147748351692</v>
      </c>
      <c r="AF33" s="469">
        <f t="shared" si="7"/>
        <v>2884.4635829981244</v>
      </c>
      <c r="AG33" s="469">
        <f t="shared" si="7"/>
        <v>2892.7712114921414</v>
      </c>
      <c r="AH33" s="469">
        <f t="shared" si="7"/>
        <v>2874.908687485743</v>
      </c>
      <c r="AI33" s="469">
        <f t="shared" si="7"/>
        <v>2882.1644260157655</v>
      </c>
      <c r="AJ33" s="469">
        <f t="shared" si="7"/>
        <v>2912.2012047513845</v>
      </c>
      <c r="AK33" s="469">
        <f t="shared" si="7"/>
        <v>2930.1207875200853</v>
      </c>
      <c r="AL33" s="469">
        <f t="shared" si="7"/>
        <v>2923.4037929952619</v>
      </c>
      <c r="AM33" s="469">
        <f t="shared" si="7"/>
        <v>2949.9990878244216</v>
      </c>
      <c r="AN33" s="469">
        <f t="shared" si="7"/>
        <v>2949.5499555220622</v>
      </c>
      <c r="AO33" s="469">
        <f t="shared" si="7"/>
        <v>2921.3136551868129</v>
      </c>
      <c r="AP33" s="469">
        <f t="shared" si="7"/>
        <v>2890.7494566406704</v>
      </c>
      <c r="AQ33" s="469">
        <f t="shared" si="7"/>
        <v>2922.2307316121487</v>
      </c>
      <c r="AR33" s="469">
        <f t="shared" si="7"/>
        <v>2913.0917239696018</v>
      </c>
      <c r="AS33" s="469">
        <f t="shared" si="7"/>
        <v>2935.1081856921128</v>
      </c>
      <c r="AT33" s="469">
        <f t="shared" si="7"/>
        <v>2913.2882386231158</v>
      </c>
      <c r="AU33" s="469">
        <f t="shared" si="7"/>
        <v>2878.2027112570104</v>
      </c>
      <c r="AV33" s="469">
        <f t="shared" si="7"/>
        <v>2867.2564669372887</v>
      </c>
      <c r="AW33" s="469">
        <f t="shared" si="7"/>
        <v>2873.0260761113359</v>
      </c>
      <c r="AX33" s="469">
        <f t="shared" si="7"/>
        <v>2876.6484779654002</v>
      </c>
      <c r="AY33" s="469">
        <f t="shared" si="7"/>
        <v>2913.9749476939669</v>
      </c>
      <c r="AZ33" s="469">
        <f t="shared" si="7"/>
        <v>2879.8532152280241</v>
      </c>
      <c r="BA33" s="470"/>
      <c r="BB33" s="471"/>
      <c r="BC33" s="471"/>
      <c r="BD33" s="472"/>
      <c r="BE33" s="469"/>
      <c r="BF33" s="471"/>
      <c r="BG33" s="473"/>
      <c r="BH33" s="448"/>
      <c r="BI33" s="459"/>
    </row>
    <row r="34" spans="1:67">
      <c r="A34" s="438">
        <v>43888</v>
      </c>
      <c r="B34" s="439" t="s">
        <v>405</v>
      </c>
      <c r="C34" s="440" t="s">
        <v>387</v>
      </c>
      <c r="D34" s="475">
        <v>8.3999000000000004E-2</v>
      </c>
      <c r="E34" s="475">
        <v>8.5137000000000004E-2</v>
      </c>
      <c r="F34" s="475">
        <v>8.4176000000000001E-2</v>
      </c>
      <c r="G34" s="475">
        <v>8.4376000000000007E-2</v>
      </c>
      <c r="H34" s="475">
        <v>8.4455000000000002E-2</v>
      </c>
      <c r="I34" s="475">
        <v>8.4395999999999999E-2</v>
      </c>
      <c r="J34" s="475">
        <v>8.3889000000000005E-2</v>
      </c>
      <c r="K34" s="475">
        <v>8.4219000000000002E-2</v>
      </c>
      <c r="L34" s="475">
        <v>8.5180000000000006E-2</v>
      </c>
      <c r="M34" s="475">
        <v>8.3357000000000001E-2</v>
      </c>
      <c r="N34" s="475">
        <v>8.2857E-2</v>
      </c>
      <c r="O34" s="475">
        <v>8.2864999999999994E-2</v>
      </c>
      <c r="P34" s="475">
        <v>8.4351999999999996E-2</v>
      </c>
      <c r="Q34" s="475">
        <v>8.4810999999999998E-2</v>
      </c>
      <c r="R34" s="475">
        <v>8.4260000000000002E-2</v>
      </c>
      <c r="S34" s="475">
        <v>8.4415000000000004E-2</v>
      </c>
      <c r="T34" s="475">
        <v>8.4960999999999995E-2</v>
      </c>
      <c r="U34" s="475">
        <v>8.4863999999999995E-2</v>
      </c>
      <c r="V34" s="475">
        <v>8.3753999999999995E-2</v>
      </c>
      <c r="W34" s="475">
        <v>8.2746E-2</v>
      </c>
      <c r="X34" s="475">
        <v>8.2863000000000006E-2</v>
      </c>
      <c r="Y34" s="475">
        <v>8.3469000000000002E-2</v>
      </c>
      <c r="Z34" s="475">
        <v>8.3336999999999994E-2</v>
      </c>
      <c r="AA34" s="475">
        <v>8.4076999999999999E-2</v>
      </c>
      <c r="AB34" s="475">
        <v>8.4122000000000002E-2</v>
      </c>
      <c r="AC34" s="475">
        <v>8.0398999999999998E-2</v>
      </c>
      <c r="AD34" s="475">
        <v>8.0956E-2</v>
      </c>
      <c r="AE34" s="475">
        <v>8.1616999999999995E-2</v>
      </c>
      <c r="AF34" s="475">
        <v>8.1832000000000002E-2</v>
      </c>
      <c r="AG34" s="475">
        <v>8.1534999999999996E-2</v>
      </c>
      <c r="AH34" s="475">
        <v>8.2221000000000002E-2</v>
      </c>
      <c r="AI34" s="475">
        <v>8.2265000000000005E-2</v>
      </c>
      <c r="AJ34" s="475">
        <v>8.1675999999999999E-2</v>
      </c>
      <c r="AK34" s="475">
        <v>8.1321000000000004E-2</v>
      </c>
      <c r="AL34" s="475">
        <v>8.1798999999999997E-2</v>
      </c>
      <c r="AM34" s="475">
        <v>8.1906000000000007E-2</v>
      </c>
      <c r="AN34" s="475">
        <v>8.2228999999999997E-2</v>
      </c>
      <c r="AO34" s="475">
        <v>8.2547999999999996E-2</v>
      </c>
      <c r="AP34" s="475">
        <v>8.2191E-2</v>
      </c>
      <c r="AQ34" s="475">
        <v>8.2534999999999997E-2</v>
      </c>
      <c r="AR34" s="475">
        <v>8.2043000000000005E-2</v>
      </c>
      <c r="AS34" s="475">
        <v>8.1102999999999995E-2</v>
      </c>
      <c r="AT34" s="475">
        <v>8.0851000000000006E-2</v>
      </c>
      <c r="AU34" s="475">
        <v>8.1618999999999997E-2</v>
      </c>
      <c r="AV34" s="475">
        <v>8.1717999999999999E-2</v>
      </c>
      <c r="AW34" s="475">
        <v>8.1099000000000004E-2</v>
      </c>
      <c r="AX34" s="475">
        <v>8.1789000000000001E-2</v>
      </c>
      <c r="AY34" s="475">
        <v>8.1123000000000001E-2</v>
      </c>
      <c r="AZ34" s="475">
        <v>8.0237000000000003E-2</v>
      </c>
      <c r="BA34" s="442">
        <f>IF((P35=""),"",MAX(D38:AZ38))</f>
        <v>3135.3148758121542</v>
      </c>
      <c r="BB34" s="443">
        <f>IF(P35="","",MIN(D38:AZ38))</f>
        <v>2742.2150215744477</v>
      </c>
      <c r="BC34" s="443">
        <f>IF((P38=""),"",AVERAGE(D38:AZ38))</f>
        <v>2894.428206791737</v>
      </c>
      <c r="BD34" s="444">
        <f>STDEV(D38:AZ38)</f>
        <v>89.778741202454768</v>
      </c>
      <c r="BE34" s="445">
        <f>IF((P35=""),"",((BA34-BB34)/(BA34+BB34))*100)</f>
        <v>6.6881812785417782</v>
      </c>
      <c r="BF34" s="446"/>
      <c r="BG34" s="447">
        <v>1159</v>
      </c>
      <c r="BH34" s="448"/>
      <c r="BI34" s="459"/>
      <c r="BL34" s="450"/>
      <c r="BM34" s="450"/>
      <c r="BN34" s="451"/>
      <c r="BO34" s="451"/>
    </row>
    <row r="35" spans="1:67">
      <c r="A35" s="452"/>
      <c r="B35" s="453"/>
      <c r="C35" s="454" t="s">
        <v>389</v>
      </c>
      <c r="D35" s="475">
        <v>0.13741999999999999</v>
      </c>
      <c r="E35" s="475">
        <v>0.1419</v>
      </c>
      <c r="F35" s="475">
        <v>0.14199999999999999</v>
      </c>
      <c r="G35" s="475">
        <v>0.13955999999999999</v>
      </c>
      <c r="H35" s="475">
        <v>0.13955999999999999</v>
      </c>
      <c r="I35" s="475">
        <v>0.13927999999999999</v>
      </c>
      <c r="J35" s="475">
        <v>0.13911000000000001</v>
      </c>
      <c r="K35" s="475">
        <v>0.13849</v>
      </c>
      <c r="L35" s="475">
        <v>0.13947999999999999</v>
      </c>
      <c r="M35" s="475">
        <v>0.14224999999999999</v>
      </c>
      <c r="N35" s="475">
        <v>0.14324000000000001</v>
      </c>
      <c r="O35" s="475">
        <v>0.14113999999999999</v>
      </c>
      <c r="P35" s="475">
        <v>0.13927999999999999</v>
      </c>
      <c r="Q35" s="475">
        <v>0.13904</v>
      </c>
      <c r="R35" s="475">
        <v>0.14249000000000001</v>
      </c>
      <c r="S35" s="475">
        <v>0.14384</v>
      </c>
      <c r="T35" s="475">
        <v>0.14416999999999999</v>
      </c>
      <c r="U35" s="475">
        <v>0.14305000000000001</v>
      </c>
      <c r="V35" s="475">
        <v>0.14487</v>
      </c>
      <c r="W35" s="475">
        <v>0.14577999999999999</v>
      </c>
      <c r="X35" s="475">
        <v>0.14324000000000001</v>
      </c>
      <c r="Y35" s="475">
        <v>0.14107</v>
      </c>
      <c r="Z35" s="475">
        <v>0.14066000000000001</v>
      </c>
      <c r="AA35" s="475">
        <v>0.1416</v>
      </c>
      <c r="AB35" s="475">
        <v>0.14108000000000001</v>
      </c>
      <c r="AC35" s="475">
        <v>0.13525000000000001</v>
      </c>
      <c r="AD35" s="475">
        <v>0.13422000000000001</v>
      </c>
      <c r="AE35" s="475">
        <v>0.13200000000000001</v>
      </c>
      <c r="AF35" s="475">
        <v>0.13131999999999999</v>
      </c>
      <c r="AG35" s="475">
        <v>0.13314000000000001</v>
      </c>
      <c r="AH35" s="475">
        <v>0.13453000000000001</v>
      </c>
      <c r="AI35" s="475">
        <v>0.13421</v>
      </c>
      <c r="AJ35" s="475">
        <v>0.13361999999999999</v>
      </c>
      <c r="AK35" s="475">
        <v>0.13544999999999999</v>
      </c>
      <c r="AL35" s="475">
        <v>0.13675000000000001</v>
      </c>
      <c r="AM35" s="475">
        <v>0.13502</v>
      </c>
      <c r="AN35" s="475">
        <v>0.13397000000000001</v>
      </c>
      <c r="AO35" s="475">
        <v>0.13392999999999999</v>
      </c>
      <c r="AP35" s="475">
        <v>0.13467000000000001</v>
      </c>
      <c r="AQ35" s="475">
        <v>0.13539999999999999</v>
      </c>
      <c r="AR35" s="475">
        <v>0.13682</v>
      </c>
      <c r="AS35" s="475">
        <v>0.13549</v>
      </c>
      <c r="AT35" s="475">
        <v>0.13658999999999999</v>
      </c>
      <c r="AU35" s="475">
        <v>0.13507</v>
      </c>
      <c r="AV35" s="475">
        <v>0.13333999999999999</v>
      </c>
      <c r="AW35" s="475">
        <v>0.13344</v>
      </c>
      <c r="AX35" s="475">
        <v>0.13603000000000001</v>
      </c>
      <c r="AY35" s="475">
        <v>0.13647999999999999</v>
      </c>
      <c r="AZ35" s="475">
        <v>0.13378999999999999</v>
      </c>
      <c r="BA35" s="455"/>
      <c r="BB35" s="456"/>
      <c r="BC35" s="456"/>
      <c r="BD35" s="444"/>
      <c r="BE35" s="457"/>
      <c r="BF35" s="456"/>
      <c r="BG35" s="458"/>
      <c r="BH35" s="448"/>
      <c r="BI35" s="459"/>
    </row>
    <row r="36" spans="1:67">
      <c r="A36" s="452"/>
      <c r="B36" s="453"/>
      <c r="C36" s="460" t="s">
        <v>390</v>
      </c>
      <c r="D36" s="461">
        <f t="shared" ref="D36:AZ37" si="8">300/D34</f>
        <v>3571.4710889415346</v>
      </c>
      <c r="E36" s="461">
        <f t="shared" si="8"/>
        <v>3523.732337291659</v>
      </c>
      <c r="F36" s="461">
        <f t="shared" si="8"/>
        <v>3563.9612241018817</v>
      </c>
      <c r="G36" s="461">
        <f t="shared" si="8"/>
        <v>3555.5134161372898</v>
      </c>
      <c r="H36" s="461">
        <f t="shared" si="8"/>
        <v>3552.1875555029305</v>
      </c>
      <c r="I36" s="461">
        <f t="shared" si="8"/>
        <v>3554.6708374804493</v>
      </c>
      <c r="J36" s="461">
        <f t="shared" si="8"/>
        <v>3576.1542037692661</v>
      </c>
      <c r="K36" s="461">
        <f t="shared" si="8"/>
        <v>3562.1415595055746</v>
      </c>
      <c r="L36" s="461">
        <f t="shared" si="8"/>
        <v>3521.9535102136651</v>
      </c>
      <c r="M36" s="461">
        <f t="shared" si="8"/>
        <v>3598.9778902791609</v>
      </c>
      <c r="N36" s="461">
        <f t="shared" si="8"/>
        <v>3620.6958977515478</v>
      </c>
      <c r="O36" s="461">
        <f t="shared" si="8"/>
        <v>3620.3463464671454</v>
      </c>
      <c r="P36" s="461">
        <f t="shared" si="8"/>
        <v>3556.5250379362674</v>
      </c>
      <c r="Q36" s="461">
        <f t="shared" si="8"/>
        <v>3537.2770041621961</v>
      </c>
      <c r="R36" s="461">
        <f t="shared" si="8"/>
        <v>3560.4082601471637</v>
      </c>
      <c r="S36" s="461">
        <f t="shared" si="8"/>
        <v>3553.8707575667831</v>
      </c>
      <c r="T36" s="461">
        <f t="shared" si="8"/>
        <v>3531.0318852179239</v>
      </c>
      <c r="U36" s="461">
        <f t="shared" si="8"/>
        <v>3535.0678733031677</v>
      </c>
      <c r="V36" s="461">
        <f t="shared" si="8"/>
        <v>3581.9184755354972</v>
      </c>
      <c r="W36" s="461">
        <f t="shared" si="8"/>
        <v>3625.5528968167646</v>
      </c>
      <c r="X36" s="461">
        <f t="shared" si="8"/>
        <v>3620.4337279606093</v>
      </c>
      <c r="Y36" s="461">
        <f t="shared" si="8"/>
        <v>3594.1487258742768</v>
      </c>
      <c r="Z36" s="461">
        <f t="shared" si="8"/>
        <v>3599.8416069692935</v>
      </c>
      <c r="AA36" s="461">
        <f t="shared" si="8"/>
        <v>3568.1577601484355</v>
      </c>
      <c r="AB36" s="461">
        <f t="shared" si="8"/>
        <v>3566.2490192815194</v>
      </c>
      <c r="AC36" s="461">
        <f t="shared" si="8"/>
        <v>3731.3896939016654</v>
      </c>
      <c r="AD36" s="461">
        <f t="shared" si="8"/>
        <v>3705.7166856069962</v>
      </c>
      <c r="AE36" s="461">
        <f t="shared" si="8"/>
        <v>3675.7048163985446</v>
      </c>
      <c r="AF36" s="461">
        <f t="shared" si="8"/>
        <v>3666.0475119757552</v>
      </c>
      <c r="AG36" s="461">
        <f t="shared" si="8"/>
        <v>3679.4014840252653</v>
      </c>
      <c r="AH36" s="461">
        <f t="shared" si="8"/>
        <v>3648.7028861239828</v>
      </c>
      <c r="AI36" s="461">
        <f t="shared" si="8"/>
        <v>3646.7513523369598</v>
      </c>
      <c r="AJ36" s="461">
        <f t="shared" si="8"/>
        <v>3673.0496106567412</v>
      </c>
      <c r="AK36" s="461">
        <f t="shared" si="8"/>
        <v>3689.08400044269</v>
      </c>
      <c r="AL36" s="461">
        <f t="shared" si="8"/>
        <v>3667.5264978789473</v>
      </c>
      <c r="AM36" s="461">
        <f t="shared" si="8"/>
        <v>3662.7353307450003</v>
      </c>
      <c r="AN36" s="461">
        <f t="shared" si="8"/>
        <v>3648.3479064563599</v>
      </c>
      <c r="AO36" s="461">
        <f t="shared" si="8"/>
        <v>3634.2491641226925</v>
      </c>
      <c r="AP36" s="461">
        <f t="shared" si="8"/>
        <v>3650.0346753294157</v>
      </c>
      <c r="AQ36" s="461">
        <f t="shared" si="8"/>
        <v>3634.8215908402499</v>
      </c>
      <c r="AR36" s="461">
        <f t="shared" si="8"/>
        <v>3656.6190899893954</v>
      </c>
      <c r="AS36" s="461">
        <f t="shared" si="8"/>
        <v>3699.0000369900008</v>
      </c>
      <c r="AT36" s="461">
        <f t="shared" si="8"/>
        <v>3710.529245154667</v>
      </c>
      <c r="AU36" s="461">
        <f t="shared" si="8"/>
        <v>3675.6147465663635</v>
      </c>
      <c r="AV36" s="461">
        <f t="shared" si="8"/>
        <v>3671.1618003377471</v>
      </c>
      <c r="AW36" s="461">
        <f t="shared" si="8"/>
        <v>3699.1824806717714</v>
      </c>
      <c r="AX36" s="461">
        <f t="shared" si="8"/>
        <v>3667.9749110516082</v>
      </c>
      <c r="AY36" s="461">
        <f t="shared" si="8"/>
        <v>3698.0880884582671</v>
      </c>
      <c r="AZ36" s="461">
        <f t="shared" si="8"/>
        <v>3738.923439311041</v>
      </c>
      <c r="BA36" s="462"/>
      <c r="BB36" s="463"/>
      <c r="BC36" s="463"/>
      <c r="BD36" s="444"/>
      <c r="BE36" s="464"/>
      <c r="BF36" s="463"/>
      <c r="BG36" s="465"/>
      <c r="BH36" s="448"/>
      <c r="BI36" s="474"/>
    </row>
    <row r="37" spans="1:67">
      <c r="A37" s="452"/>
      <c r="B37" s="453"/>
      <c r="C37" s="460" t="s">
        <v>391</v>
      </c>
      <c r="D37" s="461">
        <f t="shared" si="8"/>
        <v>2183.0883423082523</v>
      </c>
      <c r="E37" s="461">
        <f t="shared" si="8"/>
        <v>2114.1649048625795</v>
      </c>
      <c r="F37" s="461">
        <f t="shared" si="8"/>
        <v>2112.6760563380285</v>
      </c>
      <c r="G37" s="461">
        <f t="shared" si="8"/>
        <v>2149.6130696474638</v>
      </c>
      <c r="H37" s="461">
        <f t="shared" si="8"/>
        <v>2149.6130696474638</v>
      </c>
      <c r="I37" s="461">
        <f t="shared" si="8"/>
        <v>2153.9345203905805</v>
      </c>
      <c r="J37" s="461">
        <f t="shared" si="8"/>
        <v>2156.5667457407803</v>
      </c>
      <c r="K37" s="461">
        <f t="shared" si="8"/>
        <v>2166.2213878258358</v>
      </c>
      <c r="L37" s="461">
        <f t="shared" si="8"/>
        <v>2150.8459994264413</v>
      </c>
      <c r="M37" s="461">
        <f t="shared" si="8"/>
        <v>2108.9630931458701</v>
      </c>
      <c r="N37" s="461">
        <f t="shared" si="8"/>
        <v>2094.3870427254956</v>
      </c>
      <c r="O37" s="461">
        <f t="shared" si="8"/>
        <v>2125.5491001842142</v>
      </c>
      <c r="P37" s="461">
        <f t="shared" si="8"/>
        <v>2153.9345203905805</v>
      </c>
      <c r="Q37" s="461">
        <f t="shared" si="8"/>
        <v>2157.6524741081703</v>
      </c>
      <c r="R37" s="461">
        <f t="shared" si="8"/>
        <v>2105.4109060284932</v>
      </c>
      <c r="S37" s="461">
        <f t="shared" si="8"/>
        <v>2085.6507230255838</v>
      </c>
      <c r="T37" s="461">
        <f t="shared" si="8"/>
        <v>2080.8767427342723</v>
      </c>
      <c r="U37" s="461">
        <f t="shared" si="8"/>
        <v>2097.1688220901783</v>
      </c>
      <c r="V37" s="461">
        <f t="shared" si="8"/>
        <v>2070.8221163802032</v>
      </c>
      <c r="W37" s="461">
        <f t="shared" si="8"/>
        <v>2057.8954589106875</v>
      </c>
      <c r="X37" s="461">
        <f t="shared" si="8"/>
        <v>2094.3870427254956</v>
      </c>
      <c r="Y37" s="461">
        <f t="shared" si="8"/>
        <v>2126.6038137095061</v>
      </c>
      <c r="Z37" s="461">
        <f t="shared" si="8"/>
        <v>2132.8025024882695</v>
      </c>
      <c r="AA37" s="461">
        <f t="shared" si="8"/>
        <v>2118.6440677966102</v>
      </c>
      <c r="AB37" s="461">
        <f t="shared" si="8"/>
        <v>2126.4530762687837</v>
      </c>
      <c r="AC37" s="461">
        <f t="shared" si="8"/>
        <v>2218.1146025878002</v>
      </c>
      <c r="AD37" s="461">
        <f t="shared" si="8"/>
        <v>2235.1363433169422</v>
      </c>
      <c r="AE37" s="461">
        <f t="shared" si="8"/>
        <v>2272.7272727272725</v>
      </c>
      <c r="AF37" s="461">
        <f t="shared" si="8"/>
        <v>2284.495887907402</v>
      </c>
      <c r="AG37" s="461">
        <f t="shared" si="8"/>
        <v>2253.2672374943668</v>
      </c>
      <c r="AH37" s="461">
        <f t="shared" si="8"/>
        <v>2229.9858767561136</v>
      </c>
      <c r="AI37" s="461">
        <f t="shared" si="8"/>
        <v>2235.3028835407199</v>
      </c>
      <c r="AJ37" s="461">
        <f t="shared" si="8"/>
        <v>2245.17287831163</v>
      </c>
      <c r="AK37" s="461">
        <f t="shared" si="8"/>
        <v>2214.83942414175</v>
      </c>
      <c r="AL37" s="461">
        <f t="shared" si="8"/>
        <v>2193.7842778793415</v>
      </c>
      <c r="AM37" s="461">
        <f t="shared" si="8"/>
        <v>2221.8930528810547</v>
      </c>
      <c r="AN37" s="461">
        <f t="shared" si="8"/>
        <v>2239.3073076061805</v>
      </c>
      <c r="AO37" s="461">
        <f t="shared" si="8"/>
        <v>2239.9761069215265</v>
      </c>
      <c r="AP37" s="461">
        <f t="shared" si="8"/>
        <v>2227.6676319893072</v>
      </c>
      <c r="AQ37" s="461">
        <f t="shared" si="8"/>
        <v>2215.6573116691288</v>
      </c>
      <c r="AR37" s="461">
        <f t="shared" si="8"/>
        <v>2192.6618915363251</v>
      </c>
      <c r="AS37" s="461">
        <f t="shared" si="8"/>
        <v>2214.1855487489852</v>
      </c>
      <c r="AT37" s="461">
        <f t="shared" si="8"/>
        <v>2196.3540522732264</v>
      </c>
      <c r="AU37" s="461">
        <f t="shared" si="8"/>
        <v>2221.0705560079959</v>
      </c>
      <c r="AV37" s="461">
        <f t="shared" si="8"/>
        <v>2249.8875056247189</v>
      </c>
      <c r="AW37" s="461">
        <f t="shared" si="8"/>
        <v>2248.2014388489206</v>
      </c>
      <c r="AX37" s="461">
        <f t="shared" si="8"/>
        <v>2205.3958685584062</v>
      </c>
      <c r="AY37" s="461">
        <f t="shared" si="8"/>
        <v>2198.1242672919111</v>
      </c>
      <c r="AZ37" s="461">
        <f t="shared" si="8"/>
        <v>2242.3200538156816</v>
      </c>
      <c r="BA37" s="462"/>
      <c r="BB37" s="463"/>
      <c r="BC37" s="463"/>
      <c r="BD37" s="444"/>
      <c r="BE37" s="464"/>
      <c r="BF37" s="463"/>
      <c r="BG37" s="465"/>
      <c r="BH37" s="448"/>
      <c r="BI37" s="474"/>
    </row>
    <row r="38" spans="1:67" ht="32.25" thickBot="1">
      <c r="A38" s="466"/>
      <c r="B38" s="467"/>
      <c r="C38" s="468" t="s">
        <v>392</v>
      </c>
      <c r="D38" s="469">
        <f t="shared" ref="D38:AZ38" si="9">IF(((D36="")*AND(D37="")),"",(D36-D37)*2)</f>
        <v>2776.7654932665646</v>
      </c>
      <c r="E38" s="469">
        <f t="shared" si="9"/>
        <v>2819.1348648581588</v>
      </c>
      <c r="F38" s="469">
        <f t="shared" si="9"/>
        <v>2902.5703355277064</v>
      </c>
      <c r="G38" s="469">
        <f t="shared" si="9"/>
        <v>2811.800692979652</v>
      </c>
      <c r="H38" s="469">
        <f t="shared" si="9"/>
        <v>2805.1489717109334</v>
      </c>
      <c r="I38" s="469">
        <f t="shared" si="9"/>
        <v>2801.4726341797377</v>
      </c>
      <c r="J38" s="469">
        <f t="shared" si="9"/>
        <v>2839.1749160569716</v>
      </c>
      <c r="K38" s="469">
        <f t="shared" si="9"/>
        <v>2791.8403433594776</v>
      </c>
      <c r="L38" s="469">
        <f t="shared" si="9"/>
        <v>2742.2150215744477</v>
      </c>
      <c r="M38" s="469">
        <f t="shared" si="9"/>
        <v>2980.0295942665816</v>
      </c>
      <c r="N38" s="469">
        <f t="shared" si="9"/>
        <v>3052.6177100521045</v>
      </c>
      <c r="O38" s="469">
        <f t="shared" si="9"/>
        <v>2989.5944925658623</v>
      </c>
      <c r="P38" s="469">
        <f t="shared" si="9"/>
        <v>2805.1810350913738</v>
      </c>
      <c r="Q38" s="469">
        <f t="shared" si="9"/>
        <v>2759.2490601080517</v>
      </c>
      <c r="R38" s="469">
        <f t="shared" si="9"/>
        <v>2909.994708237341</v>
      </c>
      <c r="S38" s="469">
        <f t="shared" si="9"/>
        <v>2936.4400690823986</v>
      </c>
      <c r="T38" s="469">
        <f t="shared" si="9"/>
        <v>2900.3102849673032</v>
      </c>
      <c r="U38" s="469">
        <f t="shared" si="9"/>
        <v>2875.7981024259789</v>
      </c>
      <c r="V38" s="469">
        <f t="shared" si="9"/>
        <v>3022.1927183105881</v>
      </c>
      <c r="W38" s="469">
        <f t="shared" si="9"/>
        <v>3135.3148758121542</v>
      </c>
      <c r="X38" s="469">
        <f t="shared" si="9"/>
        <v>3052.0933704702275</v>
      </c>
      <c r="Y38" s="469">
        <f t="shared" si="9"/>
        <v>2935.0898243295414</v>
      </c>
      <c r="Z38" s="469">
        <f t="shared" si="9"/>
        <v>2934.0782089620479</v>
      </c>
      <c r="AA38" s="469">
        <f t="shared" si="9"/>
        <v>2899.0273847036506</v>
      </c>
      <c r="AB38" s="469">
        <f t="shared" si="9"/>
        <v>2879.5918860254715</v>
      </c>
      <c r="AC38" s="469">
        <f t="shared" si="9"/>
        <v>3026.5501826277305</v>
      </c>
      <c r="AD38" s="469">
        <f t="shared" si="9"/>
        <v>2941.160684580108</v>
      </c>
      <c r="AE38" s="469">
        <f t="shared" si="9"/>
        <v>2805.9550873425442</v>
      </c>
      <c r="AF38" s="469">
        <f t="shared" si="9"/>
        <v>2763.1032481367065</v>
      </c>
      <c r="AG38" s="469">
        <f t="shared" si="9"/>
        <v>2852.268493061797</v>
      </c>
      <c r="AH38" s="469">
        <f t="shared" si="9"/>
        <v>2837.4340187357384</v>
      </c>
      <c r="AI38" s="469">
        <f t="shared" si="9"/>
        <v>2822.8969375924798</v>
      </c>
      <c r="AJ38" s="469">
        <f t="shared" si="9"/>
        <v>2855.7534646902222</v>
      </c>
      <c r="AK38" s="469">
        <f t="shared" si="9"/>
        <v>2948.4891526018801</v>
      </c>
      <c r="AL38" s="469">
        <f t="shared" si="9"/>
        <v>2947.4844399992116</v>
      </c>
      <c r="AM38" s="469">
        <f t="shared" si="9"/>
        <v>2881.6845557278912</v>
      </c>
      <c r="AN38" s="469">
        <f t="shared" si="9"/>
        <v>2818.0811977003586</v>
      </c>
      <c r="AO38" s="469">
        <f t="shared" si="9"/>
        <v>2788.546114402332</v>
      </c>
      <c r="AP38" s="469">
        <f t="shared" si="9"/>
        <v>2844.7340866802169</v>
      </c>
      <c r="AQ38" s="469">
        <f t="shared" si="9"/>
        <v>2838.3285583422421</v>
      </c>
      <c r="AR38" s="469">
        <f t="shared" si="9"/>
        <v>2927.9143969061406</v>
      </c>
      <c r="AS38" s="469">
        <f t="shared" si="9"/>
        <v>2969.6289764820312</v>
      </c>
      <c r="AT38" s="469">
        <f t="shared" si="9"/>
        <v>3028.3503857628812</v>
      </c>
      <c r="AU38" s="469">
        <f t="shared" si="9"/>
        <v>2909.088381116735</v>
      </c>
      <c r="AV38" s="469">
        <f t="shared" si="9"/>
        <v>2842.5485894260564</v>
      </c>
      <c r="AW38" s="469">
        <f t="shared" si="9"/>
        <v>2901.9620836457016</v>
      </c>
      <c r="AX38" s="469">
        <f t="shared" si="9"/>
        <v>2925.158084986404</v>
      </c>
      <c r="AY38" s="469">
        <f t="shared" si="9"/>
        <v>2999.9276423327119</v>
      </c>
      <c r="AZ38" s="469">
        <f t="shared" si="9"/>
        <v>2993.2067709907187</v>
      </c>
      <c r="BA38" s="470"/>
      <c r="BB38" s="471"/>
      <c r="BC38" s="471"/>
      <c r="BD38" s="472"/>
      <c r="BE38" s="469"/>
      <c r="BF38" s="471"/>
      <c r="BG38" s="473"/>
      <c r="BH38" s="448"/>
      <c r="BI38" s="459"/>
    </row>
    <row r="39" spans="1:67">
      <c r="A39" s="438">
        <v>43955</v>
      </c>
      <c r="B39" s="439" t="s">
        <v>405</v>
      </c>
      <c r="C39" s="440" t="s">
        <v>387</v>
      </c>
      <c r="D39" s="360">
        <v>8.3155999999999994E-2</v>
      </c>
      <c r="E39" s="360">
        <v>8.4293000000000007E-2</v>
      </c>
      <c r="F39" s="360">
        <v>8.4321999999999994E-2</v>
      </c>
      <c r="G39" s="360">
        <v>8.3509E-2</v>
      </c>
      <c r="H39" s="360">
        <v>8.3791000000000004E-2</v>
      </c>
      <c r="I39" s="360">
        <v>8.3965999999999999E-2</v>
      </c>
      <c r="J39" s="360">
        <v>8.3732000000000001E-2</v>
      </c>
      <c r="K39" s="360">
        <v>8.3271999999999999E-2</v>
      </c>
      <c r="L39" s="360">
        <v>8.3503999999999995E-2</v>
      </c>
      <c r="M39" s="360">
        <v>8.2891000000000006E-2</v>
      </c>
      <c r="N39" s="360">
        <v>8.3316000000000001E-2</v>
      </c>
      <c r="O39" s="360">
        <v>8.2638000000000003E-2</v>
      </c>
      <c r="P39" s="360">
        <v>8.2028000000000004E-2</v>
      </c>
      <c r="Q39" s="360">
        <v>8.2140000000000005E-2</v>
      </c>
      <c r="R39" s="360">
        <v>8.3467E-2</v>
      </c>
      <c r="S39" s="360">
        <v>8.4201999999999999E-2</v>
      </c>
      <c r="T39" s="360">
        <v>8.3823999999999996E-2</v>
      </c>
      <c r="U39" s="360">
        <v>8.3793999999999993E-2</v>
      </c>
      <c r="V39" s="360">
        <v>8.4213999999999997E-2</v>
      </c>
      <c r="W39" s="360">
        <v>8.4245E-2</v>
      </c>
      <c r="X39" s="360">
        <v>8.3262000000000003E-2</v>
      </c>
      <c r="Y39" s="360">
        <v>8.2248000000000002E-2</v>
      </c>
      <c r="Z39" s="360">
        <v>8.2216999999999998E-2</v>
      </c>
      <c r="AA39" s="360">
        <v>8.2704E-2</v>
      </c>
      <c r="AB39" s="360">
        <v>8.2618999999999998E-2</v>
      </c>
      <c r="AC39" s="360">
        <v>8.0961000000000005E-2</v>
      </c>
      <c r="AD39" s="360">
        <v>8.0640000000000003E-2</v>
      </c>
      <c r="AE39" s="360">
        <v>7.9784999999999995E-2</v>
      </c>
      <c r="AF39" s="360">
        <v>7.9875000000000002E-2</v>
      </c>
      <c r="AG39" s="360">
        <v>8.0531000000000005E-2</v>
      </c>
      <c r="AH39" s="360">
        <v>8.1067E-2</v>
      </c>
      <c r="AI39" s="360">
        <v>8.1364000000000006E-2</v>
      </c>
      <c r="AJ39" s="360">
        <v>8.1059000000000006E-2</v>
      </c>
      <c r="AK39" s="360">
        <v>8.1089999999999995E-2</v>
      </c>
      <c r="AL39" s="360">
        <v>8.1505999999999995E-2</v>
      </c>
      <c r="AM39" s="360">
        <v>8.1184999999999993E-2</v>
      </c>
      <c r="AN39" s="360">
        <v>8.0576999999999996E-2</v>
      </c>
      <c r="AO39" s="360">
        <v>8.0499000000000001E-2</v>
      </c>
      <c r="AP39" s="360">
        <v>8.0818000000000001E-2</v>
      </c>
      <c r="AQ39" s="360">
        <v>8.1012000000000001E-2</v>
      </c>
      <c r="AR39" s="360">
        <v>8.1445000000000004E-2</v>
      </c>
      <c r="AS39" s="360">
        <v>8.0948000000000006E-2</v>
      </c>
      <c r="AT39" s="360">
        <v>8.1445000000000004E-2</v>
      </c>
      <c r="AU39" s="360">
        <v>8.1130999999999995E-2</v>
      </c>
      <c r="AV39" s="360">
        <v>8.0227999999999994E-2</v>
      </c>
      <c r="AW39" s="360">
        <v>7.9899999999999999E-2</v>
      </c>
      <c r="AX39" s="360">
        <v>8.0623E-2</v>
      </c>
      <c r="AY39" s="360">
        <v>8.1208000000000002E-2</v>
      </c>
      <c r="AZ39" s="360">
        <v>8.0477000000000007E-2</v>
      </c>
      <c r="BA39" s="442">
        <f>IF((P40=""),"",MAX(D43:AZ43))</f>
        <v>2956.134901449378</v>
      </c>
      <c r="BB39" s="443">
        <f>IF(P40="","",MIN(D43:AZ43))</f>
        <v>2755.9326990866639</v>
      </c>
      <c r="BC39" s="443">
        <f>IF((P43=""),"",AVERAGE(D43:AZ43))</f>
        <v>2872.2559417861848</v>
      </c>
      <c r="BD39" s="444">
        <f>STDEV(D43:AZ43)</f>
        <v>57.292447058665665</v>
      </c>
      <c r="BE39" s="445">
        <f>IF((P40=""),"",((BA39-BB39)/(BA39+BB39))*100)</f>
        <v>3.5048990376781686</v>
      </c>
      <c r="BF39" s="446"/>
      <c r="BG39" s="447">
        <v>102</v>
      </c>
      <c r="BH39" s="448"/>
      <c r="BI39" s="459"/>
      <c r="BL39" s="450"/>
      <c r="BM39" s="450"/>
      <c r="BN39" s="451"/>
      <c r="BO39" s="451"/>
    </row>
    <row r="40" spans="1:67">
      <c r="A40" s="452"/>
      <c r="B40" s="453"/>
      <c r="C40" s="454" t="s">
        <v>389</v>
      </c>
      <c r="D40" s="360">
        <v>0.13466</v>
      </c>
      <c r="E40" s="360">
        <v>0.13858999999999999</v>
      </c>
      <c r="F40" s="360">
        <v>0.1381</v>
      </c>
      <c r="G40" s="360">
        <v>0.13638</v>
      </c>
      <c r="H40" s="360">
        <v>0.13658999999999999</v>
      </c>
      <c r="I40" s="360">
        <v>0.13697000000000001</v>
      </c>
      <c r="J40" s="360">
        <v>0.1363</v>
      </c>
      <c r="K40" s="360">
        <v>0.13519999999999999</v>
      </c>
      <c r="L40" s="360">
        <v>0.13546</v>
      </c>
      <c r="M40" s="360">
        <v>0.13735</v>
      </c>
      <c r="N40" s="360">
        <v>0.13894999999999999</v>
      </c>
      <c r="O40" s="360">
        <v>0.13758000000000001</v>
      </c>
      <c r="P40" s="360">
        <v>0.13589999999999999</v>
      </c>
      <c r="Q40" s="360">
        <v>0.13589999999999999</v>
      </c>
      <c r="R40" s="360">
        <v>0.13971</v>
      </c>
      <c r="S40" s="360">
        <v>0.14155999999999999</v>
      </c>
      <c r="T40" s="360">
        <v>0.14099999999999999</v>
      </c>
      <c r="U40" s="360">
        <v>0.14016999999999999</v>
      </c>
      <c r="V40" s="360">
        <v>0.14119999999999999</v>
      </c>
      <c r="W40" s="360">
        <v>0.14133000000000001</v>
      </c>
      <c r="X40" s="360">
        <v>0.13872000000000001</v>
      </c>
      <c r="Y40" s="360">
        <v>0.1363</v>
      </c>
      <c r="Z40" s="360">
        <v>0.13644999999999999</v>
      </c>
      <c r="AA40" s="360">
        <v>0.13908999999999999</v>
      </c>
      <c r="AB40" s="360">
        <v>0.13639999999999999</v>
      </c>
      <c r="AC40" s="360">
        <v>0.13258</v>
      </c>
      <c r="AD40" s="360">
        <v>0.13235</v>
      </c>
      <c r="AE40" s="360">
        <v>0.13066</v>
      </c>
      <c r="AF40" s="360">
        <v>0.13077</v>
      </c>
      <c r="AG40" s="360">
        <v>0.13313</v>
      </c>
      <c r="AH40" s="360">
        <v>0.13421</v>
      </c>
      <c r="AI40" s="360">
        <v>0.1341</v>
      </c>
      <c r="AJ40" s="360">
        <v>0.13363</v>
      </c>
      <c r="AK40" s="360">
        <v>0.13500000000000001</v>
      </c>
      <c r="AL40" s="360">
        <v>0.13619999999999999</v>
      </c>
      <c r="AM40" s="360">
        <v>0.13521</v>
      </c>
      <c r="AN40" s="360">
        <v>0.13281000000000001</v>
      </c>
      <c r="AO40" s="360">
        <v>0.13184999999999999</v>
      </c>
      <c r="AP40" s="360">
        <v>0.13234000000000001</v>
      </c>
      <c r="AQ40" s="360">
        <v>0.13253000000000001</v>
      </c>
      <c r="AR40" s="360">
        <v>0.13363</v>
      </c>
      <c r="AS40" s="360">
        <v>0.13173000000000001</v>
      </c>
      <c r="AT40" s="360">
        <v>0.13245000000000001</v>
      </c>
      <c r="AU40" s="360">
        <v>0.13156000000000001</v>
      </c>
      <c r="AV40" s="360">
        <v>0.12891</v>
      </c>
      <c r="AW40" s="360">
        <v>0.12876000000000001</v>
      </c>
      <c r="AX40" s="360">
        <v>0.13155</v>
      </c>
      <c r="AY40" s="360">
        <v>0.13395000000000001</v>
      </c>
      <c r="AZ40" s="360">
        <v>0.13211000000000001</v>
      </c>
      <c r="BA40" s="455"/>
      <c r="BB40" s="456"/>
      <c r="BC40" s="456"/>
      <c r="BD40" s="444"/>
      <c r="BE40" s="457"/>
      <c r="BF40" s="456"/>
      <c r="BG40" s="458"/>
      <c r="BH40" s="448"/>
      <c r="BI40" s="459"/>
    </row>
    <row r="41" spans="1:67">
      <c r="A41" s="452"/>
      <c r="B41" s="453"/>
      <c r="C41" s="460" t="s">
        <v>390</v>
      </c>
      <c r="D41" s="461">
        <f t="shared" ref="D41:AZ42" si="10">300/D39</f>
        <v>3607.6771369474245</v>
      </c>
      <c r="E41" s="461">
        <f t="shared" si="10"/>
        <v>3559.0143902815175</v>
      </c>
      <c r="F41" s="461">
        <f t="shared" si="10"/>
        <v>3557.7903749911056</v>
      </c>
      <c r="G41" s="461">
        <f t="shared" si="10"/>
        <v>3592.4271635392593</v>
      </c>
      <c r="H41" s="461">
        <f t="shared" si="10"/>
        <v>3580.3367903474118</v>
      </c>
      <c r="I41" s="461">
        <f t="shared" si="10"/>
        <v>3572.8747350117906</v>
      </c>
      <c r="J41" s="461">
        <f t="shared" si="10"/>
        <v>3582.8595996751542</v>
      </c>
      <c r="K41" s="461">
        <f t="shared" si="10"/>
        <v>3602.6515515419351</v>
      </c>
      <c r="L41" s="461">
        <f t="shared" si="10"/>
        <v>3592.6422686338383</v>
      </c>
      <c r="M41" s="461">
        <f t="shared" si="10"/>
        <v>3619.2107707712535</v>
      </c>
      <c r="N41" s="461">
        <f t="shared" si="10"/>
        <v>3600.7489557828026</v>
      </c>
      <c r="O41" s="461">
        <f t="shared" si="10"/>
        <v>3630.2911493501779</v>
      </c>
      <c r="P41" s="461">
        <f t="shared" si="10"/>
        <v>3657.287755400595</v>
      </c>
      <c r="Q41" s="461">
        <f t="shared" si="10"/>
        <v>3652.3009495982465</v>
      </c>
      <c r="R41" s="461">
        <f t="shared" si="10"/>
        <v>3594.2348473049228</v>
      </c>
      <c r="S41" s="461">
        <f t="shared" si="10"/>
        <v>3562.8607396498896</v>
      </c>
      <c r="T41" s="461">
        <f t="shared" si="10"/>
        <v>3578.9272761977477</v>
      </c>
      <c r="U41" s="461">
        <f t="shared" si="10"/>
        <v>3580.2086068214912</v>
      </c>
      <c r="V41" s="461">
        <f t="shared" si="10"/>
        <v>3562.3530529365667</v>
      </c>
      <c r="W41" s="461">
        <f t="shared" si="10"/>
        <v>3561.0421983500505</v>
      </c>
      <c r="X41" s="461">
        <f t="shared" si="10"/>
        <v>3603.0842401095338</v>
      </c>
      <c r="Y41" s="461">
        <f t="shared" si="10"/>
        <v>3647.5051065071489</v>
      </c>
      <c r="Z41" s="461">
        <f t="shared" si="10"/>
        <v>3648.8804018633618</v>
      </c>
      <c r="AA41" s="461">
        <f t="shared" si="10"/>
        <v>3627.3940800928613</v>
      </c>
      <c r="AB41" s="461">
        <f t="shared" si="10"/>
        <v>3631.1260121763762</v>
      </c>
      <c r="AC41" s="461">
        <f t="shared" si="10"/>
        <v>3705.4878274724865</v>
      </c>
      <c r="AD41" s="461">
        <f t="shared" si="10"/>
        <v>3720.238095238095</v>
      </c>
      <c r="AE41" s="461">
        <f t="shared" si="10"/>
        <v>3760.1052829479227</v>
      </c>
      <c r="AF41" s="461">
        <f t="shared" si="10"/>
        <v>3755.868544600939</v>
      </c>
      <c r="AG41" s="461">
        <f t="shared" si="10"/>
        <v>3725.2734971625832</v>
      </c>
      <c r="AH41" s="461">
        <f t="shared" si="10"/>
        <v>3700.6426782784611</v>
      </c>
      <c r="AI41" s="461">
        <f t="shared" si="10"/>
        <v>3687.1343591760483</v>
      </c>
      <c r="AJ41" s="461">
        <f t="shared" si="10"/>
        <v>3701.0079078202293</v>
      </c>
      <c r="AK41" s="461">
        <f t="shared" si="10"/>
        <v>3699.5930447650762</v>
      </c>
      <c r="AL41" s="461">
        <f t="shared" si="10"/>
        <v>3680.7106225308567</v>
      </c>
      <c r="AM41" s="461">
        <f t="shared" si="10"/>
        <v>3695.263903430437</v>
      </c>
      <c r="AN41" s="461">
        <f t="shared" si="10"/>
        <v>3723.146803678469</v>
      </c>
      <c r="AO41" s="461">
        <f t="shared" si="10"/>
        <v>3726.7543696194984</v>
      </c>
      <c r="AP41" s="461">
        <f t="shared" si="10"/>
        <v>3712.0443465564604</v>
      </c>
      <c r="AQ41" s="461">
        <f t="shared" si="10"/>
        <v>3703.1550881350909</v>
      </c>
      <c r="AR41" s="461">
        <f t="shared" si="10"/>
        <v>3683.4673706182084</v>
      </c>
      <c r="AS41" s="461">
        <f t="shared" si="10"/>
        <v>3706.0829174284722</v>
      </c>
      <c r="AT41" s="461">
        <f t="shared" si="10"/>
        <v>3683.4673706182084</v>
      </c>
      <c r="AU41" s="461">
        <f t="shared" si="10"/>
        <v>3697.7234349385562</v>
      </c>
      <c r="AV41" s="461">
        <f t="shared" si="10"/>
        <v>3739.3428728124845</v>
      </c>
      <c r="AW41" s="461">
        <f t="shared" si="10"/>
        <v>3754.6933667083854</v>
      </c>
      <c r="AX41" s="461">
        <f t="shared" si="10"/>
        <v>3721.0225369931659</v>
      </c>
      <c r="AY41" s="461">
        <f t="shared" si="10"/>
        <v>3694.2173184907888</v>
      </c>
      <c r="AZ41" s="461">
        <f t="shared" si="10"/>
        <v>3727.7731525777549</v>
      </c>
      <c r="BA41" s="462"/>
      <c r="BB41" s="463"/>
      <c r="BC41" s="463"/>
      <c r="BD41" s="444"/>
      <c r="BE41" s="464"/>
      <c r="BF41" s="463"/>
      <c r="BG41" s="465"/>
      <c r="BH41" s="448"/>
      <c r="BI41" s="474"/>
    </row>
    <row r="42" spans="1:67">
      <c r="A42" s="452"/>
      <c r="B42" s="453"/>
      <c r="C42" s="460" t="s">
        <v>391</v>
      </c>
      <c r="D42" s="461">
        <f t="shared" si="10"/>
        <v>2227.833061042626</v>
      </c>
      <c r="E42" s="461">
        <f t="shared" si="10"/>
        <v>2164.6583447579192</v>
      </c>
      <c r="F42" s="461">
        <f t="shared" si="10"/>
        <v>2172.3388848660393</v>
      </c>
      <c r="G42" s="461">
        <f t="shared" si="10"/>
        <v>2199.7360316761988</v>
      </c>
      <c r="H42" s="461">
        <f t="shared" si="10"/>
        <v>2196.3540522732264</v>
      </c>
      <c r="I42" s="461">
        <f t="shared" si="10"/>
        <v>2190.2606410162807</v>
      </c>
      <c r="J42" s="461">
        <f t="shared" si="10"/>
        <v>2201.0271460014674</v>
      </c>
      <c r="K42" s="461">
        <f t="shared" si="10"/>
        <v>2218.9349112426039</v>
      </c>
      <c r="L42" s="461">
        <f t="shared" si="10"/>
        <v>2214.6759190905063</v>
      </c>
      <c r="M42" s="461">
        <f t="shared" si="10"/>
        <v>2184.2009464870766</v>
      </c>
      <c r="N42" s="461">
        <f t="shared" si="10"/>
        <v>2159.0500179920837</v>
      </c>
      <c r="O42" s="461">
        <f t="shared" si="10"/>
        <v>2180.5494984736151</v>
      </c>
      <c r="P42" s="461">
        <f t="shared" si="10"/>
        <v>2207.5055187637972</v>
      </c>
      <c r="Q42" s="461">
        <f t="shared" si="10"/>
        <v>2207.5055187637972</v>
      </c>
      <c r="R42" s="461">
        <f t="shared" si="10"/>
        <v>2147.3051320592658</v>
      </c>
      <c r="S42" s="461">
        <f t="shared" si="10"/>
        <v>2119.2427239333147</v>
      </c>
      <c r="T42" s="461">
        <f t="shared" si="10"/>
        <v>2127.6595744680853</v>
      </c>
      <c r="U42" s="461">
        <f t="shared" si="10"/>
        <v>2140.2582578297784</v>
      </c>
      <c r="V42" s="461">
        <f t="shared" si="10"/>
        <v>2124.6458923512751</v>
      </c>
      <c r="W42" s="461">
        <f t="shared" si="10"/>
        <v>2122.6915729144553</v>
      </c>
      <c r="X42" s="461">
        <f t="shared" si="10"/>
        <v>2162.6297577854671</v>
      </c>
      <c r="Y42" s="461">
        <f t="shared" si="10"/>
        <v>2201.0271460014674</v>
      </c>
      <c r="Z42" s="461">
        <f t="shared" si="10"/>
        <v>2198.6075485525835</v>
      </c>
      <c r="AA42" s="461">
        <f t="shared" si="10"/>
        <v>2156.8768423323031</v>
      </c>
      <c r="AB42" s="461">
        <f t="shared" si="10"/>
        <v>2199.4134897360705</v>
      </c>
      <c r="AC42" s="461">
        <f t="shared" si="10"/>
        <v>2262.7847337456628</v>
      </c>
      <c r="AD42" s="461">
        <f t="shared" si="10"/>
        <v>2266.7170381564038</v>
      </c>
      <c r="AE42" s="461">
        <f t="shared" si="10"/>
        <v>2296.0355120159193</v>
      </c>
      <c r="AF42" s="461">
        <f t="shared" si="10"/>
        <v>2294.1041523285157</v>
      </c>
      <c r="AG42" s="461">
        <f t="shared" si="10"/>
        <v>2253.4364906482388</v>
      </c>
      <c r="AH42" s="461">
        <f t="shared" si="10"/>
        <v>2235.3028835407199</v>
      </c>
      <c r="AI42" s="461">
        <f t="shared" si="10"/>
        <v>2237.136465324385</v>
      </c>
      <c r="AJ42" s="461">
        <f t="shared" si="10"/>
        <v>2245.0048641772059</v>
      </c>
      <c r="AK42" s="461">
        <f t="shared" si="10"/>
        <v>2222.2222222222222</v>
      </c>
      <c r="AL42" s="461">
        <f t="shared" si="10"/>
        <v>2202.6431718061676</v>
      </c>
      <c r="AM42" s="461">
        <f t="shared" si="10"/>
        <v>2218.7708009762591</v>
      </c>
      <c r="AN42" s="461">
        <f t="shared" si="10"/>
        <v>2258.8660492432796</v>
      </c>
      <c r="AO42" s="461">
        <f t="shared" si="10"/>
        <v>2275.3128555176336</v>
      </c>
      <c r="AP42" s="461">
        <f t="shared" si="10"/>
        <v>2266.8883179688678</v>
      </c>
      <c r="AQ42" s="461">
        <f t="shared" si="10"/>
        <v>2263.6384214894738</v>
      </c>
      <c r="AR42" s="461">
        <f t="shared" si="10"/>
        <v>2245.0048641772059</v>
      </c>
      <c r="AS42" s="461">
        <f t="shared" si="10"/>
        <v>2277.3855613755404</v>
      </c>
      <c r="AT42" s="461">
        <f t="shared" si="10"/>
        <v>2265.005662514156</v>
      </c>
      <c r="AU42" s="461">
        <f t="shared" si="10"/>
        <v>2280.3283672848888</v>
      </c>
      <c r="AV42" s="461">
        <f t="shared" si="10"/>
        <v>2327.2050267628579</v>
      </c>
      <c r="AW42" s="461">
        <f t="shared" si="10"/>
        <v>2329.9161230195709</v>
      </c>
      <c r="AX42" s="461">
        <f t="shared" si="10"/>
        <v>2280.501710376283</v>
      </c>
      <c r="AY42" s="461">
        <f t="shared" si="10"/>
        <v>2239.641657334826</v>
      </c>
      <c r="AZ42" s="461">
        <f t="shared" si="10"/>
        <v>2270.8349103020209</v>
      </c>
      <c r="BA42" s="462"/>
      <c r="BB42" s="463"/>
      <c r="BC42" s="463"/>
      <c r="BD42" s="444"/>
      <c r="BE42" s="464"/>
      <c r="BF42" s="463"/>
      <c r="BG42" s="465"/>
      <c r="BH42" s="448"/>
      <c r="BI42" s="474"/>
    </row>
    <row r="43" spans="1:67" ht="32.25" thickBot="1">
      <c r="A43" s="466"/>
      <c r="B43" s="467"/>
      <c r="C43" s="468" t="s">
        <v>392</v>
      </c>
      <c r="D43" s="469">
        <f t="shared" ref="D43:AZ43" si="11">IF(((D41="")*AND(D42="")),"",(D41-D42)*2)</f>
        <v>2759.688151809597</v>
      </c>
      <c r="E43" s="469">
        <f t="shared" si="11"/>
        <v>2788.7120910471967</v>
      </c>
      <c r="F43" s="469">
        <f t="shared" si="11"/>
        <v>2770.9029802501327</v>
      </c>
      <c r="G43" s="469">
        <f t="shared" si="11"/>
        <v>2785.382263726121</v>
      </c>
      <c r="H43" s="469">
        <f t="shared" si="11"/>
        <v>2767.9654761483707</v>
      </c>
      <c r="I43" s="469">
        <f t="shared" si="11"/>
        <v>2765.2281879910197</v>
      </c>
      <c r="J43" s="469">
        <f t="shared" si="11"/>
        <v>2763.6649073473736</v>
      </c>
      <c r="K43" s="469">
        <f t="shared" si="11"/>
        <v>2767.4332805986623</v>
      </c>
      <c r="L43" s="469">
        <f t="shared" si="11"/>
        <v>2755.9326990866639</v>
      </c>
      <c r="M43" s="469">
        <f t="shared" si="11"/>
        <v>2870.0196485683537</v>
      </c>
      <c r="N43" s="469">
        <f t="shared" si="11"/>
        <v>2883.3978755814378</v>
      </c>
      <c r="O43" s="469">
        <f t="shared" si="11"/>
        <v>2899.4833017531255</v>
      </c>
      <c r="P43" s="469">
        <f t="shared" si="11"/>
        <v>2899.5644732735955</v>
      </c>
      <c r="Q43" s="469">
        <f t="shared" si="11"/>
        <v>2889.5908616688985</v>
      </c>
      <c r="R43" s="469">
        <f t="shared" si="11"/>
        <v>2893.859430491314</v>
      </c>
      <c r="S43" s="469">
        <f t="shared" si="11"/>
        <v>2887.2360314331499</v>
      </c>
      <c r="T43" s="469">
        <f t="shared" si="11"/>
        <v>2902.5354034593247</v>
      </c>
      <c r="U43" s="469">
        <f t="shared" si="11"/>
        <v>2879.9006979834257</v>
      </c>
      <c r="V43" s="469">
        <f t="shared" si="11"/>
        <v>2875.4143211705832</v>
      </c>
      <c r="W43" s="469">
        <f t="shared" si="11"/>
        <v>2876.7012508711905</v>
      </c>
      <c r="X43" s="469">
        <f t="shared" si="11"/>
        <v>2880.9089646481334</v>
      </c>
      <c r="Y43" s="469">
        <f t="shared" si="11"/>
        <v>2892.955921011363</v>
      </c>
      <c r="Z43" s="469">
        <f t="shared" si="11"/>
        <v>2900.5457066215567</v>
      </c>
      <c r="AA43" s="469">
        <f t="shared" si="11"/>
        <v>2941.0344755211163</v>
      </c>
      <c r="AB43" s="469">
        <f t="shared" si="11"/>
        <v>2863.4250448806115</v>
      </c>
      <c r="AC43" s="469">
        <f t="shared" si="11"/>
        <v>2885.4061874536474</v>
      </c>
      <c r="AD43" s="469">
        <f t="shared" si="11"/>
        <v>2907.0421141633824</v>
      </c>
      <c r="AE43" s="469">
        <f t="shared" si="11"/>
        <v>2928.1395418640068</v>
      </c>
      <c r="AF43" s="469">
        <f t="shared" si="11"/>
        <v>2923.5287845448465</v>
      </c>
      <c r="AG43" s="469">
        <f t="shared" si="11"/>
        <v>2943.6740130286889</v>
      </c>
      <c r="AH43" s="469">
        <f t="shared" si="11"/>
        <v>2930.6795894754823</v>
      </c>
      <c r="AI43" s="469">
        <f t="shared" si="11"/>
        <v>2899.9957877033266</v>
      </c>
      <c r="AJ43" s="469">
        <f t="shared" si="11"/>
        <v>2912.0060872860467</v>
      </c>
      <c r="AK43" s="469">
        <f t="shared" si="11"/>
        <v>2954.7416450857081</v>
      </c>
      <c r="AL43" s="469">
        <f t="shared" si="11"/>
        <v>2956.134901449378</v>
      </c>
      <c r="AM43" s="469">
        <f t="shared" si="11"/>
        <v>2952.9862049083558</v>
      </c>
      <c r="AN43" s="469">
        <f t="shared" si="11"/>
        <v>2928.5615088703789</v>
      </c>
      <c r="AO43" s="469">
        <f t="shared" si="11"/>
        <v>2902.8830282037297</v>
      </c>
      <c r="AP43" s="469">
        <f t="shared" si="11"/>
        <v>2890.3120571751851</v>
      </c>
      <c r="AQ43" s="469">
        <f t="shared" si="11"/>
        <v>2879.0333332912342</v>
      </c>
      <c r="AR43" s="469">
        <f t="shared" si="11"/>
        <v>2876.9250128820049</v>
      </c>
      <c r="AS43" s="469">
        <f t="shared" si="11"/>
        <v>2857.3947121058636</v>
      </c>
      <c r="AT43" s="469">
        <f t="shared" si="11"/>
        <v>2836.9234162081048</v>
      </c>
      <c r="AU43" s="469">
        <f t="shared" si="11"/>
        <v>2834.7901353073348</v>
      </c>
      <c r="AV43" s="469">
        <f t="shared" si="11"/>
        <v>2824.2756920992533</v>
      </c>
      <c r="AW43" s="469">
        <f t="shared" si="11"/>
        <v>2849.5544873776289</v>
      </c>
      <c r="AX43" s="469">
        <f t="shared" si="11"/>
        <v>2881.0416532337658</v>
      </c>
      <c r="AY43" s="469">
        <f t="shared" si="11"/>
        <v>2909.1513223119255</v>
      </c>
      <c r="AZ43" s="469">
        <f t="shared" si="11"/>
        <v>2913.8764845514679</v>
      </c>
      <c r="BA43" s="470"/>
      <c r="BB43" s="471"/>
      <c r="BC43" s="471"/>
      <c r="BD43" s="472"/>
      <c r="BE43" s="469"/>
      <c r="BF43" s="471"/>
      <c r="BG43" s="473"/>
      <c r="BH43" s="448"/>
      <c r="BI43" s="459"/>
    </row>
    <row r="44" spans="1:67">
      <c r="A44" s="438">
        <v>43986</v>
      </c>
      <c r="B44" s="439" t="s">
        <v>405</v>
      </c>
      <c r="C44" s="440" t="s">
        <v>387</v>
      </c>
      <c r="D44" s="502">
        <v>8.3830000000000002E-2</v>
      </c>
      <c r="E44" s="502">
        <v>8.4889000000000006E-2</v>
      </c>
      <c r="F44" s="502">
        <v>8.5125000000000006E-2</v>
      </c>
      <c r="G44" s="502">
        <v>8.4183999999999995E-2</v>
      </c>
      <c r="H44" s="502">
        <v>8.4246000000000001E-2</v>
      </c>
      <c r="I44" s="502">
        <v>8.4316000000000002E-2</v>
      </c>
      <c r="J44" s="502">
        <v>8.4280999999999995E-2</v>
      </c>
      <c r="K44" s="502">
        <v>8.3830000000000002E-2</v>
      </c>
      <c r="L44" s="502">
        <v>8.3946999999999994E-2</v>
      </c>
      <c r="M44" s="502">
        <v>8.3155000000000007E-2</v>
      </c>
      <c r="N44" s="502">
        <v>8.3785999999999999E-2</v>
      </c>
      <c r="O44" s="502">
        <v>8.3200999999999997E-2</v>
      </c>
      <c r="P44" s="502">
        <v>8.2470000000000002E-2</v>
      </c>
      <c r="Q44" s="502">
        <v>8.2347000000000004E-2</v>
      </c>
      <c r="R44" s="502">
        <v>8.3581000000000003E-2</v>
      </c>
      <c r="S44" s="502">
        <v>8.4612000000000007E-2</v>
      </c>
      <c r="T44" s="502">
        <v>8.4419999999999995E-2</v>
      </c>
      <c r="U44" s="502">
        <v>8.4149000000000002E-2</v>
      </c>
      <c r="V44" s="502">
        <v>8.4536E-2</v>
      </c>
      <c r="W44" s="502">
        <v>8.4644999999999998E-2</v>
      </c>
      <c r="X44" s="502">
        <v>8.3835000000000007E-2</v>
      </c>
      <c r="Y44" s="502">
        <v>8.2808999999999994E-2</v>
      </c>
      <c r="Z44" s="502">
        <v>8.2586000000000007E-2</v>
      </c>
      <c r="AA44" s="502">
        <v>8.3288000000000001E-2</v>
      </c>
      <c r="AB44" s="502">
        <v>8.3294999999999994E-2</v>
      </c>
      <c r="AC44" s="502">
        <v>8.1342999999999999E-2</v>
      </c>
      <c r="AD44" s="502">
        <v>8.1266000000000005E-2</v>
      </c>
      <c r="AE44" s="502">
        <v>8.0392000000000005E-2</v>
      </c>
      <c r="AF44" s="502">
        <v>7.9961000000000004E-2</v>
      </c>
      <c r="AG44" s="502">
        <v>8.0456E-2</v>
      </c>
      <c r="AH44" s="502">
        <v>8.1387000000000001E-2</v>
      </c>
      <c r="AI44" s="502">
        <v>8.1638000000000002E-2</v>
      </c>
      <c r="AJ44" s="502">
        <v>8.1382999999999997E-2</v>
      </c>
      <c r="AK44" s="502">
        <v>8.1142000000000006E-2</v>
      </c>
      <c r="AL44" s="502">
        <v>8.1654000000000004E-2</v>
      </c>
      <c r="AM44" s="502">
        <v>8.1387000000000001E-2</v>
      </c>
      <c r="AN44" s="502">
        <v>8.0936999999999995E-2</v>
      </c>
      <c r="AO44" s="502">
        <v>8.0617999999999995E-2</v>
      </c>
      <c r="AP44" s="502">
        <v>8.1063999999999997E-2</v>
      </c>
      <c r="AQ44" s="502">
        <v>8.1099000000000004E-2</v>
      </c>
      <c r="AR44" s="502">
        <v>8.1681000000000004E-2</v>
      </c>
      <c r="AS44" s="502">
        <v>8.1304000000000001E-2</v>
      </c>
      <c r="AT44" s="502">
        <v>8.1567000000000001E-2</v>
      </c>
      <c r="AU44" s="502">
        <v>8.1595000000000001E-2</v>
      </c>
      <c r="AV44" s="502">
        <v>8.0931000000000003E-2</v>
      </c>
      <c r="AW44" s="502">
        <v>8.0403000000000002E-2</v>
      </c>
      <c r="AX44" s="502">
        <v>8.0807000000000004E-2</v>
      </c>
      <c r="AY44" s="502">
        <v>8.1488000000000005E-2</v>
      </c>
      <c r="AZ44" s="502">
        <v>8.1365999999999994E-2</v>
      </c>
      <c r="BA44" s="442">
        <f>IF((P45=""),"",MAX(D48:AZ48))</f>
        <v>3131.2142556955941</v>
      </c>
      <c r="BB44" s="443">
        <f>IF(P45="","",MIN(D48:AZ48))</f>
        <v>2830.5231733987657</v>
      </c>
      <c r="BC44" s="443">
        <f>IF((P48=""),"",AVERAGE(D48:AZ48))</f>
        <v>2957.9435368399641</v>
      </c>
      <c r="BD44" s="444">
        <f>STDEV(D48:AZ48)</f>
        <v>75.350464446700997</v>
      </c>
      <c r="BE44" s="445">
        <f>IF((P45=""),"",((BA44-BB44)/(BA44+BB44))*100)</f>
        <v>5.043682078808124</v>
      </c>
      <c r="BF44" s="446"/>
      <c r="BG44" s="447">
        <v>102</v>
      </c>
      <c r="BH44" s="448"/>
      <c r="BI44" s="459"/>
      <c r="BL44" s="450"/>
      <c r="BM44" s="450"/>
      <c r="BN44" s="451"/>
      <c r="BO44" s="451"/>
    </row>
    <row r="45" spans="1:67">
      <c r="A45" s="452"/>
      <c r="B45" s="453"/>
      <c r="C45" s="454" t="s">
        <v>389</v>
      </c>
      <c r="D45" s="502">
        <v>0.13866999999999999</v>
      </c>
      <c r="E45" s="502">
        <v>0.14335000000000001</v>
      </c>
      <c r="F45" s="502">
        <v>0.14308000000000001</v>
      </c>
      <c r="G45" s="502">
        <v>0.14093</v>
      </c>
      <c r="H45" s="502">
        <v>0.14102999999999999</v>
      </c>
      <c r="I45" s="502">
        <v>0.14141999999999999</v>
      </c>
      <c r="J45" s="502">
        <v>0.14130999999999999</v>
      </c>
      <c r="K45" s="502">
        <v>0.14030999999999999</v>
      </c>
      <c r="L45" s="502">
        <v>0.14052000000000001</v>
      </c>
      <c r="M45" s="502">
        <v>0.14283999999999999</v>
      </c>
      <c r="N45" s="502">
        <v>0.14457</v>
      </c>
      <c r="O45" s="502">
        <v>0.14299000000000001</v>
      </c>
      <c r="P45" s="502">
        <v>0.14130000000000001</v>
      </c>
      <c r="Q45" s="502">
        <v>0.14102000000000001</v>
      </c>
      <c r="R45" s="502">
        <v>0.14471999999999999</v>
      </c>
      <c r="S45" s="502">
        <v>0.14677000000000001</v>
      </c>
      <c r="T45" s="502">
        <v>0.14707000000000001</v>
      </c>
      <c r="U45" s="502">
        <v>0.14806</v>
      </c>
      <c r="V45" s="502">
        <v>0.14907000000000001</v>
      </c>
      <c r="W45" s="502">
        <v>0.14940999999999999</v>
      </c>
      <c r="X45" s="502">
        <v>0.14643</v>
      </c>
      <c r="Y45" s="502">
        <v>0.14391999999999999</v>
      </c>
      <c r="Z45" s="502">
        <v>0.14513999999999999</v>
      </c>
      <c r="AA45" s="502">
        <v>0.14535999999999999</v>
      </c>
      <c r="AB45" s="502">
        <v>0.14272000000000001</v>
      </c>
      <c r="AC45" s="502">
        <v>0.13625000000000001</v>
      </c>
      <c r="AD45" s="502">
        <v>0.13513</v>
      </c>
      <c r="AE45" s="502">
        <v>0.13127</v>
      </c>
      <c r="AF45" s="502">
        <v>0.13178999999999999</v>
      </c>
      <c r="AG45" s="502">
        <v>0.13383</v>
      </c>
      <c r="AH45" s="502">
        <v>0.1346</v>
      </c>
      <c r="AI45" s="502">
        <v>0.13352</v>
      </c>
      <c r="AJ45" s="502">
        <v>0.13267000000000001</v>
      </c>
      <c r="AK45" s="502">
        <v>0.13374</v>
      </c>
      <c r="AL45" s="502">
        <v>0.13469</v>
      </c>
      <c r="AM45" s="502">
        <v>0.13411000000000001</v>
      </c>
      <c r="AN45" s="502">
        <v>0.13358</v>
      </c>
      <c r="AO45" s="502">
        <v>0.13264999999999999</v>
      </c>
      <c r="AP45" s="502">
        <v>0.13347000000000001</v>
      </c>
      <c r="AQ45" s="502">
        <v>0.13502</v>
      </c>
      <c r="AR45" s="502">
        <v>0.13658000000000001</v>
      </c>
      <c r="AS45" s="502">
        <v>0.13550000000000001</v>
      </c>
      <c r="AT45" s="502">
        <v>0.13653999999999999</v>
      </c>
      <c r="AU45" s="502">
        <v>0.13521</v>
      </c>
      <c r="AV45" s="502">
        <v>0.13356999999999999</v>
      </c>
      <c r="AW45" s="502">
        <v>0.13347000000000001</v>
      </c>
      <c r="AX45" s="502">
        <v>0.13646</v>
      </c>
      <c r="AY45" s="502">
        <v>0.13733999999999999</v>
      </c>
      <c r="AZ45" s="502">
        <v>0.13561000000000001</v>
      </c>
      <c r="BA45" s="455"/>
      <c r="BB45" s="456"/>
      <c r="BC45" s="456"/>
      <c r="BD45" s="444"/>
      <c r="BE45" s="457"/>
      <c r="BF45" s="456"/>
      <c r="BG45" s="458"/>
      <c r="BH45" s="448"/>
      <c r="BI45" s="459"/>
    </row>
    <row r="46" spans="1:67">
      <c r="A46" s="452"/>
      <c r="B46" s="453"/>
      <c r="C46" s="460" t="s">
        <v>390</v>
      </c>
      <c r="D46" s="461">
        <f t="shared" ref="D46:AZ47" si="12">300/D44</f>
        <v>3578.6711201240605</v>
      </c>
      <c r="E46" s="461">
        <f t="shared" si="12"/>
        <v>3534.0267879230523</v>
      </c>
      <c r="F46" s="461">
        <f t="shared" si="12"/>
        <v>3524.2290748898677</v>
      </c>
      <c r="G46" s="461">
        <f t="shared" si="12"/>
        <v>3563.6225411004471</v>
      </c>
      <c r="H46" s="461">
        <f t="shared" si="12"/>
        <v>3560.9999287800015</v>
      </c>
      <c r="I46" s="461">
        <f t="shared" si="12"/>
        <v>3558.0435504530574</v>
      </c>
      <c r="J46" s="461">
        <f t="shared" si="12"/>
        <v>3559.5211257578817</v>
      </c>
      <c r="K46" s="461">
        <f t="shared" si="12"/>
        <v>3578.6711201240605</v>
      </c>
      <c r="L46" s="461">
        <f t="shared" si="12"/>
        <v>3573.6833954757171</v>
      </c>
      <c r="M46" s="461">
        <f t="shared" si="12"/>
        <v>3607.7205219169018</v>
      </c>
      <c r="N46" s="461">
        <f t="shared" si="12"/>
        <v>3580.5504499558401</v>
      </c>
      <c r="O46" s="461">
        <f t="shared" si="12"/>
        <v>3605.7258927176358</v>
      </c>
      <c r="P46" s="461">
        <f t="shared" si="12"/>
        <v>3637.6864314296108</v>
      </c>
      <c r="Q46" s="461">
        <f t="shared" si="12"/>
        <v>3643.119967940544</v>
      </c>
      <c r="R46" s="461">
        <f t="shared" si="12"/>
        <v>3589.3325037987101</v>
      </c>
      <c r="S46" s="461">
        <f t="shared" si="12"/>
        <v>3545.5963693093177</v>
      </c>
      <c r="T46" s="461">
        <f t="shared" si="12"/>
        <v>3553.6602700781809</v>
      </c>
      <c r="U46" s="461">
        <f t="shared" si="12"/>
        <v>3565.1047546613745</v>
      </c>
      <c r="V46" s="461">
        <f t="shared" si="12"/>
        <v>3548.783950033122</v>
      </c>
      <c r="W46" s="461">
        <f t="shared" si="12"/>
        <v>3544.2140705298602</v>
      </c>
      <c r="X46" s="461">
        <f t="shared" si="12"/>
        <v>3578.4576847378776</v>
      </c>
      <c r="Y46" s="461">
        <f t="shared" si="12"/>
        <v>3622.7946237727788</v>
      </c>
      <c r="Z46" s="461">
        <f t="shared" si="12"/>
        <v>3632.5769500883926</v>
      </c>
      <c r="AA46" s="461">
        <f t="shared" si="12"/>
        <v>3601.9594659494765</v>
      </c>
      <c r="AB46" s="461">
        <f t="shared" si="12"/>
        <v>3601.656762110571</v>
      </c>
      <c r="AC46" s="461">
        <f t="shared" si="12"/>
        <v>3688.0862520438145</v>
      </c>
      <c r="AD46" s="461">
        <f t="shared" si="12"/>
        <v>3691.5807348706712</v>
      </c>
      <c r="AE46" s="461">
        <f t="shared" si="12"/>
        <v>3731.7145984675089</v>
      </c>
      <c r="AF46" s="461">
        <f t="shared" si="12"/>
        <v>3751.8290166456145</v>
      </c>
      <c r="AG46" s="461">
        <f t="shared" si="12"/>
        <v>3728.7461469623149</v>
      </c>
      <c r="AH46" s="461">
        <f t="shared" si="12"/>
        <v>3686.0923734748794</v>
      </c>
      <c r="AI46" s="461">
        <f t="shared" si="12"/>
        <v>3674.7593032656359</v>
      </c>
      <c r="AJ46" s="461">
        <f t="shared" si="12"/>
        <v>3686.2735460722756</v>
      </c>
      <c r="AK46" s="461">
        <f t="shared" si="12"/>
        <v>3697.222153755145</v>
      </c>
      <c r="AL46" s="461">
        <f t="shared" si="12"/>
        <v>3674.0392387390693</v>
      </c>
      <c r="AM46" s="461">
        <f t="shared" si="12"/>
        <v>3686.0923734748794</v>
      </c>
      <c r="AN46" s="461">
        <f t="shared" si="12"/>
        <v>3706.5866043960118</v>
      </c>
      <c r="AO46" s="461">
        <f t="shared" si="12"/>
        <v>3721.2533181175422</v>
      </c>
      <c r="AP46" s="461">
        <f t="shared" si="12"/>
        <v>3700.7796309089117</v>
      </c>
      <c r="AQ46" s="461">
        <f t="shared" si="12"/>
        <v>3699.1824806717714</v>
      </c>
      <c r="AR46" s="461">
        <f t="shared" si="12"/>
        <v>3672.8247695302457</v>
      </c>
      <c r="AS46" s="461">
        <f t="shared" si="12"/>
        <v>3689.8553576699792</v>
      </c>
      <c r="AT46" s="461">
        <f t="shared" si="12"/>
        <v>3677.9579977196659</v>
      </c>
      <c r="AU46" s="461">
        <f t="shared" si="12"/>
        <v>3676.6958759727922</v>
      </c>
      <c r="AV46" s="461">
        <f t="shared" si="12"/>
        <v>3706.8614004522369</v>
      </c>
      <c r="AW46" s="461">
        <f t="shared" si="12"/>
        <v>3731.2040595500166</v>
      </c>
      <c r="AX46" s="461">
        <f t="shared" si="12"/>
        <v>3712.54965535164</v>
      </c>
      <c r="AY46" s="461">
        <f t="shared" si="12"/>
        <v>3681.5236599253876</v>
      </c>
      <c r="AZ46" s="461">
        <f t="shared" si="12"/>
        <v>3687.0437283386182</v>
      </c>
      <c r="BA46" s="462"/>
      <c r="BB46" s="463"/>
      <c r="BC46" s="463"/>
      <c r="BD46" s="444"/>
      <c r="BE46" s="464"/>
      <c r="BF46" s="463"/>
      <c r="BG46" s="465"/>
      <c r="BH46" s="448"/>
      <c r="BI46" s="474"/>
    </row>
    <row r="47" spans="1:67">
      <c r="A47" s="452"/>
      <c r="B47" s="453"/>
      <c r="C47" s="460" t="s">
        <v>391</v>
      </c>
      <c r="D47" s="461">
        <f t="shared" si="12"/>
        <v>2163.4095334246776</v>
      </c>
      <c r="E47" s="461">
        <f t="shared" si="12"/>
        <v>2092.7799093128706</v>
      </c>
      <c r="F47" s="461">
        <f t="shared" si="12"/>
        <v>2096.7291025999439</v>
      </c>
      <c r="G47" s="461">
        <f t="shared" si="12"/>
        <v>2128.7163840204357</v>
      </c>
      <c r="H47" s="461">
        <f t="shared" si="12"/>
        <v>2127.2069772388854</v>
      </c>
      <c r="I47" s="461">
        <f t="shared" si="12"/>
        <v>2121.3406873143826</v>
      </c>
      <c r="J47" s="461">
        <f t="shared" si="12"/>
        <v>2122.9920033967874</v>
      </c>
      <c r="K47" s="461">
        <f t="shared" si="12"/>
        <v>2138.1227282446016</v>
      </c>
      <c r="L47" s="461">
        <f t="shared" si="12"/>
        <v>2134.927412467976</v>
      </c>
      <c r="M47" s="461">
        <f t="shared" si="12"/>
        <v>2100.2520302436292</v>
      </c>
      <c r="N47" s="461">
        <f t="shared" si="12"/>
        <v>2075.1193193608633</v>
      </c>
      <c r="O47" s="461">
        <f t="shared" si="12"/>
        <v>2098.0488146024195</v>
      </c>
      <c r="P47" s="461">
        <f t="shared" si="12"/>
        <v>2123.1422505307855</v>
      </c>
      <c r="Q47" s="461">
        <f t="shared" si="12"/>
        <v>2127.3578215855905</v>
      </c>
      <c r="R47" s="461">
        <f t="shared" si="12"/>
        <v>2072.9684908789386</v>
      </c>
      <c r="S47" s="461">
        <f t="shared" si="12"/>
        <v>2044.01444436874</v>
      </c>
      <c r="T47" s="461">
        <f t="shared" si="12"/>
        <v>2039.8449717821445</v>
      </c>
      <c r="U47" s="461">
        <f t="shared" si="12"/>
        <v>2026.2055923274349</v>
      </c>
      <c r="V47" s="461">
        <f t="shared" si="12"/>
        <v>2012.4773596297041</v>
      </c>
      <c r="W47" s="461">
        <f t="shared" si="12"/>
        <v>2007.897731075564</v>
      </c>
      <c r="X47" s="461">
        <f t="shared" si="12"/>
        <v>2048.7604998975621</v>
      </c>
      <c r="Y47" s="461">
        <f t="shared" si="12"/>
        <v>2084.491384102279</v>
      </c>
      <c r="Z47" s="461">
        <f t="shared" si="12"/>
        <v>2066.9698222405955</v>
      </c>
      <c r="AA47" s="461">
        <f t="shared" si="12"/>
        <v>2063.8414969730325</v>
      </c>
      <c r="AB47" s="461">
        <f t="shared" si="12"/>
        <v>2102.0179372197308</v>
      </c>
      <c r="AC47" s="461">
        <f t="shared" si="12"/>
        <v>2201.8348623853208</v>
      </c>
      <c r="AD47" s="461">
        <f t="shared" si="12"/>
        <v>2220.0843632058018</v>
      </c>
      <c r="AE47" s="461">
        <f t="shared" si="12"/>
        <v>2285.3660394606536</v>
      </c>
      <c r="AF47" s="461">
        <f t="shared" si="12"/>
        <v>2276.3487366264512</v>
      </c>
      <c r="AG47" s="461">
        <f t="shared" si="12"/>
        <v>2241.6498542927593</v>
      </c>
      <c r="AH47" s="461">
        <f t="shared" si="12"/>
        <v>2228.8261515601785</v>
      </c>
      <c r="AI47" s="461">
        <f t="shared" si="12"/>
        <v>2246.8544038346317</v>
      </c>
      <c r="AJ47" s="461">
        <f t="shared" si="12"/>
        <v>2261.2497173437851</v>
      </c>
      <c r="AK47" s="461">
        <f t="shared" si="12"/>
        <v>2243.1583669807087</v>
      </c>
      <c r="AL47" s="461">
        <f t="shared" si="12"/>
        <v>2227.3368475759148</v>
      </c>
      <c r="AM47" s="461">
        <f t="shared" si="12"/>
        <v>2236.9696517783909</v>
      </c>
      <c r="AN47" s="461">
        <f t="shared" si="12"/>
        <v>2245.8451864051503</v>
      </c>
      <c r="AO47" s="461">
        <f t="shared" si="12"/>
        <v>2261.5906520919716</v>
      </c>
      <c r="AP47" s="461">
        <f t="shared" si="12"/>
        <v>2247.6961114857272</v>
      </c>
      <c r="AQ47" s="461">
        <f t="shared" si="12"/>
        <v>2221.8930528810547</v>
      </c>
      <c r="AR47" s="461">
        <f t="shared" si="12"/>
        <v>2196.5148630839067</v>
      </c>
      <c r="AS47" s="461">
        <f t="shared" si="12"/>
        <v>2214.022140221402</v>
      </c>
      <c r="AT47" s="461">
        <f t="shared" si="12"/>
        <v>2197.1583418778382</v>
      </c>
      <c r="AU47" s="461">
        <f t="shared" si="12"/>
        <v>2218.7708009762591</v>
      </c>
      <c r="AV47" s="461">
        <f t="shared" si="12"/>
        <v>2246.0133263457365</v>
      </c>
      <c r="AW47" s="461">
        <f t="shared" si="12"/>
        <v>2247.6961114857272</v>
      </c>
      <c r="AX47" s="461">
        <f t="shared" si="12"/>
        <v>2198.4464311886268</v>
      </c>
      <c r="AY47" s="461">
        <f t="shared" si="12"/>
        <v>2184.3599825251204</v>
      </c>
      <c r="AZ47" s="461">
        <f t="shared" si="12"/>
        <v>2212.2262370031708</v>
      </c>
      <c r="BA47" s="462"/>
      <c r="BB47" s="463"/>
      <c r="BC47" s="463"/>
      <c r="BD47" s="444"/>
      <c r="BE47" s="464"/>
      <c r="BF47" s="463"/>
      <c r="BG47" s="465"/>
      <c r="BH47" s="448"/>
      <c r="BI47" s="474"/>
    </row>
    <row r="48" spans="1:67" ht="32.25" thickBot="1">
      <c r="A48" s="466"/>
      <c r="B48" s="467"/>
      <c r="C48" s="468" t="s">
        <v>392</v>
      </c>
      <c r="D48" s="469">
        <f t="shared" ref="D48:AZ48" si="13">IF(((D46="")*AND(D47="")),"",(D46-D47)*2)</f>
        <v>2830.5231733987657</v>
      </c>
      <c r="E48" s="469">
        <f t="shared" si="13"/>
        <v>2882.4937572203635</v>
      </c>
      <c r="F48" s="469">
        <f t="shared" si="13"/>
        <v>2854.9999445798476</v>
      </c>
      <c r="G48" s="469">
        <f t="shared" si="13"/>
        <v>2869.8123141600227</v>
      </c>
      <c r="H48" s="469">
        <f t="shared" si="13"/>
        <v>2867.5859030822321</v>
      </c>
      <c r="I48" s="469">
        <f t="shared" si="13"/>
        <v>2873.4057262773495</v>
      </c>
      <c r="J48" s="469">
        <f t="shared" si="13"/>
        <v>2873.0582447221886</v>
      </c>
      <c r="K48" s="469">
        <f t="shared" si="13"/>
        <v>2881.0967837589178</v>
      </c>
      <c r="L48" s="469">
        <f t="shared" si="13"/>
        <v>2877.5119660154824</v>
      </c>
      <c r="M48" s="469">
        <f t="shared" si="13"/>
        <v>3014.9369833465453</v>
      </c>
      <c r="N48" s="469">
        <f t="shared" si="13"/>
        <v>3010.8622611899536</v>
      </c>
      <c r="O48" s="469">
        <f t="shared" si="13"/>
        <v>3015.3541562304326</v>
      </c>
      <c r="P48" s="469">
        <f t="shared" si="13"/>
        <v>3029.0883617976506</v>
      </c>
      <c r="Q48" s="469">
        <f t="shared" si="13"/>
        <v>3031.5242927099071</v>
      </c>
      <c r="R48" s="469">
        <f t="shared" si="13"/>
        <v>3032.7280258395431</v>
      </c>
      <c r="S48" s="469">
        <f t="shared" si="13"/>
        <v>3003.1638498811553</v>
      </c>
      <c r="T48" s="469">
        <f t="shared" si="13"/>
        <v>3027.6305965920728</v>
      </c>
      <c r="U48" s="469">
        <f t="shared" si="13"/>
        <v>3077.7983246678791</v>
      </c>
      <c r="V48" s="469">
        <f t="shared" si="13"/>
        <v>3072.6131808068358</v>
      </c>
      <c r="W48" s="469">
        <f t="shared" si="13"/>
        <v>3072.6326789085924</v>
      </c>
      <c r="X48" s="469">
        <f t="shared" si="13"/>
        <v>3059.3943696806309</v>
      </c>
      <c r="Y48" s="469">
        <f t="shared" si="13"/>
        <v>3076.6064793409996</v>
      </c>
      <c r="Z48" s="469">
        <f t="shared" si="13"/>
        <v>3131.2142556955941</v>
      </c>
      <c r="AA48" s="469">
        <f t="shared" si="13"/>
        <v>3076.235937952888</v>
      </c>
      <c r="AB48" s="469">
        <f t="shared" si="13"/>
        <v>2999.2776497816803</v>
      </c>
      <c r="AC48" s="469">
        <f t="shared" si="13"/>
        <v>2972.5027793169875</v>
      </c>
      <c r="AD48" s="469">
        <f t="shared" si="13"/>
        <v>2942.9927433297389</v>
      </c>
      <c r="AE48" s="469">
        <f t="shared" si="13"/>
        <v>2892.6971180137107</v>
      </c>
      <c r="AF48" s="469">
        <f t="shared" si="13"/>
        <v>2950.9605600383265</v>
      </c>
      <c r="AG48" s="469">
        <f t="shared" si="13"/>
        <v>2974.1925853391112</v>
      </c>
      <c r="AH48" s="469">
        <f t="shared" si="13"/>
        <v>2914.5324438294019</v>
      </c>
      <c r="AI48" s="469">
        <f t="shared" si="13"/>
        <v>2855.8097988620084</v>
      </c>
      <c r="AJ48" s="469">
        <f t="shared" si="13"/>
        <v>2850.0476574569811</v>
      </c>
      <c r="AK48" s="469">
        <f t="shared" si="13"/>
        <v>2908.1275735488725</v>
      </c>
      <c r="AL48" s="469">
        <f t="shared" si="13"/>
        <v>2893.404782326309</v>
      </c>
      <c r="AM48" s="469">
        <f t="shared" si="13"/>
        <v>2898.245443392977</v>
      </c>
      <c r="AN48" s="469">
        <f t="shared" si="13"/>
        <v>2921.4828359817229</v>
      </c>
      <c r="AO48" s="469">
        <f t="shared" si="13"/>
        <v>2919.3253320511412</v>
      </c>
      <c r="AP48" s="469">
        <f t="shared" si="13"/>
        <v>2906.167038846369</v>
      </c>
      <c r="AQ48" s="469">
        <f t="shared" si="13"/>
        <v>2954.5788555814333</v>
      </c>
      <c r="AR48" s="469">
        <f t="shared" si="13"/>
        <v>2952.6198128926781</v>
      </c>
      <c r="AS48" s="469">
        <f t="shared" si="13"/>
        <v>2951.6664348971544</v>
      </c>
      <c r="AT48" s="469">
        <f t="shared" si="13"/>
        <v>2961.5993116836553</v>
      </c>
      <c r="AU48" s="469">
        <f t="shared" si="13"/>
        <v>2915.8501499930662</v>
      </c>
      <c r="AV48" s="469">
        <f t="shared" si="13"/>
        <v>2921.6961482130009</v>
      </c>
      <c r="AW48" s="469">
        <f t="shared" si="13"/>
        <v>2967.0158961285788</v>
      </c>
      <c r="AX48" s="469">
        <f t="shared" si="13"/>
        <v>3028.2064483260265</v>
      </c>
      <c r="AY48" s="469">
        <f t="shared" si="13"/>
        <v>2994.3273548005345</v>
      </c>
      <c r="AZ48" s="469">
        <f t="shared" si="13"/>
        <v>2949.6349826708947</v>
      </c>
      <c r="BA48" s="470"/>
      <c r="BB48" s="471"/>
      <c r="BC48" s="471"/>
      <c r="BD48" s="472"/>
      <c r="BE48" s="469"/>
      <c r="BF48" s="471"/>
      <c r="BG48" s="473"/>
      <c r="BH48" s="448"/>
      <c r="BI48" s="459"/>
    </row>
    <row r="49" spans="1:67" s="543" customFormat="1">
      <c r="A49" s="438">
        <v>44012</v>
      </c>
      <c r="B49" s="530" t="s">
        <v>405</v>
      </c>
      <c r="C49" s="531" t="s">
        <v>387</v>
      </c>
      <c r="D49" s="502">
        <v>8.3884E-2</v>
      </c>
      <c r="E49" s="502">
        <v>8.4385000000000002E-2</v>
      </c>
      <c r="F49" s="502">
        <v>8.3937999999999999E-2</v>
      </c>
      <c r="G49" s="502">
        <v>8.3822999999999995E-2</v>
      </c>
      <c r="H49" s="502">
        <v>8.3987000000000006E-2</v>
      </c>
      <c r="I49" s="502">
        <v>8.4039000000000003E-2</v>
      </c>
      <c r="J49" s="502">
        <v>8.3641999999999994E-2</v>
      </c>
      <c r="K49" s="502">
        <v>8.3837999999999996E-2</v>
      </c>
      <c r="L49" s="502">
        <v>8.4305000000000005E-2</v>
      </c>
      <c r="M49" s="502">
        <v>8.3489999999999995E-2</v>
      </c>
      <c r="N49" s="502">
        <v>8.2779000000000005E-2</v>
      </c>
      <c r="O49" s="502">
        <v>8.2077999999999998E-2</v>
      </c>
      <c r="P49" s="502">
        <v>8.2213999999999995E-2</v>
      </c>
      <c r="Q49" s="502">
        <v>8.1851999999999994E-2</v>
      </c>
      <c r="R49" s="502">
        <v>8.1768999999999994E-2</v>
      </c>
      <c r="S49" s="502">
        <v>8.1946000000000005E-2</v>
      </c>
      <c r="T49" s="502">
        <v>8.2062999999999997E-2</v>
      </c>
      <c r="U49" s="502">
        <v>8.2438999999999998E-2</v>
      </c>
      <c r="V49" s="502">
        <v>8.2386000000000001E-2</v>
      </c>
      <c r="W49" s="502">
        <v>8.1437999999999997E-2</v>
      </c>
      <c r="X49" s="502">
        <v>8.1792000000000004E-2</v>
      </c>
      <c r="Y49" s="502">
        <v>8.2085000000000005E-2</v>
      </c>
      <c r="Z49" s="502">
        <v>8.2035999999999998E-2</v>
      </c>
      <c r="AA49" s="502">
        <v>8.2669000000000006E-2</v>
      </c>
      <c r="AB49" s="502">
        <v>8.3087999999999995E-2</v>
      </c>
      <c r="AC49" s="502">
        <v>8.0082E-2</v>
      </c>
      <c r="AD49" s="502">
        <v>8.0491999999999994E-2</v>
      </c>
      <c r="AE49" s="502">
        <v>8.0079999999999998E-2</v>
      </c>
      <c r="AF49" s="502">
        <v>7.9838999999999993E-2</v>
      </c>
      <c r="AG49" s="502">
        <v>8.0068E-2</v>
      </c>
      <c r="AH49" s="502">
        <v>8.0338000000000007E-2</v>
      </c>
      <c r="AI49" s="502">
        <v>7.9949000000000006E-2</v>
      </c>
      <c r="AJ49" s="502">
        <v>7.9990000000000006E-2</v>
      </c>
      <c r="AK49" s="502">
        <v>8.0643999999999993E-2</v>
      </c>
      <c r="AL49" s="502">
        <v>8.0435000000000006E-2</v>
      </c>
      <c r="AM49" s="502">
        <v>8.0447000000000005E-2</v>
      </c>
      <c r="AN49" s="502">
        <v>8.0308000000000004E-2</v>
      </c>
      <c r="AO49" s="502">
        <v>8.0127000000000004E-2</v>
      </c>
      <c r="AP49" s="502">
        <v>8.0387E-2</v>
      </c>
      <c r="AQ49" s="502">
        <v>8.0409999999999995E-2</v>
      </c>
      <c r="AR49" s="502">
        <v>7.9909999999999995E-2</v>
      </c>
      <c r="AS49" s="502">
        <v>8.0409999999999995E-2</v>
      </c>
      <c r="AT49" s="502">
        <v>8.0817E-2</v>
      </c>
      <c r="AU49" s="502">
        <v>8.0204999999999999E-2</v>
      </c>
      <c r="AV49" s="502">
        <v>7.9240000000000005E-2</v>
      </c>
      <c r="AW49" s="502">
        <v>7.9174999999999995E-2</v>
      </c>
      <c r="AX49" s="502">
        <v>7.9195000000000002E-2</v>
      </c>
      <c r="AY49" s="502">
        <v>7.9675999999999997E-2</v>
      </c>
      <c r="AZ49" s="502">
        <v>7.9908000000000007E-2</v>
      </c>
      <c r="BA49" s="532">
        <f>IF((P50=""),"",MAX(D53:AZ53))</f>
        <v>3032.9596765087581</v>
      </c>
      <c r="BB49" s="533">
        <f>IF(P50="","",MIN(D53:AZ53))</f>
        <v>2852.0440073983382</v>
      </c>
      <c r="BC49" s="533">
        <f>IF((P53=""),"",AVERAGE(D53:AZ53))</f>
        <v>2951.0552250448413</v>
      </c>
      <c r="BD49" s="534">
        <f>STDEV(D53:AZ53)</f>
        <v>50.894764917299213</v>
      </c>
      <c r="BE49" s="535">
        <f>IF((P50=""),"",((BA49-BB49)/(BA49+BB49))*100)</f>
        <v>3.0741810681469057</v>
      </c>
      <c r="BF49" s="536"/>
      <c r="BG49" s="537">
        <v>102</v>
      </c>
      <c r="BH49" s="538"/>
      <c r="BI49" s="539"/>
      <c r="BJ49" s="540"/>
      <c r="BK49" s="540"/>
      <c r="BL49" s="541"/>
      <c r="BM49" s="541"/>
      <c r="BN49" s="542"/>
      <c r="BO49" s="542"/>
    </row>
    <row r="50" spans="1:67" s="543" customFormat="1">
      <c r="A50" s="544"/>
      <c r="B50" s="545"/>
      <c r="C50" s="546" t="s">
        <v>389</v>
      </c>
      <c r="D50" s="502">
        <v>0.14216999999999999</v>
      </c>
      <c r="E50" s="502">
        <v>0.14441000000000001</v>
      </c>
      <c r="F50" s="502">
        <v>0.14318</v>
      </c>
      <c r="G50" s="502">
        <v>0.14277000000000001</v>
      </c>
      <c r="H50" s="502">
        <v>0.14277999999999999</v>
      </c>
      <c r="I50" s="502">
        <v>0.14285</v>
      </c>
      <c r="J50" s="502">
        <v>0.14163999999999999</v>
      </c>
      <c r="K50" s="502">
        <v>0.14238000000000001</v>
      </c>
      <c r="L50" s="502">
        <v>0.14385000000000001</v>
      </c>
      <c r="M50" s="502">
        <v>0.14391000000000001</v>
      </c>
      <c r="N50" s="502">
        <v>0.14172000000000001</v>
      </c>
      <c r="O50" s="502">
        <v>0.14027999999999999</v>
      </c>
      <c r="P50" s="502">
        <v>0.1404</v>
      </c>
      <c r="Q50" s="502">
        <v>0.13869999999999999</v>
      </c>
      <c r="R50" s="502">
        <v>0.13857</v>
      </c>
      <c r="S50" s="502">
        <v>0.13911000000000001</v>
      </c>
      <c r="T50" s="502">
        <v>0.13913</v>
      </c>
      <c r="U50" s="502">
        <v>0.13958000000000001</v>
      </c>
      <c r="V50" s="502">
        <v>0.13900000000000001</v>
      </c>
      <c r="W50" s="502">
        <v>0.13686000000000001</v>
      </c>
      <c r="X50" s="502">
        <v>0.13816999999999999</v>
      </c>
      <c r="Y50" s="502">
        <v>0.13872000000000001</v>
      </c>
      <c r="Z50" s="502">
        <v>0.13880000000000001</v>
      </c>
      <c r="AA50" s="502">
        <v>0.14119000000000001</v>
      </c>
      <c r="AB50" s="502">
        <v>0.14307</v>
      </c>
      <c r="AC50" s="502">
        <v>0.13261000000000001</v>
      </c>
      <c r="AD50" s="502">
        <v>0.13411999999999999</v>
      </c>
      <c r="AE50" s="502">
        <v>0.13333</v>
      </c>
      <c r="AF50" s="502">
        <v>0.13264999999999999</v>
      </c>
      <c r="AG50" s="502">
        <v>0.13303999999999999</v>
      </c>
      <c r="AH50" s="502">
        <v>0.13264999999999999</v>
      </c>
      <c r="AI50" s="502">
        <v>0.13078000000000001</v>
      </c>
      <c r="AJ50" s="502">
        <v>0.13111</v>
      </c>
      <c r="AK50" s="502">
        <v>0.13217000000000001</v>
      </c>
      <c r="AL50" s="502">
        <v>0.13134000000000001</v>
      </c>
      <c r="AM50" s="502">
        <v>0.13131000000000001</v>
      </c>
      <c r="AN50" s="502">
        <v>0.13059999999999999</v>
      </c>
      <c r="AO50" s="502">
        <v>0.12942000000000001</v>
      </c>
      <c r="AP50" s="502">
        <v>0.13014000000000001</v>
      </c>
      <c r="AQ50" s="502">
        <v>0.13075000000000001</v>
      </c>
      <c r="AR50" s="502">
        <v>0.13006000000000001</v>
      </c>
      <c r="AS50" s="502">
        <v>0.13153000000000001</v>
      </c>
      <c r="AT50" s="502">
        <v>0.13200000000000001</v>
      </c>
      <c r="AU50" s="502">
        <v>0.12978999999999999</v>
      </c>
      <c r="AV50" s="502">
        <v>0.12795999999999999</v>
      </c>
      <c r="AW50" s="502">
        <v>0.12852</v>
      </c>
      <c r="AX50" s="502">
        <v>0.12945999999999999</v>
      </c>
      <c r="AY50" s="502">
        <v>0.13183</v>
      </c>
      <c r="AZ50" s="502">
        <v>0.1321</v>
      </c>
      <c r="BA50" s="547"/>
      <c r="BB50" s="548"/>
      <c r="BC50" s="548"/>
      <c r="BD50" s="534"/>
      <c r="BE50" s="549"/>
      <c r="BF50" s="548"/>
      <c r="BG50" s="550"/>
      <c r="BH50" s="538"/>
      <c r="BI50" s="539"/>
      <c r="BJ50" s="540"/>
      <c r="BK50" s="540"/>
      <c r="BL50" s="540"/>
      <c r="BM50" s="540"/>
      <c r="BN50" s="551"/>
      <c r="BO50" s="551"/>
    </row>
    <row r="51" spans="1:67" s="543" customFormat="1">
      <c r="A51" s="544"/>
      <c r="B51" s="545"/>
      <c r="C51" s="552" t="s">
        <v>390</v>
      </c>
      <c r="D51" s="553">
        <f t="shared" ref="D51:AZ52" si="14">300/D49</f>
        <v>3576.367364455677</v>
      </c>
      <c r="E51" s="553">
        <f t="shared" si="14"/>
        <v>3555.1342063162883</v>
      </c>
      <c r="F51" s="553">
        <f t="shared" si="14"/>
        <v>3574.0665729466987</v>
      </c>
      <c r="G51" s="553">
        <f t="shared" si="14"/>
        <v>3578.9699724419315</v>
      </c>
      <c r="H51" s="553">
        <f t="shared" si="14"/>
        <v>3571.9813780704153</v>
      </c>
      <c r="I51" s="553">
        <f t="shared" si="14"/>
        <v>3569.7711776675114</v>
      </c>
      <c r="J51" s="553">
        <f t="shared" si="14"/>
        <v>3586.7148083498723</v>
      </c>
      <c r="K51" s="553">
        <f t="shared" si="14"/>
        <v>3578.3296357260433</v>
      </c>
      <c r="L51" s="553">
        <f t="shared" si="14"/>
        <v>3558.5077990629261</v>
      </c>
      <c r="M51" s="553">
        <f t="shared" si="14"/>
        <v>3593.2446999640679</v>
      </c>
      <c r="N51" s="553">
        <f t="shared" si="14"/>
        <v>3624.1075635124848</v>
      </c>
      <c r="O51" s="553">
        <f t="shared" si="14"/>
        <v>3655.0598211457395</v>
      </c>
      <c r="P51" s="553">
        <f t="shared" si="14"/>
        <v>3649.013550003649</v>
      </c>
      <c r="Q51" s="553">
        <f t="shared" si="14"/>
        <v>3665.1517372819239</v>
      </c>
      <c r="R51" s="553">
        <f t="shared" si="14"/>
        <v>3668.872066431044</v>
      </c>
      <c r="S51" s="553">
        <f t="shared" si="14"/>
        <v>3660.947453200888</v>
      </c>
      <c r="T51" s="553">
        <f t="shared" si="14"/>
        <v>3655.7279163569456</v>
      </c>
      <c r="U51" s="553">
        <f t="shared" si="14"/>
        <v>3639.0543310811631</v>
      </c>
      <c r="V51" s="553">
        <f t="shared" si="14"/>
        <v>3641.3953827106548</v>
      </c>
      <c r="W51" s="553">
        <f t="shared" si="14"/>
        <v>3683.7839829072423</v>
      </c>
      <c r="X51" s="553">
        <f t="shared" si="14"/>
        <v>3667.8403755868544</v>
      </c>
      <c r="Y51" s="553">
        <f t="shared" si="14"/>
        <v>3654.7481269415848</v>
      </c>
      <c r="Z51" s="553">
        <f t="shared" si="14"/>
        <v>3656.9311034180118</v>
      </c>
      <c r="AA51" s="553">
        <f t="shared" si="14"/>
        <v>3628.9298285935474</v>
      </c>
      <c r="AB51" s="553">
        <f t="shared" si="14"/>
        <v>3610.6296938186024</v>
      </c>
      <c r="AC51" s="553">
        <f t="shared" si="14"/>
        <v>3746.1601858095451</v>
      </c>
      <c r="AD51" s="553">
        <f t="shared" si="14"/>
        <v>3727.0784674253346</v>
      </c>
      <c r="AE51" s="553">
        <f t="shared" si="14"/>
        <v>3746.2537462537462</v>
      </c>
      <c r="AF51" s="553">
        <f t="shared" si="14"/>
        <v>3757.5620937135991</v>
      </c>
      <c r="AG51" s="553">
        <f t="shared" si="14"/>
        <v>3746.815207073987</v>
      </c>
      <c r="AH51" s="553">
        <f t="shared" si="14"/>
        <v>3734.2229082128006</v>
      </c>
      <c r="AI51" s="553">
        <f t="shared" si="14"/>
        <v>3752.3921499956218</v>
      </c>
      <c r="AJ51" s="553">
        <f t="shared" si="14"/>
        <v>3750.4688086010747</v>
      </c>
      <c r="AK51" s="553">
        <f t="shared" si="14"/>
        <v>3720.0535687713905</v>
      </c>
      <c r="AL51" s="553">
        <f t="shared" si="14"/>
        <v>3729.7196494063528</v>
      </c>
      <c r="AM51" s="553">
        <f t="shared" si="14"/>
        <v>3729.1633000609095</v>
      </c>
      <c r="AN51" s="553">
        <f t="shared" si="14"/>
        <v>3735.6178711958955</v>
      </c>
      <c r="AO51" s="553">
        <f t="shared" si="14"/>
        <v>3744.0563106069112</v>
      </c>
      <c r="AP51" s="553">
        <f t="shared" si="14"/>
        <v>3731.9467078010125</v>
      </c>
      <c r="AQ51" s="553">
        <f t="shared" si="14"/>
        <v>3730.8792438751402</v>
      </c>
      <c r="AR51" s="553">
        <f t="shared" si="14"/>
        <v>3754.2235014391194</v>
      </c>
      <c r="AS51" s="553">
        <f t="shared" si="14"/>
        <v>3730.8792438751402</v>
      </c>
      <c r="AT51" s="553">
        <f t="shared" si="14"/>
        <v>3712.0902780355618</v>
      </c>
      <c r="AU51" s="553">
        <f t="shared" si="14"/>
        <v>3740.4151860856555</v>
      </c>
      <c r="AV51" s="553">
        <f t="shared" si="14"/>
        <v>3785.966683493185</v>
      </c>
      <c r="AW51" s="553">
        <f t="shared" si="14"/>
        <v>3789.0748342279762</v>
      </c>
      <c r="AX51" s="553">
        <f t="shared" si="14"/>
        <v>3788.1179367384302</v>
      </c>
      <c r="AY51" s="553">
        <f t="shared" si="14"/>
        <v>3765.249259500979</v>
      </c>
      <c r="AZ51" s="553">
        <f t="shared" si="14"/>
        <v>3754.3174650848473</v>
      </c>
      <c r="BA51" s="554"/>
      <c r="BB51" s="555"/>
      <c r="BC51" s="555"/>
      <c r="BD51" s="534"/>
      <c r="BE51" s="556"/>
      <c r="BF51" s="555"/>
      <c r="BG51" s="557"/>
      <c r="BH51" s="538"/>
      <c r="BI51" s="539"/>
      <c r="BJ51" s="540"/>
      <c r="BK51" s="540"/>
      <c r="BL51" s="540"/>
      <c r="BM51" s="540"/>
      <c r="BN51" s="551"/>
      <c r="BO51" s="551"/>
    </row>
    <row r="52" spans="1:67" s="543" customFormat="1">
      <c r="A52" s="544"/>
      <c r="B52" s="545"/>
      <c r="C52" s="552" t="s">
        <v>391</v>
      </c>
      <c r="D52" s="553">
        <f t="shared" si="14"/>
        <v>2110.1498206372653</v>
      </c>
      <c r="E52" s="553">
        <f t="shared" si="14"/>
        <v>2077.4184613253929</v>
      </c>
      <c r="F52" s="553">
        <f t="shared" si="14"/>
        <v>2095.264701773991</v>
      </c>
      <c r="G52" s="553">
        <f t="shared" si="14"/>
        <v>2101.2817818869507</v>
      </c>
      <c r="H52" s="553">
        <f t="shared" si="14"/>
        <v>2101.1346126908534</v>
      </c>
      <c r="I52" s="553">
        <f t="shared" si="14"/>
        <v>2100.1050052502624</v>
      </c>
      <c r="J52" s="553">
        <f t="shared" si="14"/>
        <v>2118.0457497881957</v>
      </c>
      <c r="K52" s="553">
        <f t="shared" si="14"/>
        <v>2107.0375052675936</v>
      </c>
      <c r="L52" s="553">
        <f t="shared" si="14"/>
        <v>2085.5057351407718</v>
      </c>
      <c r="M52" s="553">
        <f t="shared" si="14"/>
        <v>2084.6362309776941</v>
      </c>
      <c r="N52" s="553">
        <f t="shared" si="14"/>
        <v>2116.8501270110073</v>
      </c>
      <c r="O52" s="553">
        <f t="shared" si="14"/>
        <v>2138.5799828913605</v>
      </c>
      <c r="P52" s="553">
        <f t="shared" si="14"/>
        <v>2136.7521367521367</v>
      </c>
      <c r="Q52" s="553">
        <f t="shared" si="14"/>
        <v>2162.9416005767844</v>
      </c>
      <c r="R52" s="553">
        <f t="shared" si="14"/>
        <v>2164.9707728945659</v>
      </c>
      <c r="S52" s="553">
        <f t="shared" si="14"/>
        <v>2156.5667457407803</v>
      </c>
      <c r="T52" s="553">
        <f t="shared" si="14"/>
        <v>2156.256738302307</v>
      </c>
      <c r="U52" s="553">
        <f t="shared" si="14"/>
        <v>2149.3050580312365</v>
      </c>
      <c r="V52" s="553">
        <f t="shared" si="14"/>
        <v>2158.2733812949637</v>
      </c>
      <c r="W52" s="553">
        <f t="shared" si="14"/>
        <v>2192.0210434020164</v>
      </c>
      <c r="X52" s="553">
        <f t="shared" si="14"/>
        <v>2171.2383295939785</v>
      </c>
      <c r="Y52" s="553">
        <f t="shared" si="14"/>
        <v>2162.6297577854671</v>
      </c>
      <c r="Z52" s="553">
        <f t="shared" si="14"/>
        <v>2161.3832853025938</v>
      </c>
      <c r="AA52" s="553">
        <f t="shared" si="14"/>
        <v>2124.7963736808556</v>
      </c>
      <c r="AB52" s="553">
        <f t="shared" si="14"/>
        <v>2096.8756552736422</v>
      </c>
      <c r="AC52" s="553">
        <f t="shared" si="14"/>
        <v>2262.2728301033103</v>
      </c>
      <c r="AD52" s="553">
        <f t="shared" si="14"/>
        <v>2236.802863107665</v>
      </c>
      <c r="AE52" s="553">
        <f t="shared" si="14"/>
        <v>2250.0562514062849</v>
      </c>
      <c r="AF52" s="553">
        <f t="shared" si="14"/>
        <v>2261.5906520919716</v>
      </c>
      <c r="AG52" s="553">
        <f t="shared" si="14"/>
        <v>2254.9609140108241</v>
      </c>
      <c r="AH52" s="553">
        <f t="shared" si="14"/>
        <v>2261.5906520919716</v>
      </c>
      <c r="AI52" s="553">
        <f t="shared" si="14"/>
        <v>2293.9287352806236</v>
      </c>
      <c r="AJ52" s="553">
        <f t="shared" si="14"/>
        <v>2288.1549843642742</v>
      </c>
      <c r="AK52" s="553">
        <f t="shared" si="14"/>
        <v>2269.8040402511915</v>
      </c>
      <c r="AL52" s="553">
        <f t="shared" si="14"/>
        <v>2284.1480127912287</v>
      </c>
      <c r="AM52" s="553">
        <f t="shared" si="14"/>
        <v>2284.6698652044779</v>
      </c>
      <c r="AN52" s="553">
        <f t="shared" si="14"/>
        <v>2297.0903522205208</v>
      </c>
      <c r="AO52" s="553">
        <f t="shared" si="14"/>
        <v>2318.0343069077421</v>
      </c>
      <c r="AP52" s="553">
        <f t="shared" si="14"/>
        <v>2305.2097740894419</v>
      </c>
      <c r="AQ52" s="553">
        <f t="shared" si="14"/>
        <v>2294.455066921606</v>
      </c>
      <c r="AR52" s="553">
        <f t="shared" si="14"/>
        <v>2306.6277102875592</v>
      </c>
      <c r="AS52" s="553">
        <f t="shared" si="14"/>
        <v>2280.8484756329353</v>
      </c>
      <c r="AT52" s="553">
        <f t="shared" si="14"/>
        <v>2272.7272727272725</v>
      </c>
      <c r="AU52" s="553">
        <f t="shared" si="14"/>
        <v>2311.4261499345098</v>
      </c>
      <c r="AV52" s="553">
        <f t="shared" si="14"/>
        <v>2344.4826508283841</v>
      </c>
      <c r="AW52" s="553">
        <f t="shared" si="14"/>
        <v>2334.2670401493933</v>
      </c>
      <c r="AX52" s="553">
        <f t="shared" si="14"/>
        <v>2317.3180905298937</v>
      </c>
      <c r="AY52" s="553">
        <f t="shared" si="14"/>
        <v>2275.6580444511869</v>
      </c>
      <c r="AZ52" s="553">
        <f t="shared" si="14"/>
        <v>2271.006813020439</v>
      </c>
      <c r="BA52" s="554"/>
      <c r="BB52" s="555"/>
      <c r="BC52" s="555"/>
      <c r="BD52" s="534"/>
      <c r="BE52" s="556"/>
      <c r="BF52" s="555"/>
      <c r="BG52" s="557"/>
      <c r="BH52" s="538"/>
      <c r="BI52" s="539"/>
      <c r="BJ52" s="540"/>
      <c r="BK52" s="540"/>
      <c r="BL52" s="540"/>
      <c r="BM52" s="540"/>
      <c r="BN52" s="551"/>
      <c r="BO52" s="551"/>
    </row>
    <row r="53" spans="1:67" s="543" customFormat="1" ht="32.25" thickBot="1">
      <c r="A53" s="558"/>
      <c r="B53" s="559"/>
      <c r="C53" s="560" t="s">
        <v>392</v>
      </c>
      <c r="D53" s="561">
        <f t="shared" ref="D53:AZ53" si="15">IF(((D51="")*AND(D52="")),"",(D51-D52)*2)</f>
        <v>2932.4350876368235</v>
      </c>
      <c r="E53" s="561">
        <f t="shared" si="15"/>
        <v>2955.4314899817909</v>
      </c>
      <c r="F53" s="561">
        <f t="shared" si="15"/>
        <v>2957.6037423454154</v>
      </c>
      <c r="G53" s="561">
        <f t="shared" si="15"/>
        <v>2955.3763811099616</v>
      </c>
      <c r="H53" s="561">
        <f t="shared" si="15"/>
        <v>2941.6935307591239</v>
      </c>
      <c r="I53" s="561">
        <f t="shared" si="15"/>
        <v>2939.3323448344981</v>
      </c>
      <c r="J53" s="561">
        <f t="shared" si="15"/>
        <v>2937.3381171233532</v>
      </c>
      <c r="K53" s="561">
        <f t="shared" si="15"/>
        <v>2942.5842609168994</v>
      </c>
      <c r="L53" s="561">
        <f t="shared" si="15"/>
        <v>2946.0041278443086</v>
      </c>
      <c r="M53" s="561">
        <f t="shared" si="15"/>
        <v>3017.2169379727475</v>
      </c>
      <c r="N53" s="561">
        <f t="shared" si="15"/>
        <v>3014.514873002955</v>
      </c>
      <c r="O53" s="561">
        <f t="shared" si="15"/>
        <v>3032.9596765087581</v>
      </c>
      <c r="P53" s="561">
        <f t="shared" si="15"/>
        <v>3024.5228265030246</v>
      </c>
      <c r="Q53" s="561">
        <f t="shared" si="15"/>
        <v>3004.4202734102792</v>
      </c>
      <c r="R53" s="561">
        <f t="shared" si="15"/>
        <v>3007.8025870729562</v>
      </c>
      <c r="S53" s="561">
        <f t="shared" si="15"/>
        <v>3008.7614149202154</v>
      </c>
      <c r="T53" s="561">
        <f t="shared" si="15"/>
        <v>2998.9423561092772</v>
      </c>
      <c r="U53" s="561">
        <f t="shared" si="15"/>
        <v>2979.4985460998532</v>
      </c>
      <c r="V53" s="561">
        <f t="shared" si="15"/>
        <v>2966.2440028313822</v>
      </c>
      <c r="W53" s="561">
        <f t="shared" si="15"/>
        <v>2983.5258790104517</v>
      </c>
      <c r="X53" s="561">
        <f t="shared" si="15"/>
        <v>2993.2040919857518</v>
      </c>
      <c r="Y53" s="561">
        <f t="shared" si="15"/>
        <v>2984.2367383122355</v>
      </c>
      <c r="Z53" s="561">
        <f t="shared" si="15"/>
        <v>2991.0956362308361</v>
      </c>
      <c r="AA53" s="561">
        <f t="shared" si="15"/>
        <v>3008.2669098253837</v>
      </c>
      <c r="AB53" s="561">
        <f t="shared" si="15"/>
        <v>3027.5080770899203</v>
      </c>
      <c r="AC53" s="561">
        <f t="shared" si="15"/>
        <v>2967.7747114124695</v>
      </c>
      <c r="AD53" s="561">
        <f t="shared" si="15"/>
        <v>2980.5512086353392</v>
      </c>
      <c r="AE53" s="561">
        <f t="shared" si="15"/>
        <v>2992.3949896949225</v>
      </c>
      <c r="AF53" s="561">
        <f t="shared" si="15"/>
        <v>2991.942883243255</v>
      </c>
      <c r="AG53" s="561">
        <f t="shared" si="15"/>
        <v>2983.7085861263258</v>
      </c>
      <c r="AH53" s="561">
        <f t="shared" si="15"/>
        <v>2945.2645122416579</v>
      </c>
      <c r="AI53" s="561">
        <f t="shared" si="15"/>
        <v>2916.9268294299964</v>
      </c>
      <c r="AJ53" s="561">
        <f t="shared" si="15"/>
        <v>2924.6276484736009</v>
      </c>
      <c r="AK53" s="561">
        <f t="shared" si="15"/>
        <v>2900.4990570403979</v>
      </c>
      <c r="AL53" s="561">
        <f t="shared" si="15"/>
        <v>2891.1432732302483</v>
      </c>
      <c r="AM53" s="561">
        <f t="shared" si="15"/>
        <v>2888.9868697128632</v>
      </c>
      <c r="AN53" s="561">
        <f t="shared" si="15"/>
        <v>2877.0550379507495</v>
      </c>
      <c r="AO53" s="561">
        <f t="shared" si="15"/>
        <v>2852.0440073983382</v>
      </c>
      <c r="AP53" s="561">
        <f t="shared" si="15"/>
        <v>2853.4738674231412</v>
      </c>
      <c r="AQ53" s="561">
        <f t="shared" si="15"/>
        <v>2872.8483539070685</v>
      </c>
      <c r="AR53" s="561">
        <f t="shared" si="15"/>
        <v>2895.1915823031204</v>
      </c>
      <c r="AS53" s="561">
        <f t="shared" si="15"/>
        <v>2900.0615364844098</v>
      </c>
      <c r="AT53" s="561">
        <f t="shared" si="15"/>
        <v>2878.7260106165786</v>
      </c>
      <c r="AU53" s="561">
        <f t="shared" si="15"/>
        <v>2857.9780723022914</v>
      </c>
      <c r="AV53" s="561">
        <f t="shared" si="15"/>
        <v>2882.9680653296018</v>
      </c>
      <c r="AW53" s="561">
        <f t="shared" si="15"/>
        <v>2909.6155881571658</v>
      </c>
      <c r="AX53" s="561">
        <f t="shared" si="15"/>
        <v>2941.5996924170731</v>
      </c>
      <c r="AY53" s="561">
        <f t="shared" si="15"/>
        <v>2979.1824300995841</v>
      </c>
      <c r="AZ53" s="561">
        <f t="shared" si="15"/>
        <v>2966.6213041288165</v>
      </c>
      <c r="BA53" s="562"/>
      <c r="BB53" s="563"/>
      <c r="BC53" s="563"/>
      <c r="BD53" s="564"/>
      <c r="BE53" s="561"/>
      <c r="BF53" s="563"/>
      <c r="BG53" s="565"/>
      <c r="BH53" s="538"/>
      <c r="BI53" s="539"/>
      <c r="BJ53" s="540"/>
      <c r="BK53" s="540"/>
      <c r="BL53" s="540"/>
      <c r="BM53" s="540"/>
      <c r="BN53" s="551"/>
      <c r="BO53" s="551"/>
    </row>
    <row r="54" spans="1:67" s="592" customFormat="1">
      <c r="A54" s="438">
        <v>44032</v>
      </c>
      <c r="B54" s="530" t="s">
        <v>405</v>
      </c>
      <c r="C54" s="531" t="s">
        <v>387</v>
      </c>
      <c r="D54" s="502">
        <v>8.2210000000000005E-2</v>
      </c>
      <c r="E54" s="502">
        <v>8.2785999999999998E-2</v>
      </c>
      <c r="F54" s="502">
        <v>8.1939999999999999E-2</v>
      </c>
      <c r="G54" s="502">
        <v>8.2547999999999996E-2</v>
      </c>
      <c r="H54" s="502">
        <v>8.2926E-2</v>
      </c>
      <c r="I54" s="502">
        <v>8.2817000000000002E-2</v>
      </c>
      <c r="J54" s="502">
        <v>8.2562999999999998E-2</v>
      </c>
      <c r="K54" s="502">
        <v>8.1947000000000006E-2</v>
      </c>
      <c r="L54" s="502">
        <v>8.2570000000000005E-2</v>
      </c>
      <c r="M54" s="502">
        <v>8.3275000000000002E-2</v>
      </c>
      <c r="N54" s="502">
        <v>8.2253000000000007E-2</v>
      </c>
      <c r="O54" s="502">
        <v>8.2132999999999998E-2</v>
      </c>
      <c r="P54" s="502">
        <v>8.2991999999999996E-2</v>
      </c>
      <c r="Q54" s="502">
        <v>8.3828E-2</v>
      </c>
      <c r="R54" s="502">
        <v>8.4079000000000001E-2</v>
      </c>
      <c r="S54" s="502">
        <v>8.3359000000000003E-2</v>
      </c>
      <c r="T54" s="502">
        <v>8.3076999999999998E-2</v>
      </c>
      <c r="U54" s="502">
        <v>8.3904000000000006E-2</v>
      </c>
      <c r="V54" s="502">
        <v>8.3518999999999996E-2</v>
      </c>
      <c r="W54" s="502">
        <v>8.3003999999999994E-2</v>
      </c>
      <c r="X54" s="502">
        <v>8.2195000000000004E-2</v>
      </c>
      <c r="Y54" s="502">
        <v>8.1905000000000006E-2</v>
      </c>
      <c r="Z54" s="502">
        <v>8.1318000000000001E-2</v>
      </c>
      <c r="AA54" s="502">
        <v>8.2309999999999994E-2</v>
      </c>
      <c r="AB54" s="502">
        <v>8.3291000000000004E-2</v>
      </c>
      <c r="AC54" s="502">
        <v>8.1067E-2</v>
      </c>
      <c r="AD54" s="502">
        <v>8.0978999999999995E-2</v>
      </c>
      <c r="AE54" s="502">
        <v>8.1334000000000004E-2</v>
      </c>
      <c r="AF54" s="502">
        <v>8.1679000000000002E-2</v>
      </c>
      <c r="AG54" s="502">
        <v>8.2111000000000003E-2</v>
      </c>
      <c r="AH54" s="502">
        <v>8.2074999999999995E-2</v>
      </c>
      <c r="AI54" s="502">
        <v>8.2230999999999999E-2</v>
      </c>
      <c r="AJ54" s="502">
        <v>8.2182000000000005E-2</v>
      </c>
      <c r="AK54" s="502">
        <v>8.2100000000000006E-2</v>
      </c>
      <c r="AL54" s="502">
        <v>8.1739999999999993E-2</v>
      </c>
      <c r="AM54" s="502">
        <v>8.1287999999999999E-2</v>
      </c>
      <c r="AN54" s="502">
        <v>8.2135E-2</v>
      </c>
      <c r="AO54" s="502">
        <v>8.2632999999999998E-2</v>
      </c>
      <c r="AP54" s="502">
        <v>8.1921999999999995E-2</v>
      </c>
      <c r="AQ54" s="502">
        <v>8.1113000000000005E-2</v>
      </c>
      <c r="AR54" s="502">
        <v>8.1093999999999999E-2</v>
      </c>
      <c r="AS54" s="502">
        <v>8.1264000000000003E-2</v>
      </c>
      <c r="AT54" s="502">
        <v>8.1710000000000005E-2</v>
      </c>
      <c r="AU54" s="502">
        <v>8.2267999999999994E-2</v>
      </c>
      <c r="AV54" s="502">
        <v>8.1901000000000002E-2</v>
      </c>
      <c r="AW54" s="502">
        <v>8.0674999999999997E-2</v>
      </c>
      <c r="AX54" s="502">
        <v>8.0185000000000006E-2</v>
      </c>
      <c r="AY54" s="502">
        <v>8.1265000000000004E-2</v>
      </c>
      <c r="AZ54" s="502">
        <v>8.2385E-2</v>
      </c>
      <c r="BA54" s="532">
        <f>IF((P55=""),"",MAX(D58:AZ58))</f>
        <v>3185.5187688275819</v>
      </c>
      <c r="BB54" s="533">
        <f>IF(P55="","",MIN(D58:AZ58))</f>
        <v>3035.5047496739162</v>
      </c>
      <c r="BC54" s="533">
        <f>IF((P58=""),"",AVERAGE(D58:AZ58))</f>
        <v>3104.4893553170045</v>
      </c>
      <c r="BD54" s="588">
        <f>STDEV(D58:AZ58)</f>
        <v>41.969358937625941</v>
      </c>
      <c r="BE54" s="535">
        <f>IF((P55=""),"",((BA54-BB54)/(BA54+BB54))*100)</f>
        <v>2.4114041476859844</v>
      </c>
      <c r="BF54" s="536"/>
      <c r="BG54" s="589">
        <v>102</v>
      </c>
      <c r="BH54" s="590"/>
      <c r="BI54" s="591"/>
      <c r="BJ54" s="540"/>
      <c r="BK54" s="540"/>
      <c r="BL54" s="541"/>
      <c r="BM54" s="541"/>
      <c r="BN54" s="542"/>
      <c r="BO54" s="542"/>
    </row>
    <row r="55" spans="1:67" s="592" customFormat="1">
      <c r="A55" s="593"/>
      <c r="B55" s="594"/>
      <c r="C55" s="546" t="s">
        <v>389</v>
      </c>
      <c r="D55" s="502">
        <v>0.14074999999999999</v>
      </c>
      <c r="E55" s="502">
        <v>0.14348</v>
      </c>
      <c r="F55" s="502">
        <v>0.14047000000000001</v>
      </c>
      <c r="G55" s="502">
        <v>0.14219999999999999</v>
      </c>
      <c r="H55" s="502">
        <v>0.14352999999999999</v>
      </c>
      <c r="I55" s="502">
        <v>0.14302000000000001</v>
      </c>
      <c r="J55" s="502">
        <v>0.14238000000000001</v>
      </c>
      <c r="K55" s="502">
        <v>0.14057</v>
      </c>
      <c r="L55" s="502">
        <v>0.14197000000000001</v>
      </c>
      <c r="M55" s="502">
        <v>0.14732999999999999</v>
      </c>
      <c r="N55" s="502">
        <v>0.14388000000000001</v>
      </c>
      <c r="O55" s="502">
        <v>0.14401</v>
      </c>
      <c r="P55" s="502">
        <v>0.14663999999999999</v>
      </c>
      <c r="Q55" s="502">
        <v>0.14896000000000001</v>
      </c>
      <c r="R55" s="502">
        <v>0.14964</v>
      </c>
      <c r="S55" s="502">
        <v>0.14729</v>
      </c>
      <c r="T55" s="502">
        <v>0.14634</v>
      </c>
      <c r="U55" s="502">
        <v>0.14859</v>
      </c>
      <c r="V55" s="502">
        <v>0.1484</v>
      </c>
      <c r="W55" s="502">
        <v>0.14599000000000001</v>
      </c>
      <c r="X55" s="502">
        <v>0.14413999999999999</v>
      </c>
      <c r="Y55" s="502">
        <v>0.14266000000000001</v>
      </c>
      <c r="Z55" s="502">
        <v>0.14096</v>
      </c>
      <c r="AA55" s="502">
        <v>0.14352999999999999</v>
      </c>
      <c r="AB55" s="502">
        <v>0.14718000000000001</v>
      </c>
      <c r="AC55" s="502">
        <v>0.14130999999999999</v>
      </c>
      <c r="AD55" s="502">
        <v>0.14094000000000001</v>
      </c>
      <c r="AE55" s="502">
        <v>0.14263999999999999</v>
      </c>
      <c r="AF55" s="502">
        <v>0.14421999999999999</v>
      </c>
      <c r="AG55" s="502">
        <v>0.14518</v>
      </c>
      <c r="AH55" s="502">
        <v>0.14459</v>
      </c>
      <c r="AI55" s="502">
        <v>0.14459</v>
      </c>
      <c r="AJ55" s="502">
        <v>0.14427999999999999</v>
      </c>
      <c r="AK55" s="502">
        <v>0.14419999999999999</v>
      </c>
      <c r="AL55" s="502">
        <v>0.14283999999999999</v>
      </c>
      <c r="AM55" s="502">
        <v>0.14077000000000001</v>
      </c>
      <c r="AN55" s="502">
        <v>0.14224000000000001</v>
      </c>
      <c r="AO55" s="502">
        <v>0.14318</v>
      </c>
      <c r="AP55" s="502">
        <v>0.14087</v>
      </c>
      <c r="AQ55" s="502">
        <v>0.1386</v>
      </c>
      <c r="AR55" s="502">
        <v>0.13875000000000001</v>
      </c>
      <c r="AS55" s="502">
        <v>0.13886000000000001</v>
      </c>
      <c r="AT55" s="502">
        <v>0.13947999999999999</v>
      </c>
      <c r="AU55" s="502">
        <v>0.14107</v>
      </c>
      <c r="AV55" s="502">
        <v>0.14066999999999999</v>
      </c>
      <c r="AW55" s="502">
        <v>0.13757</v>
      </c>
      <c r="AX55" s="502">
        <v>0.13689000000000001</v>
      </c>
      <c r="AY55" s="502">
        <v>0.14050000000000001</v>
      </c>
      <c r="AZ55" s="502">
        <v>0.14316000000000001</v>
      </c>
      <c r="BA55" s="595"/>
      <c r="BB55" s="596"/>
      <c r="BC55" s="596"/>
      <c r="BD55" s="588"/>
      <c r="BE55" s="597"/>
      <c r="BF55" s="596"/>
      <c r="BG55" s="598"/>
      <c r="BH55" s="590"/>
      <c r="BI55" s="591"/>
      <c r="BJ55" s="540"/>
      <c r="BK55" s="540"/>
      <c r="BL55" s="540"/>
      <c r="BM55" s="540"/>
      <c r="BN55" s="599"/>
      <c r="BO55" s="599"/>
    </row>
    <row r="56" spans="1:67" s="592" customFormat="1">
      <c r="A56" s="593"/>
      <c r="B56" s="594"/>
      <c r="C56" s="552" t="s">
        <v>390</v>
      </c>
      <c r="D56" s="600">
        <f t="shared" ref="D56:AZ57" si="16">300/D54</f>
        <v>3649.1910959737256</v>
      </c>
      <c r="E56" s="600">
        <f t="shared" si="16"/>
        <v>3623.8011257942167</v>
      </c>
      <c r="F56" s="600">
        <f t="shared" si="16"/>
        <v>3661.2155235538198</v>
      </c>
      <c r="G56" s="600">
        <f t="shared" si="16"/>
        <v>3634.2491641226925</v>
      </c>
      <c r="H56" s="600">
        <f t="shared" si="16"/>
        <v>3617.6832356558862</v>
      </c>
      <c r="I56" s="600">
        <f t="shared" si="16"/>
        <v>3622.4446671577089</v>
      </c>
      <c r="J56" s="600">
        <f t="shared" si="16"/>
        <v>3633.5888957523348</v>
      </c>
      <c r="K56" s="600">
        <f t="shared" si="16"/>
        <v>3660.9027786252086</v>
      </c>
      <c r="L56" s="600">
        <f t="shared" si="16"/>
        <v>3633.2808526099066</v>
      </c>
      <c r="M56" s="600">
        <f t="shared" si="16"/>
        <v>3602.521765235665</v>
      </c>
      <c r="N56" s="600">
        <f t="shared" si="16"/>
        <v>3647.2833817611513</v>
      </c>
      <c r="O56" s="600">
        <f t="shared" si="16"/>
        <v>3652.6122265106596</v>
      </c>
      <c r="P56" s="600">
        <f t="shared" si="16"/>
        <v>3614.8062463851938</v>
      </c>
      <c r="Q56" s="600">
        <f t="shared" si="16"/>
        <v>3578.756501407644</v>
      </c>
      <c r="R56" s="600">
        <f t="shared" si="16"/>
        <v>3568.0728838354403</v>
      </c>
      <c r="S56" s="600">
        <f t="shared" si="16"/>
        <v>3598.8915414052472</v>
      </c>
      <c r="T56" s="600">
        <f t="shared" si="16"/>
        <v>3611.1077674928079</v>
      </c>
      <c r="U56" s="600">
        <f t="shared" si="16"/>
        <v>3575.5148741418761</v>
      </c>
      <c r="V56" s="600">
        <f t="shared" si="16"/>
        <v>3591.9970306157884</v>
      </c>
      <c r="W56" s="600">
        <f t="shared" si="16"/>
        <v>3614.2836489807723</v>
      </c>
      <c r="X56" s="600">
        <f t="shared" si="16"/>
        <v>3649.8570472656484</v>
      </c>
      <c r="Y56" s="600">
        <f t="shared" si="16"/>
        <v>3662.7800500579938</v>
      </c>
      <c r="Z56" s="600">
        <f t="shared" si="16"/>
        <v>3689.2200988710988</v>
      </c>
      <c r="AA56" s="600">
        <f t="shared" si="16"/>
        <v>3644.7576236180298</v>
      </c>
      <c r="AB56" s="600">
        <f t="shared" si="16"/>
        <v>3601.8297295025873</v>
      </c>
      <c r="AC56" s="600">
        <f t="shared" si="16"/>
        <v>3700.6426782784611</v>
      </c>
      <c r="AD56" s="600">
        <f t="shared" si="16"/>
        <v>3704.6641721927908</v>
      </c>
      <c r="AE56" s="600">
        <f t="shared" si="16"/>
        <v>3688.4943566036341</v>
      </c>
      <c r="AF56" s="600">
        <f t="shared" si="16"/>
        <v>3672.9147026775549</v>
      </c>
      <c r="AG56" s="600">
        <f t="shared" si="16"/>
        <v>3653.590870894277</v>
      </c>
      <c r="AH56" s="600">
        <f t="shared" si="16"/>
        <v>3655.1934206518431</v>
      </c>
      <c r="AI56" s="600">
        <f t="shared" si="16"/>
        <v>3648.2591723316027</v>
      </c>
      <c r="AJ56" s="600">
        <f t="shared" si="16"/>
        <v>3650.4344016938012</v>
      </c>
      <c r="AK56" s="600">
        <f t="shared" si="16"/>
        <v>3654.0803897685746</v>
      </c>
      <c r="AL56" s="600">
        <f t="shared" si="16"/>
        <v>3670.1737215561539</v>
      </c>
      <c r="AM56" s="600">
        <f t="shared" si="16"/>
        <v>3690.5816356657811</v>
      </c>
      <c r="AN56" s="600">
        <f t="shared" si="16"/>
        <v>3652.523284835941</v>
      </c>
      <c r="AO56" s="600">
        <f t="shared" si="16"/>
        <v>3630.5108128713709</v>
      </c>
      <c r="AP56" s="600">
        <f t="shared" si="16"/>
        <v>3662.019970215571</v>
      </c>
      <c r="AQ56" s="600">
        <f t="shared" si="16"/>
        <v>3698.5440065094372</v>
      </c>
      <c r="AR56" s="600">
        <f t="shared" si="16"/>
        <v>3699.4105605840136</v>
      </c>
      <c r="AS56" s="600">
        <f t="shared" si="16"/>
        <v>3691.6715888954518</v>
      </c>
      <c r="AT56" s="600">
        <f t="shared" si="16"/>
        <v>3671.5212336311342</v>
      </c>
      <c r="AU56" s="600">
        <f t="shared" si="16"/>
        <v>3646.6183692322656</v>
      </c>
      <c r="AV56" s="600">
        <f t="shared" si="16"/>
        <v>3662.9589382303025</v>
      </c>
      <c r="AW56" s="600">
        <f t="shared" si="16"/>
        <v>3718.6241090796407</v>
      </c>
      <c r="AX56" s="600">
        <f t="shared" si="16"/>
        <v>3741.3481324437234</v>
      </c>
      <c r="AY56" s="600">
        <f t="shared" si="16"/>
        <v>3691.6261613240631</v>
      </c>
      <c r="AZ56" s="600">
        <f t="shared" si="16"/>
        <v>3641.4395824482613</v>
      </c>
      <c r="BA56" s="601"/>
      <c r="BB56" s="602"/>
      <c r="BC56" s="602"/>
      <c r="BD56" s="588"/>
      <c r="BE56" s="603"/>
      <c r="BF56" s="602"/>
      <c r="BG56" s="604"/>
      <c r="BH56" s="590"/>
      <c r="BI56" s="591"/>
      <c r="BJ56" s="540"/>
      <c r="BK56" s="540"/>
      <c r="BL56" s="540"/>
      <c r="BM56" s="540"/>
      <c r="BN56" s="599"/>
      <c r="BO56" s="599"/>
    </row>
    <row r="57" spans="1:67" s="592" customFormat="1">
      <c r="A57" s="593"/>
      <c r="B57" s="594"/>
      <c r="C57" s="552" t="s">
        <v>391</v>
      </c>
      <c r="D57" s="600">
        <f t="shared" si="16"/>
        <v>2131.4387211367675</v>
      </c>
      <c r="E57" s="600">
        <f t="shared" si="16"/>
        <v>2090.8837468636743</v>
      </c>
      <c r="F57" s="600">
        <f t="shared" si="16"/>
        <v>2135.6873353741012</v>
      </c>
      <c r="G57" s="600">
        <f t="shared" si="16"/>
        <v>2109.7046413502112</v>
      </c>
      <c r="H57" s="600">
        <f t="shared" si="16"/>
        <v>2090.1553682157041</v>
      </c>
      <c r="I57" s="600">
        <f t="shared" si="16"/>
        <v>2097.6087260523004</v>
      </c>
      <c r="J57" s="600">
        <f t="shared" si="16"/>
        <v>2107.0375052675936</v>
      </c>
      <c r="K57" s="600">
        <f t="shared" si="16"/>
        <v>2134.1680301629081</v>
      </c>
      <c r="L57" s="600">
        <f t="shared" si="16"/>
        <v>2113.1224906670423</v>
      </c>
      <c r="M57" s="600">
        <f t="shared" si="16"/>
        <v>2036.2451639177359</v>
      </c>
      <c r="N57" s="600">
        <f t="shared" si="16"/>
        <v>2085.0708924103419</v>
      </c>
      <c r="O57" s="600">
        <f t="shared" si="16"/>
        <v>2083.188667453649</v>
      </c>
      <c r="P57" s="600">
        <f t="shared" si="16"/>
        <v>2045.8265139116204</v>
      </c>
      <c r="Q57" s="600">
        <f t="shared" si="16"/>
        <v>2013.9634801288935</v>
      </c>
      <c r="R57" s="600">
        <f t="shared" si="16"/>
        <v>2004.811547714515</v>
      </c>
      <c r="S57" s="600">
        <f t="shared" si="16"/>
        <v>2036.7981533030077</v>
      </c>
      <c r="T57" s="600">
        <f t="shared" si="16"/>
        <v>2050.020500205002</v>
      </c>
      <c r="U57" s="600">
        <f t="shared" si="16"/>
        <v>2018.9783969311529</v>
      </c>
      <c r="V57" s="600">
        <f t="shared" si="16"/>
        <v>2021.5633423180593</v>
      </c>
      <c r="W57" s="600">
        <f t="shared" si="16"/>
        <v>2054.9352695390094</v>
      </c>
      <c r="X57" s="600">
        <f t="shared" si="16"/>
        <v>2081.3098376578328</v>
      </c>
      <c r="Y57" s="600">
        <f t="shared" si="16"/>
        <v>2102.9020047665776</v>
      </c>
      <c r="Z57" s="600">
        <f t="shared" si="16"/>
        <v>2128.2633371169127</v>
      </c>
      <c r="AA57" s="600">
        <f t="shared" si="16"/>
        <v>2090.1553682157041</v>
      </c>
      <c r="AB57" s="600">
        <f t="shared" si="16"/>
        <v>2038.3204239706481</v>
      </c>
      <c r="AC57" s="600">
        <f t="shared" si="16"/>
        <v>2122.9920033967874</v>
      </c>
      <c r="AD57" s="600">
        <f t="shared" si="16"/>
        <v>2128.5653469561512</v>
      </c>
      <c r="AE57" s="600">
        <f t="shared" si="16"/>
        <v>2103.1968592260237</v>
      </c>
      <c r="AF57" s="600">
        <f t="shared" si="16"/>
        <v>2080.155318263764</v>
      </c>
      <c r="AG57" s="600">
        <f t="shared" si="16"/>
        <v>2066.4003306240529</v>
      </c>
      <c r="AH57" s="600">
        <f t="shared" si="16"/>
        <v>2074.8322843903452</v>
      </c>
      <c r="AI57" s="600">
        <f t="shared" si="16"/>
        <v>2074.8322843903452</v>
      </c>
      <c r="AJ57" s="600">
        <f t="shared" si="16"/>
        <v>2079.2902689215416</v>
      </c>
      <c r="AK57" s="600">
        <f t="shared" si="16"/>
        <v>2080.4438280166437</v>
      </c>
      <c r="AL57" s="600">
        <f t="shared" si="16"/>
        <v>2100.2520302436292</v>
      </c>
      <c r="AM57" s="600">
        <f t="shared" si="16"/>
        <v>2131.1358954322654</v>
      </c>
      <c r="AN57" s="600">
        <f t="shared" si="16"/>
        <v>2109.1113610798648</v>
      </c>
      <c r="AO57" s="600">
        <f t="shared" si="16"/>
        <v>2095.264701773991</v>
      </c>
      <c r="AP57" s="600">
        <f t="shared" si="16"/>
        <v>2129.6230567189609</v>
      </c>
      <c r="AQ57" s="600">
        <f t="shared" si="16"/>
        <v>2164.5021645021643</v>
      </c>
      <c r="AR57" s="600">
        <f t="shared" si="16"/>
        <v>2162.1621621621621</v>
      </c>
      <c r="AS57" s="600">
        <f t="shared" si="16"/>
        <v>2160.4493734696816</v>
      </c>
      <c r="AT57" s="600">
        <f t="shared" si="16"/>
        <v>2150.8459994264413</v>
      </c>
      <c r="AU57" s="600">
        <f t="shared" si="16"/>
        <v>2126.6038137095061</v>
      </c>
      <c r="AV57" s="600">
        <f t="shared" si="16"/>
        <v>2132.6508850501173</v>
      </c>
      <c r="AW57" s="600">
        <f t="shared" si="16"/>
        <v>2180.7080031983719</v>
      </c>
      <c r="AX57" s="600">
        <f t="shared" si="16"/>
        <v>2191.5406530791142</v>
      </c>
      <c r="AY57" s="600">
        <f t="shared" si="16"/>
        <v>2135.2313167259786</v>
      </c>
      <c r="AZ57" s="600">
        <f t="shared" si="16"/>
        <v>2095.5574182732607</v>
      </c>
      <c r="BA57" s="601"/>
      <c r="BB57" s="602"/>
      <c r="BC57" s="602"/>
      <c r="BD57" s="588"/>
      <c r="BE57" s="603"/>
      <c r="BF57" s="602"/>
      <c r="BG57" s="604"/>
      <c r="BH57" s="590"/>
      <c r="BI57" s="591"/>
      <c r="BJ57" s="540"/>
      <c r="BK57" s="540"/>
      <c r="BL57" s="540"/>
      <c r="BM57" s="540"/>
      <c r="BN57" s="599"/>
      <c r="BO57" s="599"/>
    </row>
    <row r="58" spans="1:67" s="592" customFormat="1" ht="32.25" thickBot="1">
      <c r="A58" s="605"/>
      <c r="B58" s="606"/>
      <c r="C58" s="560" t="s">
        <v>392</v>
      </c>
      <c r="D58" s="607">
        <f t="shared" ref="D58:AZ58" si="17">IF(((D56="")*AND(D57="")),"",(D56-D57)*2)</f>
        <v>3035.5047496739162</v>
      </c>
      <c r="E58" s="607">
        <f t="shared" si="17"/>
        <v>3065.8347578610847</v>
      </c>
      <c r="F58" s="607">
        <f t="shared" si="17"/>
        <v>3051.0563763594373</v>
      </c>
      <c r="G58" s="607">
        <f t="shared" si="17"/>
        <v>3049.0890455449626</v>
      </c>
      <c r="H58" s="607">
        <f t="shared" si="17"/>
        <v>3055.0557348803641</v>
      </c>
      <c r="I58" s="607">
        <f t="shared" si="17"/>
        <v>3049.6718822108169</v>
      </c>
      <c r="J58" s="607">
        <f t="shared" si="17"/>
        <v>3053.1027809694824</v>
      </c>
      <c r="K58" s="607">
        <f t="shared" si="17"/>
        <v>3053.4694969246011</v>
      </c>
      <c r="L58" s="607">
        <f t="shared" si="17"/>
        <v>3040.3167238857286</v>
      </c>
      <c r="M58" s="607">
        <f t="shared" si="17"/>
        <v>3132.5532026358583</v>
      </c>
      <c r="N58" s="607">
        <f t="shared" si="17"/>
        <v>3124.4249787016188</v>
      </c>
      <c r="O58" s="607">
        <f t="shared" si="17"/>
        <v>3138.8471181140212</v>
      </c>
      <c r="P58" s="607">
        <f t="shared" si="17"/>
        <v>3137.9594649471469</v>
      </c>
      <c r="Q58" s="607">
        <f t="shared" si="17"/>
        <v>3129.5860425575011</v>
      </c>
      <c r="R58" s="607">
        <f t="shared" si="17"/>
        <v>3126.5226722418506</v>
      </c>
      <c r="S58" s="607">
        <f t="shared" si="17"/>
        <v>3124.186776204479</v>
      </c>
      <c r="T58" s="607">
        <f t="shared" si="17"/>
        <v>3122.1745345756117</v>
      </c>
      <c r="U58" s="607">
        <f t="shared" si="17"/>
        <v>3113.0729544214464</v>
      </c>
      <c r="V58" s="607">
        <f t="shared" si="17"/>
        <v>3140.8673765954582</v>
      </c>
      <c r="W58" s="607">
        <f t="shared" si="17"/>
        <v>3118.6967588835259</v>
      </c>
      <c r="X58" s="607">
        <f t="shared" si="17"/>
        <v>3137.0944192156312</v>
      </c>
      <c r="Y58" s="607">
        <f t="shared" si="17"/>
        <v>3119.7560905828323</v>
      </c>
      <c r="Z58" s="607">
        <f t="shared" si="17"/>
        <v>3121.9135235083722</v>
      </c>
      <c r="AA58" s="607">
        <f t="shared" si="17"/>
        <v>3109.2045108046514</v>
      </c>
      <c r="AB58" s="607">
        <f t="shared" si="17"/>
        <v>3127.0186110638783</v>
      </c>
      <c r="AC58" s="607">
        <f t="shared" si="17"/>
        <v>3155.3013497633474</v>
      </c>
      <c r="AD58" s="607">
        <f t="shared" si="17"/>
        <v>3152.1976504732793</v>
      </c>
      <c r="AE58" s="607">
        <f t="shared" si="17"/>
        <v>3170.5949947552208</v>
      </c>
      <c r="AF58" s="607">
        <f t="shared" si="17"/>
        <v>3185.5187688275819</v>
      </c>
      <c r="AG58" s="607">
        <f t="shared" si="17"/>
        <v>3174.3810805404482</v>
      </c>
      <c r="AH58" s="607">
        <f t="shared" si="17"/>
        <v>3160.7222725229958</v>
      </c>
      <c r="AI58" s="607">
        <f t="shared" si="17"/>
        <v>3146.853775882515</v>
      </c>
      <c r="AJ58" s="607">
        <f t="shared" si="17"/>
        <v>3142.2882655445192</v>
      </c>
      <c r="AK58" s="607">
        <f t="shared" si="17"/>
        <v>3147.2731235038618</v>
      </c>
      <c r="AL58" s="607">
        <f t="shared" si="17"/>
        <v>3139.8433826250493</v>
      </c>
      <c r="AM58" s="607">
        <f t="shared" si="17"/>
        <v>3118.8914804670312</v>
      </c>
      <c r="AN58" s="607">
        <f t="shared" si="17"/>
        <v>3086.8238475121525</v>
      </c>
      <c r="AO58" s="607">
        <f t="shared" si="17"/>
        <v>3070.49222219476</v>
      </c>
      <c r="AP58" s="607">
        <f t="shared" si="17"/>
        <v>3064.7938269932201</v>
      </c>
      <c r="AQ58" s="607">
        <f t="shared" si="17"/>
        <v>3068.0836840145457</v>
      </c>
      <c r="AR58" s="607">
        <f t="shared" si="17"/>
        <v>3074.4967968437031</v>
      </c>
      <c r="AS58" s="607">
        <f t="shared" si="17"/>
        <v>3062.4444308515403</v>
      </c>
      <c r="AT58" s="607">
        <f t="shared" si="17"/>
        <v>3041.3504684093859</v>
      </c>
      <c r="AU58" s="607">
        <f t="shared" si="17"/>
        <v>3040.0291110455191</v>
      </c>
      <c r="AV58" s="607">
        <f t="shared" si="17"/>
        <v>3060.6161063603704</v>
      </c>
      <c r="AW58" s="607">
        <f t="shared" si="17"/>
        <v>3075.8322117625376</v>
      </c>
      <c r="AX58" s="607">
        <f t="shared" si="17"/>
        <v>3099.6149587292184</v>
      </c>
      <c r="AY58" s="607">
        <f t="shared" si="17"/>
        <v>3112.7896891961691</v>
      </c>
      <c r="AZ58" s="607">
        <f t="shared" si="17"/>
        <v>3091.7643283500011</v>
      </c>
      <c r="BA58" s="608"/>
      <c r="BB58" s="609"/>
      <c r="BC58" s="609"/>
      <c r="BD58" s="610"/>
      <c r="BE58" s="607"/>
      <c r="BF58" s="609"/>
      <c r="BG58" s="611"/>
      <c r="BH58" s="590"/>
      <c r="BI58" s="591"/>
      <c r="BJ58" s="540"/>
      <c r="BK58" s="540"/>
      <c r="BL58" s="540"/>
      <c r="BM58" s="540"/>
      <c r="BN58" s="599"/>
      <c r="BO58" s="599"/>
    </row>
    <row r="59" spans="1:67" s="633" customFormat="1">
      <c r="A59" s="628">
        <v>44048</v>
      </c>
      <c r="B59" s="530" t="s">
        <v>405</v>
      </c>
      <c r="C59" s="531" t="s">
        <v>387</v>
      </c>
      <c r="D59" s="502">
        <v>8.3389000000000005E-2</v>
      </c>
      <c r="E59" s="502">
        <v>8.3477999999999997E-2</v>
      </c>
      <c r="F59" s="502">
        <v>8.3934999999999996E-2</v>
      </c>
      <c r="G59" s="502">
        <v>8.4229999999999999E-2</v>
      </c>
      <c r="H59" s="502">
        <v>8.4373000000000004E-2</v>
      </c>
      <c r="I59" s="502">
        <v>8.4027000000000004E-2</v>
      </c>
      <c r="J59" s="502">
        <v>8.3705000000000002E-2</v>
      </c>
      <c r="K59" s="502">
        <v>8.4137000000000003E-2</v>
      </c>
      <c r="L59" s="502">
        <v>8.3848000000000006E-2</v>
      </c>
      <c r="M59" s="502">
        <v>8.2388000000000003E-2</v>
      </c>
      <c r="N59" s="502">
        <v>8.2536999999999999E-2</v>
      </c>
      <c r="O59" s="502">
        <v>8.4237999999999993E-2</v>
      </c>
      <c r="P59" s="502">
        <v>8.4212999999999996E-2</v>
      </c>
      <c r="Q59" s="502">
        <v>8.3940000000000001E-2</v>
      </c>
      <c r="R59" s="502">
        <v>8.3539000000000002E-2</v>
      </c>
      <c r="S59" s="502">
        <v>8.3725999999999995E-2</v>
      </c>
      <c r="T59" s="502">
        <v>8.3146999999999999E-2</v>
      </c>
      <c r="U59" s="502">
        <v>8.2602999999999996E-2</v>
      </c>
      <c r="V59" s="502">
        <v>8.2156000000000007E-2</v>
      </c>
      <c r="W59" s="502">
        <v>8.1880999999999995E-2</v>
      </c>
      <c r="X59" s="502">
        <v>8.2389000000000004E-2</v>
      </c>
      <c r="Y59" s="502">
        <v>8.2762000000000002E-2</v>
      </c>
      <c r="Z59" s="502">
        <v>8.3164000000000002E-2</v>
      </c>
      <c r="AA59" s="502">
        <v>8.3131999999999998E-2</v>
      </c>
      <c r="AB59" s="502">
        <v>8.2344000000000001E-2</v>
      </c>
      <c r="AC59" s="502">
        <v>7.9932000000000003E-2</v>
      </c>
      <c r="AD59" s="502">
        <v>8.0403000000000002E-2</v>
      </c>
      <c r="AE59" s="502">
        <v>8.1023999999999999E-2</v>
      </c>
      <c r="AF59" s="502">
        <v>8.1345000000000001E-2</v>
      </c>
      <c r="AG59" s="502">
        <v>8.1085000000000004E-2</v>
      </c>
      <c r="AH59" s="502">
        <v>8.0828999999999998E-2</v>
      </c>
      <c r="AI59" s="502">
        <v>8.0871999999999999E-2</v>
      </c>
      <c r="AJ59" s="502">
        <v>8.0584000000000003E-2</v>
      </c>
      <c r="AK59" s="502">
        <v>8.0268999999999993E-2</v>
      </c>
      <c r="AL59" s="502">
        <v>8.0637E-2</v>
      </c>
      <c r="AM59" s="502">
        <v>8.1104999999999997E-2</v>
      </c>
      <c r="AN59" s="502">
        <v>8.0753000000000005E-2</v>
      </c>
      <c r="AO59" s="502">
        <v>8.0599000000000004E-2</v>
      </c>
      <c r="AP59" s="502">
        <v>7.9911999999999997E-2</v>
      </c>
      <c r="AQ59" s="502">
        <v>7.9030000000000003E-2</v>
      </c>
      <c r="AR59" s="502">
        <v>7.9065999999999997E-2</v>
      </c>
      <c r="AS59" s="502">
        <v>7.9906000000000005E-2</v>
      </c>
      <c r="AT59" s="502">
        <v>8.0368999999999996E-2</v>
      </c>
      <c r="AU59" s="502">
        <v>8.0873E-2</v>
      </c>
      <c r="AV59" s="502">
        <v>8.1081E-2</v>
      </c>
      <c r="AW59" s="502">
        <v>8.0465999999999996E-2</v>
      </c>
      <c r="AX59" s="502">
        <v>7.9759999999999998E-2</v>
      </c>
      <c r="AY59" s="502">
        <v>7.9682000000000003E-2</v>
      </c>
      <c r="AZ59" s="502">
        <v>7.9779000000000003E-2</v>
      </c>
      <c r="BA59" s="532">
        <f>IF((P60=""),"",MAX(D63:AZ63))</f>
        <v>3180.3374062496223</v>
      </c>
      <c r="BB59" s="533">
        <f>IF(P60="","",MIN(D63:AZ63))</f>
        <v>2679.2192173275489</v>
      </c>
      <c r="BC59" s="533">
        <f>IF((P63=""),"",AVERAGE(D63:AZ63))</f>
        <v>2892.5837278087079</v>
      </c>
      <c r="BD59" s="629">
        <f>STDEV(D63:AZ63)</f>
        <v>102.43857330739229</v>
      </c>
      <c r="BE59" s="535">
        <f>IF((P60=""),"",((BA59-BB59)/(BA59+BB59))*100)</f>
        <v>8.552151999107199</v>
      </c>
      <c r="BF59" s="536"/>
      <c r="BG59" s="630" t="s">
        <v>162</v>
      </c>
      <c r="BH59" s="631"/>
      <c r="BI59" s="632"/>
      <c r="BJ59" s="540"/>
      <c r="BK59" s="540"/>
      <c r="BL59" s="541"/>
      <c r="BM59" s="541"/>
      <c r="BN59" s="542"/>
      <c r="BO59" s="542"/>
    </row>
    <row r="60" spans="1:67" s="633" customFormat="1">
      <c r="A60" s="634"/>
      <c r="B60" s="635"/>
      <c r="C60" s="546" t="s">
        <v>389</v>
      </c>
      <c r="D60" s="502">
        <v>0.13885</v>
      </c>
      <c r="E60" s="502">
        <v>0.13542000000000001</v>
      </c>
      <c r="F60" s="502">
        <v>0.14127000000000001</v>
      </c>
      <c r="G60" s="502">
        <v>0.14115</v>
      </c>
      <c r="H60" s="502">
        <v>0.13958000000000001</v>
      </c>
      <c r="I60" s="502">
        <v>0.14019000000000001</v>
      </c>
      <c r="J60" s="502">
        <v>0.14149</v>
      </c>
      <c r="K60" s="502">
        <v>0.14149999999999999</v>
      </c>
      <c r="L60" s="502">
        <v>0.14101</v>
      </c>
      <c r="M60" s="502">
        <v>0.13686000000000001</v>
      </c>
      <c r="N60" s="502">
        <v>0.13764000000000001</v>
      </c>
      <c r="O60" s="502">
        <v>0.13503000000000001</v>
      </c>
      <c r="P60" s="502">
        <v>0.14055000000000001</v>
      </c>
      <c r="Q60" s="502">
        <v>0.14038</v>
      </c>
      <c r="R60" s="502">
        <v>0.13891999999999999</v>
      </c>
      <c r="S60" s="502">
        <v>0.13799</v>
      </c>
      <c r="T60" s="502">
        <v>0.13976</v>
      </c>
      <c r="U60" s="502">
        <v>0.14247000000000001</v>
      </c>
      <c r="V60" s="502">
        <v>0.14401</v>
      </c>
      <c r="W60" s="502">
        <v>0.14466999999999999</v>
      </c>
      <c r="X60" s="502">
        <v>0.14299999999999999</v>
      </c>
      <c r="Y60" s="502">
        <v>0.14421</v>
      </c>
      <c r="Z60" s="502">
        <v>0.14430999999999999</v>
      </c>
      <c r="AA60" s="502">
        <v>0.14021</v>
      </c>
      <c r="AB60" s="502">
        <v>0.13850000000000001</v>
      </c>
      <c r="AC60" s="502">
        <v>0.12766</v>
      </c>
      <c r="AD60" s="502">
        <v>0.12933</v>
      </c>
      <c r="AE60" s="502">
        <v>0.13178000000000001</v>
      </c>
      <c r="AF60" s="502">
        <v>0.13239000000000001</v>
      </c>
      <c r="AG60" s="502">
        <v>0.13425999999999999</v>
      </c>
      <c r="AH60" s="502">
        <v>0.13350000000000001</v>
      </c>
      <c r="AI60" s="502">
        <v>0.12992000000000001</v>
      </c>
      <c r="AJ60" s="502">
        <v>0.129</v>
      </c>
      <c r="AK60" s="502">
        <v>0.12962000000000001</v>
      </c>
      <c r="AL60" s="502">
        <v>0.12973000000000001</v>
      </c>
      <c r="AM60" s="502">
        <v>0.12956000000000001</v>
      </c>
      <c r="AN60" s="502">
        <v>0.12967000000000001</v>
      </c>
      <c r="AO60" s="502">
        <v>0.13055</v>
      </c>
      <c r="AP60" s="502">
        <v>0.13081999999999999</v>
      </c>
      <c r="AQ60" s="502">
        <v>0.13042999999999999</v>
      </c>
      <c r="AR60" s="502">
        <v>0.13023000000000001</v>
      </c>
      <c r="AS60" s="502">
        <v>0.12934000000000001</v>
      </c>
      <c r="AT60" s="502">
        <v>0.12809000000000001</v>
      </c>
      <c r="AU60" s="502">
        <v>0.12794</v>
      </c>
      <c r="AV60" s="502">
        <v>0.13077</v>
      </c>
      <c r="AW60" s="502">
        <v>0.13188</v>
      </c>
      <c r="AX60" s="502">
        <v>0.13194</v>
      </c>
      <c r="AY60" s="502">
        <v>0.13014000000000001</v>
      </c>
      <c r="AZ60" s="502">
        <v>0.12911</v>
      </c>
      <c r="BA60" s="636"/>
      <c r="BB60" s="637"/>
      <c r="BC60" s="637"/>
      <c r="BD60" s="629"/>
      <c r="BE60" s="638"/>
      <c r="BF60" s="637"/>
      <c r="BG60" s="639"/>
      <c r="BH60" s="631"/>
      <c r="BI60" s="632"/>
      <c r="BJ60" s="540"/>
      <c r="BK60" s="540"/>
      <c r="BL60" s="540"/>
      <c r="BM60" s="540"/>
      <c r="BN60" s="640"/>
      <c r="BO60" s="640"/>
    </row>
    <row r="61" spans="1:67" s="633" customFormat="1">
      <c r="A61" s="634"/>
      <c r="B61" s="635"/>
      <c r="C61" s="552" t="s">
        <v>390</v>
      </c>
      <c r="D61" s="641">
        <f t="shared" ref="D61:AZ62" si="18">300/D59</f>
        <v>3597.5968053340366</v>
      </c>
      <c r="E61" s="641">
        <f t="shared" si="18"/>
        <v>3593.7612305038456</v>
      </c>
      <c r="F61" s="641">
        <f t="shared" si="18"/>
        <v>3574.194317031036</v>
      </c>
      <c r="G61" s="641">
        <f t="shared" si="18"/>
        <v>3561.6763623412085</v>
      </c>
      <c r="H61" s="641">
        <f t="shared" si="18"/>
        <v>3555.6398373887378</v>
      </c>
      <c r="I61" s="641">
        <f t="shared" si="18"/>
        <v>3570.2809811132133</v>
      </c>
      <c r="J61" s="641">
        <f t="shared" si="18"/>
        <v>3584.0152917985783</v>
      </c>
      <c r="K61" s="641">
        <f t="shared" si="18"/>
        <v>3565.6132260479931</v>
      </c>
      <c r="L61" s="641">
        <f t="shared" si="18"/>
        <v>3577.9028718633717</v>
      </c>
      <c r="M61" s="641">
        <f t="shared" si="18"/>
        <v>3641.3069864543377</v>
      </c>
      <c r="N61" s="641">
        <f t="shared" si="18"/>
        <v>3634.7335134545719</v>
      </c>
      <c r="O61" s="641">
        <f t="shared" si="18"/>
        <v>3561.3381134404904</v>
      </c>
      <c r="P61" s="641">
        <f t="shared" si="18"/>
        <v>3562.3953546364578</v>
      </c>
      <c r="Q61" s="641">
        <f t="shared" si="18"/>
        <v>3573.9814152966405</v>
      </c>
      <c r="R61" s="641">
        <f t="shared" si="18"/>
        <v>3591.137073702103</v>
      </c>
      <c r="S61" s="641">
        <f t="shared" si="18"/>
        <v>3583.1163557317918</v>
      </c>
      <c r="T61" s="641">
        <f t="shared" si="18"/>
        <v>3608.0676392413438</v>
      </c>
      <c r="U61" s="641">
        <f t="shared" si="18"/>
        <v>3631.8293524448268</v>
      </c>
      <c r="V61" s="641">
        <f t="shared" si="18"/>
        <v>3651.5896586980862</v>
      </c>
      <c r="W61" s="641">
        <f t="shared" si="18"/>
        <v>3663.8536412598773</v>
      </c>
      <c r="X61" s="641">
        <f t="shared" si="18"/>
        <v>3641.2627899355493</v>
      </c>
      <c r="Y61" s="641">
        <f t="shared" si="18"/>
        <v>3624.8519852106037</v>
      </c>
      <c r="Z61" s="641">
        <f t="shared" si="18"/>
        <v>3607.3300947525372</v>
      </c>
      <c r="AA61" s="641">
        <f t="shared" si="18"/>
        <v>3608.7186642929319</v>
      </c>
      <c r="AB61" s="641">
        <f t="shared" si="18"/>
        <v>3643.2526960069949</v>
      </c>
      <c r="AC61" s="641">
        <f t="shared" si="18"/>
        <v>3753.1902116799279</v>
      </c>
      <c r="AD61" s="641">
        <f t="shared" si="18"/>
        <v>3731.2040595500166</v>
      </c>
      <c r="AE61" s="641">
        <f t="shared" si="18"/>
        <v>3702.6066350710903</v>
      </c>
      <c r="AF61" s="641">
        <f t="shared" si="18"/>
        <v>3687.9955744053109</v>
      </c>
      <c r="AG61" s="641">
        <f t="shared" si="18"/>
        <v>3699.8211753098599</v>
      </c>
      <c r="AH61" s="641">
        <f t="shared" si="18"/>
        <v>3711.5391752959954</v>
      </c>
      <c r="AI61" s="641">
        <f t="shared" si="18"/>
        <v>3709.5657335047977</v>
      </c>
      <c r="AJ61" s="641">
        <f t="shared" si="18"/>
        <v>3722.8233892584135</v>
      </c>
      <c r="AK61" s="641">
        <f t="shared" si="18"/>
        <v>3737.4328819344955</v>
      </c>
      <c r="AL61" s="641">
        <f t="shared" si="18"/>
        <v>3720.3765021020126</v>
      </c>
      <c r="AM61" s="641">
        <f t="shared" si="18"/>
        <v>3698.9088218975403</v>
      </c>
      <c r="AN61" s="641">
        <f t="shared" si="18"/>
        <v>3715.0322588634476</v>
      </c>
      <c r="AO61" s="641">
        <f t="shared" si="18"/>
        <v>3722.1305475254035</v>
      </c>
      <c r="AP61" s="641">
        <f t="shared" si="18"/>
        <v>3754.1295424967466</v>
      </c>
      <c r="AQ61" s="641">
        <f t="shared" si="18"/>
        <v>3796.0268252562319</v>
      </c>
      <c r="AR61" s="641">
        <f t="shared" si="18"/>
        <v>3794.2984342195127</v>
      </c>
      <c r="AS61" s="641">
        <f t="shared" si="18"/>
        <v>3754.4114334342848</v>
      </c>
      <c r="AT61" s="641">
        <f t="shared" si="18"/>
        <v>3732.7825405317972</v>
      </c>
      <c r="AU61" s="641">
        <f t="shared" si="18"/>
        <v>3709.5198644788743</v>
      </c>
      <c r="AV61" s="641">
        <f t="shared" si="18"/>
        <v>3700.0037000037</v>
      </c>
      <c r="AW61" s="641">
        <f t="shared" si="18"/>
        <v>3728.2827529639849</v>
      </c>
      <c r="AX61" s="641">
        <f t="shared" si="18"/>
        <v>3761.2838515546641</v>
      </c>
      <c r="AY61" s="641">
        <f t="shared" si="18"/>
        <v>3764.9657388117766</v>
      </c>
      <c r="AZ61" s="641">
        <f t="shared" si="18"/>
        <v>3760.3880720490351</v>
      </c>
      <c r="BA61" s="642"/>
      <c r="BB61" s="643"/>
      <c r="BC61" s="643"/>
      <c r="BD61" s="629"/>
      <c r="BE61" s="644"/>
      <c r="BF61" s="643"/>
      <c r="BG61" s="645"/>
      <c r="BH61" s="631"/>
      <c r="BI61" s="632"/>
      <c r="BJ61" s="540"/>
      <c r="BK61" s="540"/>
      <c r="BL61" s="540"/>
      <c r="BM61" s="540"/>
      <c r="BN61" s="640"/>
      <c r="BO61" s="640"/>
    </row>
    <row r="62" spans="1:67" s="633" customFormat="1">
      <c r="A62" s="634"/>
      <c r="B62" s="635"/>
      <c r="C62" s="552" t="s">
        <v>391</v>
      </c>
      <c r="D62" s="641">
        <f t="shared" si="18"/>
        <v>2160.6049693914297</v>
      </c>
      <c r="E62" s="641">
        <f t="shared" si="18"/>
        <v>2215.330084182543</v>
      </c>
      <c r="F62" s="641">
        <f t="shared" si="18"/>
        <v>2123.5931195582925</v>
      </c>
      <c r="G62" s="641">
        <f t="shared" si="18"/>
        <v>2125.3985122210415</v>
      </c>
      <c r="H62" s="641">
        <f t="shared" si="18"/>
        <v>2149.3050580312365</v>
      </c>
      <c r="I62" s="641">
        <f t="shared" si="18"/>
        <v>2139.9529210357373</v>
      </c>
      <c r="J62" s="641">
        <f t="shared" si="18"/>
        <v>2120.2911866563009</v>
      </c>
      <c r="K62" s="641">
        <f t="shared" si="18"/>
        <v>2120.1413427561838</v>
      </c>
      <c r="L62" s="641">
        <f t="shared" si="18"/>
        <v>2127.5086873271398</v>
      </c>
      <c r="M62" s="641">
        <f t="shared" si="18"/>
        <v>2192.0210434020164</v>
      </c>
      <c r="N62" s="641">
        <f t="shared" si="18"/>
        <v>2179.598953792502</v>
      </c>
      <c r="O62" s="641">
        <f t="shared" si="18"/>
        <v>2221.7285047767159</v>
      </c>
      <c r="P62" s="641">
        <f t="shared" si="18"/>
        <v>2134.4717182497329</v>
      </c>
      <c r="Q62" s="641">
        <f t="shared" si="18"/>
        <v>2137.0565607636413</v>
      </c>
      <c r="R62" s="641">
        <f t="shared" si="18"/>
        <v>2159.5162683558883</v>
      </c>
      <c r="S62" s="641">
        <f t="shared" si="18"/>
        <v>2174.0705848249872</v>
      </c>
      <c r="T62" s="641">
        <f t="shared" si="18"/>
        <v>2146.5369204350313</v>
      </c>
      <c r="U62" s="641">
        <f t="shared" si="18"/>
        <v>2105.7064645188457</v>
      </c>
      <c r="V62" s="641">
        <f t="shared" si="18"/>
        <v>2083.188667453649</v>
      </c>
      <c r="W62" s="641">
        <f t="shared" si="18"/>
        <v>2073.6849381350662</v>
      </c>
      <c r="X62" s="641">
        <f t="shared" si="18"/>
        <v>2097.9020979020979</v>
      </c>
      <c r="Y62" s="641">
        <f t="shared" si="18"/>
        <v>2080.2995631370918</v>
      </c>
      <c r="Z62" s="641">
        <f t="shared" si="18"/>
        <v>2078.8580139976439</v>
      </c>
      <c r="AA62" s="641">
        <f t="shared" si="18"/>
        <v>2139.6476713501174</v>
      </c>
      <c r="AB62" s="641">
        <f t="shared" si="18"/>
        <v>2166.0649819494583</v>
      </c>
      <c r="AC62" s="641">
        <f t="shared" si="18"/>
        <v>2349.9921666927776</v>
      </c>
      <c r="AD62" s="641">
        <f t="shared" si="18"/>
        <v>2319.6474135931339</v>
      </c>
      <c r="AE62" s="641">
        <f t="shared" si="18"/>
        <v>2276.5214751859157</v>
      </c>
      <c r="AF62" s="641">
        <f t="shared" si="18"/>
        <v>2266.0321776569226</v>
      </c>
      <c r="AG62" s="641">
        <f t="shared" si="18"/>
        <v>2234.4704305079699</v>
      </c>
      <c r="AH62" s="641">
        <f t="shared" si="18"/>
        <v>2247.1910112359551</v>
      </c>
      <c r="AI62" s="641">
        <f t="shared" si="18"/>
        <v>2309.1133004926105</v>
      </c>
      <c r="AJ62" s="641">
        <f t="shared" si="18"/>
        <v>2325.5813953488373</v>
      </c>
      <c r="AK62" s="641">
        <f t="shared" si="18"/>
        <v>2314.4576454250887</v>
      </c>
      <c r="AL62" s="641">
        <f t="shared" si="18"/>
        <v>2312.4951823017032</v>
      </c>
      <c r="AM62" s="641">
        <f t="shared" si="18"/>
        <v>2315.529484408768</v>
      </c>
      <c r="AN62" s="641">
        <f t="shared" si="18"/>
        <v>2313.5652039793322</v>
      </c>
      <c r="AO62" s="641">
        <f t="shared" si="18"/>
        <v>2297.9701263883571</v>
      </c>
      <c r="AP62" s="641">
        <f t="shared" si="18"/>
        <v>2293.2273352698367</v>
      </c>
      <c r="AQ62" s="641">
        <f t="shared" si="18"/>
        <v>2300.0843364256693</v>
      </c>
      <c r="AR62" s="641">
        <f t="shared" si="18"/>
        <v>2303.6166781847496</v>
      </c>
      <c r="AS62" s="641">
        <f t="shared" si="18"/>
        <v>2319.4680686562547</v>
      </c>
      <c r="AT62" s="641">
        <f t="shared" si="18"/>
        <v>2342.1032086813957</v>
      </c>
      <c r="AU62" s="641">
        <f t="shared" si="18"/>
        <v>2344.8491480381431</v>
      </c>
      <c r="AV62" s="641">
        <f t="shared" si="18"/>
        <v>2294.1041523285157</v>
      </c>
      <c r="AW62" s="641">
        <f t="shared" si="18"/>
        <v>2274.7952684258416</v>
      </c>
      <c r="AX62" s="641">
        <f t="shared" si="18"/>
        <v>2273.7608003638015</v>
      </c>
      <c r="AY62" s="641">
        <f t="shared" si="18"/>
        <v>2305.2097740894419</v>
      </c>
      <c r="AZ62" s="641">
        <f t="shared" si="18"/>
        <v>2323.6000309813335</v>
      </c>
      <c r="BA62" s="642"/>
      <c r="BB62" s="643"/>
      <c r="BC62" s="643"/>
      <c r="BD62" s="629"/>
      <c r="BE62" s="644"/>
      <c r="BF62" s="643"/>
      <c r="BG62" s="645"/>
      <c r="BH62" s="631"/>
      <c r="BI62" s="632"/>
      <c r="BJ62" s="540"/>
      <c r="BK62" s="540"/>
      <c r="BL62" s="540"/>
      <c r="BM62" s="540"/>
      <c r="BN62" s="640"/>
      <c r="BO62" s="640"/>
    </row>
    <row r="63" spans="1:67" s="633" customFormat="1" ht="32.25" thickBot="1">
      <c r="A63" s="646"/>
      <c r="B63" s="647"/>
      <c r="C63" s="560" t="s">
        <v>392</v>
      </c>
      <c r="D63" s="648">
        <f t="shared" ref="D63:AZ63" si="19">IF(((D61="")*AND(D62="")),"",(D61-D62)*2)</f>
        <v>2873.9836718852139</v>
      </c>
      <c r="E63" s="648">
        <f t="shared" si="19"/>
        <v>2756.8622926426051</v>
      </c>
      <c r="F63" s="648">
        <f t="shared" si="19"/>
        <v>2901.202394945487</v>
      </c>
      <c r="G63" s="648">
        <f t="shared" si="19"/>
        <v>2872.5557002403339</v>
      </c>
      <c r="H63" s="648">
        <f t="shared" si="19"/>
        <v>2812.6695587150025</v>
      </c>
      <c r="I63" s="648">
        <f t="shared" si="19"/>
        <v>2860.6561201549521</v>
      </c>
      <c r="J63" s="648">
        <f t="shared" si="19"/>
        <v>2927.448210284555</v>
      </c>
      <c r="K63" s="648">
        <f t="shared" si="19"/>
        <v>2890.9437665836185</v>
      </c>
      <c r="L63" s="648">
        <f t="shared" si="19"/>
        <v>2900.7883690724639</v>
      </c>
      <c r="M63" s="648">
        <f t="shared" si="19"/>
        <v>2898.5718861046425</v>
      </c>
      <c r="N63" s="648">
        <f t="shared" si="19"/>
        <v>2910.2691193241399</v>
      </c>
      <c r="O63" s="648">
        <f t="shared" si="19"/>
        <v>2679.2192173275489</v>
      </c>
      <c r="P63" s="648">
        <f t="shared" si="19"/>
        <v>2855.8472727734497</v>
      </c>
      <c r="Q63" s="648">
        <f t="shared" si="19"/>
        <v>2873.8497090659985</v>
      </c>
      <c r="R63" s="648">
        <f t="shared" si="19"/>
        <v>2863.2416106924293</v>
      </c>
      <c r="S63" s="648">
        <f t="shared" si="19"/>
        <v>2818.0915418136092</v>
      </c>
      <c r="T63" s="648">
        <f t="shared" si="19"/>
        <v>2923.061437612625</v>
      </c>
      <c r="U63" s="648">
        <f t="shared" si="19"/>
        <v>3052.2457758519622</v>
      </c>
      <c r="V63" s="648">
        <f t="shared" si="19"/>
        <v>3136.8019824888743</v>
      </c>
      <c r="W63" s="648">
        <f t="shared" si="19"/>
        <v>3180.3374062496223</v>
      </c>
      <c r="X63" s="648">
        <f t="shared" si="19"/>
        <v>3086.7213840669028</v>
      </c>
      <c r="Y63" s="648">
        <f t="shared" si="19"/>
        <v>3089.1048441470239</v>
      </c>
      <c r="Z63" s="648">
        <f t="shared" si="19"/>
        <v>3056.9441615097867</v>
      </c>
      <c r="AA63" s="648">
        <f t="shared" si="19"/>
        <v>2938.1419858856289</v>
      </c>
      <c r="AB63" s="648">
        <f t="shared" si="19"/>
        <v>2954.3754281150732</v>
      </c>
      <c r="AC63" s="648">
        <f t="shared" si="19"/>
        <v>2806.3960899743006</v>
      </c>
      <c r="AD63" s="648">
        <f t="shared" si="19"/>
        <v>2823.1132919137654</v>
      </c>
      <c r="AE63" s="648">
        <f t="shared" si="19"/>
        <v>2852.1703197703491</v>
      </c>
      <c r="AF63" s="648">
        <f t="shared" si="19"/>
        <v>2843.9267934967766</v>
      </c>
      <c r="AG63" s="648">
        <f t="shared" si="19"/>
        <v>2930.7014896037799</v>
      </c>
      <c r="AH63" s="648">
        <f t="shared" si="19"/>
        <v>2928.6963281200806</v>
      </c>
      <c r="AI63" s="648">
        <f t="shared" si="19"/>
        <v>2800.9048660243743</v>
      </c>
      <c r="AJ63" s="648">
        <f t="shared" si="19"/>
        <v>2794.4839878191524</v>
      </c>
      <c r="AK63" s="648">
        <f t="shared" si="19"/>
        <v>2845.9504730188137</v>
      </c>
      <c r="AL63" s="648">
        <f t="shared" si="19"/>
        <v>2815.762639600619</v>
      </c>
      <c r="AM63" s="648">
        <f t="shared" si="19"/>
        <v>2766.7586749775446</v>
      </c>
      <c r="AN63" s="648">
        <f t="shared" si="19"/>
        <v>2802.9341097682309</v>
      </c>
      <c r="AO63" s="648">
        <f t="shared" si="19"/>
        <v>2848.3208422740927</v>
      </c>
      <c r="AP63" s="648">
        <f t="shared" si="19"/>
        <v>2921.8044144538198</v>
      </c>
      <c r="AQ63" s="648">
        <f t="shared" si="19"/>
        <v>2991.884977661125</v>
      </c>
      <c r="AR63" s="648">
        <f t="shared" si="19"/>
        <v>2981.3635120695262</v>
      </c>
      <c r="AS63" s="648">
        <f t="shared" si="19"/>
        <v>2869.8867295560603</v>
      </c>
      <c r="AT63" s="648">
        <f t="shared" si="19"/>
        <v>2781.3586637008029</v>
      </c>
      <c r="AU63" s="648">
        <f t="shared" si="19"/>
        <v>2729.3414328814624</v>
      </c>
      <c r="AV63" s="648">
        <f t="shared" si="19"/>
        <v>2811.7990953503686</v>
      </c>
      <c r="AW63" s="648">
        <f t="shared" si="19"/>
        <v>2906.9749690762865</v>
      </c>
      <c r="AX63" s="648">
        <f t="shared" si="19"/>
        <v>2975.0461023817252</v>
      </c>
      <c r="AY63" s="648">
        <f t="shared" si="19"/>
        <v>2919.5119294446695</v>
      </c>
      <c r="AZ63" s="648">
        <f t="shared" si="19"/>
        <v>2873.5760821354033</v>
      </c>
      <c r="BA63" s="649"/>
      <c r="BB63" s="650"/>
      <c r="BC63" s="650"/>
      <c r="BD63" s="651"/>
      <c r="BE63" s="648"/>
      <c r="BF63" s="650"/>
      <c r="BG63" s="652"/>
      <c r="BH63" s="631"/>
      <c r="BI63" s="632"/>
      <c r="BJ63" s="540"/>
      <c r="BK63" s="540"/>
      <c r="BL63" s="540"/>
      <c r="BM63" s="540"/>
      <c r="BN63" s="640"/>
      <c r="BO63" s="640"/>
    </row>
    <row r="64" spans="1:67">
      <c r="A64" s="628">
        <v>44057</v>
      </c>
      <c r="B64" s="439" t="s">
        <v>405</v>
      </c>
      <c r="C64" s="440" t="s">
        <v>387</v>
      </c>
      <c r="D64" s="502">
        <v>8.2861000000000004E-2</v>
      </c>
      <c r="E64" s="502">
        <v>8.3587999999999996E-2</v>
      </c>
      <c r="F64" s="502">
        <v>8.3908999999999997E-2</v>
      </c>
      <c r="G64" s="502">
        <v>8.3729999999999999E-2</v>
      </c>
      <c r="H64" s="502">
        <v>8.3173999999999998E-2</v>
      </c>
      <c r="I64" s="502">
        <v>8.2919000000000007E-2</v>
      </c>
      <c r="J64" s="502">
        <v>8.3282999999999996E-2</v>
      </c>
      <c r="K64" s="502">
        <v>8.2716999999999999E-2</v>
      </c>
      <c r="L64" s="502">
        <v>8.3184999999999995E-2</v>
      </c>
      <c r="M64" s="502">
        <v>8.3815000000000001E-2</v>
      </c>
      <c r="N64" s="502">
        <v>8.3630999999999997E-2</v>
      </c>
      <c r="O64" s="502">
        <v>8.3338999999999996E-2</v>
      </c>
      <c r="P64" s="502">
        <v>8.2993999999999998E-2</v>
      </c>
      <c r="Q64" s="502">
        <v>8.2921999999999996E-2</v>
      </c>
      <c r="R64" s="502">
        <v>8.2119999999999999E-2</v>
      </c>
      <c r="S64" s="502">
        <v>8.1706000000000001E-2</v>
      </c>
      <c r="T64" s="502">
        <v>8.1363000000000005E-2</v>
      </c>
      <c r="U64" s="502">
        <v>8.1397999999999998E-2</v>
      </c>
      <c r="V64" s="502">
        <v>8.1985000000000002E-2</v>
      </c>
      <c r="W64" s="502">
        <v>8.2410999999999998E-2</v>
      </c>
      <c r="X64" s="502">
        <v>8.2432000000000005E-2</v>
      </c>
      <c r="Y64" s="502">
        <v>8.2192000000000001E-2</v>
      </c>
      <c r="Z64" s="502">
        <v>8.1868999999999997E-2</v>
      </c>
      <c r="AA64" s="502">
        <v>8.2002000000000005E-2</v>
      </c>
      <c r="AB64" s="502">
        <v>8.3003999999999994E-2</v>
      </c>
      <c r="AC64" s="502">
        <v>8.0559000000000006E-2</v>
      </c>
      <c r="AD64" s="502">
        <v>8.0291000000000001E-2</v>
      </c>
      <c r="AE64" s="502">
        <v>8.0209000000000003E-2</v>
      </c>
      <c r="AF64" s="502">
        <v>7.9861000000000001E-2</v>
      </c>
      <c r="AG64" s="502">
        <v>7.9460000000000003E-2</v>
      </c>
      <c r="AH64" s="502">
        <v>7.9419000000000003E-2</v>
      </c>
      <c r="AI64" s="502">
        <v>8.0126000000000003E-2</v>
      </c>
      <c r="AJ64" s="502">
        <v>8.0343999999999999E-2</v>
      </c>
      <c r="AK64" s="502">
        <v>8.0054E-2</v>
      </c>
      <c r="AL64" s="502">
        <v>7.9669000000000004E-2</v>
      </c>
      <c r="AM64" s="502">
        <v>7.9236000000000001E-2</v>
      </c>
      <c r="AN64" s="502">
        <v>7.8785999999999995E-2</v>
      </c>
      <c r="AO64" s="502">
        <v>7.9571000000000003E-2</v>
      </c>
      <c r="AP64" s="502">
        <v>8.0181000000000002E-2</v>
      </c>
      <c r="AQ64" s="502">
        <v>8.0444000000000002E-2</v>
      </c>
      <c r="AR64" s="502">
        <v>8.0481999999999998E-2</v>
      </c>
      <c r="AS64" s="502">
        <v>8.0666000000000002E-2</v>
      </c>
      <c r="AT64" s="502">
        <v>7.9755000000000006E-2</v>
      </c>
      <c r="AU64" s="502">
        <v>7.9403000000000001E-2</v>
      </c>
      <c r="AV64" s="502">
        <v>7.9182000000000002E-2</v>
      </c>
      <c r="AW64" s="502">
        <v>7.9403000000000001E-2</v>
      </c>
      <c r="AX64" s="502">
        <v>7.9490000000000005E-2</v>
      </c>
      <c r="AY64" s="502">
        <v>8.0089999999999995E-2</v>
      </c>
      <c r="AZ64" s="502">
        <v>8.0572000000000005E-2</v>
      </c>
      <c r="BA64" s="442">
        <f>IF((P65=""),"",MAX(D68:AZ68))</f>
        <v>2997.9260906550999</v>
      </c>
      <c r="BB64" s="443">
        <f>IF(P65="","",MIN(D68:AZ68))</f>
        <v>2556.6903463649687</v>
      </c>
      <c r="BC64" s="443">
        <f>IF((P68=""),"",AVERAGE(D68:AZ68))</f>
        <v>2789.7795467750261</v>
      </c>
      <c r="BD64" s="444">
        <f>STDEV(D68:AZ68)</f>
        <v>105.85986219864695</v>
      </c>
      <c r="BE64" s="445">
        <f>IF((P65=""),"",((BA64-BB64)/(BA64+BB64))*100)</f>
        <v>7.9435861916479071</v>
      </c>
      <c r="BF64" s="446"/>
      <c r="BG64" s="680" t="s">
        <v>482</v>
      </c>
      <c r="BH64" s="448"/>
      <c r="BI64" s="459"/>
      <c r="BL64" s="450"/>
      <c r="BM64" s="450"/>
      <c r="BN64" s="451"/>
      <c r="BO64" s="451"/>
    </row>
    <row r="65" spans="1:67">
      <c r="A65" s="452"/>
      <c r="B65" s="453"/>
      <c r="C65" s="454" t="s">
        <v>389</v>
      </c>
      <c r="D65" s="502">
        <v>0.13075999999999999</v>
      </c>
      <c r="E65" s="502">
        <v>0.13178000000000001</v>
      </c>
      <c r="F65" s="502">
        <v>0.13292000000000001</v>
      </c>
      <c r="G65" s="502">
        <v>0.13335</v>
      </c>
      <c r="H65" s="502">
        <v>0.13208</v>
      </c>
      <c r="I65" s="502">
        <v>0.13242999999999999</v>
      </c>
      <c r="J65" s="502">
        <v>0.13313</v>
      </c>
      <c r="K65" s="502">
        <v>0.13314000000000001</v>
      </c>
      <c r="L65" s="502">
        <v>0.13320000000000001</v>
      </c>
      <c r="M65" s="502">
        <v>0.13038</v>
      </c>
      <c r="N65" s="502">
        <v>0.13119</v>
      </c>
      <c r="O65" s="502">
        <v>0.13242000000000001</v>
      </c>
      <c r="P65" s="502">
        <v>0.13349</v>
      </c>
      <c r="Q65" s="502">
        <v>0.13364000000000001</v>
      </c>
      <c r="R65" s="502">
        <v>0.13242999999999999</v>
      </c>
      <c r="S65" s="502">
        <v>0.13161999999999999</v>
      </c>
      <c r="T65" s="502">
        <v>0.13297999999999999</v>
      </c>
      <c r="U65" s="502">
        <v>0.13546</v>
      </c>
      <c r="V65" s="502">
        <v>0.13716999999999999</v>
      </c>
      <c r="W65" s="502">
        <v>0.13683999999999999</v>
      </c>
      <c r="X65" s="502">
        <v>0.13624</v>
      </c>
      <c r="Y65" s="502">
        <v>0.13605</v>
      </c>
      <c r="Z65" s="502">
        <v>0.13686000000000001</v>
      </c>
      <c r="AA65" s="502">
        <v>0.13239999999999999</v>
      </c>
      <c r="AB65" s="502">
        <v>0.13164999999999999</v>
      </c>
      <c r="AC65" s="502">
        <v>0.12715000000000001</v>
      </c>
      <c r="AD65" s="502">
        <v>0.12687000000000001</v>
      </c>
      <c r="AE65" s="502">
        <v>0.12948999999999999</v>
      </c>
      <c r="AF65" s="502">
        <v>0.13038</v>
      </c>
      <c r="AG65" s="502">
        <v>0.13178000000000001</v>
      </c>
      <c r="AH65" s="502">
        <v>0.13139999999999999</v>
      </c>
      <c r="AI65" s="502">
        <v>0.12848000000000001</v>
      </c>
      <c r="AJ65" s="502">
        <v>0.12658</v>
      </c>
      <c r="AK65" s="502">
        <v>0.12692999999999999</v>
      </c>
      <c r="AL65" s="502">
        <v>0.12703</v>
      </c>
      <c r="AM65" s="502">
        <v>0.1275</v>
      </c>
      <c r="AN65" s="502">
        <v>0.12734999999999999</v>
      </c>
      <c r="AO65" s="502">
        <v>0.12847</v>
      </c>
      <c r="AP65" s="502">
        <v>0.12908</v>
      </c>
      <c r="AQ65" s="502">
        <v>0.12845999999999999</v>
      </c>
      <c r="AR65" s="502">
        <v>0.12776000000000001</v>
      </c>
      <c r="AS65" s="502">
        <v>0.12697</v>
      </c>
      <c r="AT65" s="502">
        <v>0.12561</v>
      </c>
      <c r="AU65" s="502">
        <v>0.12572</v>
      </c>
      <c r="AV65" s="502">
        <v>0.12737000000000001</v>
      </c>
      <c r="AW65" s="502">
        <v>0.12914999999999999</v>
      </c>
      <c r="AX65" s="502">
        <v>0.12945999999999999</v>
      </c>
      <c r="AY65" s="502">
        <v>0.12881999999999999</v>
      </c>
      <c r="AZ65" s="502">
        <v>0.12866</v>
      </c>
      <c r="BA65" s="455"/>
      <c r="BB65" s="456"/>
      <c r="BC65" s="456"/>
      <c r="BD65" s="444"/>
      <c r="BE65" s="457"/>
      <c r="BF65" s="456"/>
      <c r="BG65" s="458"/>
      <c r="BH65" s="448"/>
      <c r="BI65" s="459"/>
    </row>
    <row r="66" spans="1:67">
      <c r="A66" s="452"/>
      <c r="B66" s="453"/>
      <c r="C66" s="460" t="s">
        <v>390</v>
      </c>
      <c r="D66" s="461">
        <f t="shared" ref="D66:AZ67" si="20">300/D64</f>
        <v>3620.5211136722942</v>
      </c>
      <c r="E66" s="461">
        <f t="shared" si="20"/>
        <v>3589.0319184571949</v>
      </c>
      <c r="F66" s="461">
        <f t="shared" si="20"/>
        <v>3575.3018150615549</v>
      </c>
      <c r="G66" s="461">
        <f t="shared" si="20"/>
        <v>3582.9451809387315</v>
      </c>
      <c r="H66" s="461">
        <f t="shared" si="20"/>
        <v>3606.8963858898214</v>
      </c>
      <c r="I66" s="461">
        <f t="shared" si="20"/>
        <v>3617.9886395156718</v>
      </c>
      <c r="J66" s="461">
        <f t="shared" si="20"/>
        <v>3602.1757141313356</v>
      </c>
      <c r="K66" s="461">
        <f t="shared" si="20"/>
        <v>3626.8239902317541</v>
      </c>
      <c r="L66" s="461">
        <f t="shared" si="20"/>
        <v>3606.4194265793112</v>
      </c>
      <c r="M66" s="461">
        <f t="shared" si="20"/>
        <v>3579.3115790729585</v>
      </c>
      <c r="N66" s="461">
        <f t="shared" si="20"/>
        <v>3587.1865695734837</v>
      </c>
      <c r="O66" s="461">
        <f t="shared" si="20"/>
        <v>3599.7552166452683</v>
      </c>
      <c r="P66" s="461">
        <f t="shared" si="20"/>
        <v>3614.7191363231077</v>
      </c>
      <c r="Q66" s="461">
        <f t="shared" si="20"/>
        <v>3617.8577458334339</v>
      </c>
      <c r="R66" s="461">
        <f t="shared" si="20"/>
        <v>3653.1904529956164</v>
      </c>
      <c r="S66" s="461">
        <f t="shared" si="20"/>
        <v>3671.7009766724595</v>
      </c>
      <c r="T66" s="461">
        <f t="shared" si="20"/>
        <v>3687.179676265624</v>
      </c>
      <c r="U66" s="461">
        <f t="shared" si="20"/>
        <v>3685.5942406447334</v>
      </c>
      <c r="V66" s="461">
        <f t="shared" si="20"/>
        <v>3659.205952308349</v>
      </c>
      <c r="W66" s="461">
        <f t="shared" si="20"/>
        <v>3640.2907378869327</v>
      </c>
      <c r="X66" s="461">
        <f t="shared" si="20"/>
        <v>3639.3633540372671</v>
      </c>
      <c r="Y66" s="461">
        <f t="shared" si="20"/>
        <v>3649.9902666926223</v>
      </c>
      <c r="Z66" s="461">
        <f t="shared" si="20"/>
        <v>3664.3906729042742</v>
      </c>
      <c r="AA66" s="461">
        <f t="shared" si="20"/>
        <v>3658.447354942562</v>
      </c>
      <c r="AB66" s="461">
        <f t="shared" si="20"/>
        <v>3614.2836489807723</v>
      </c>
      <c r="AC66" s="461">
        <f t="shared" si="20"/>
        <v>3723.9786988418423</v>
      </c>
      <c r="AD66" s="461">
        <f t="shared" si="20"/>
        <v>3736.4088129429201</v>
      </c>
      <c r="AE66" s="461">
        <f t="shared" si="20"/>
        <v>3740.2286526449648</v>
      </c>
      <c r="AF66" s="461">
        <f t="shared" si="20"/>
        <v>3756.5269656027349</v>
      </c>
      <c r="AG66" s="461">
        <f t="shared" si="20"/>
        <v>3775.4845205134657</v>
      </c>
      <c r="AH66" s="461">
        <f t="shared" si="20"/>
        <v>3777.4336116042759</v>
      </c>
      <c r="AI66" s="461">
        <f t="shared" si="20"/>
        <v>3744.103037715598</v>
      </c>
      <c r="AJ66" s="461">
        <f t="shared" si="20"/>
        <v>3733.9440406253111</v>
      </c>
      <c r="AK66" s="461">
        <f t="shared" si="20"/>
        <v>3747.4704574412272</v>
      </c>
      <c r="AL66" s="461">
        <f t="shared" si="20"/>
        <v>3765.5800876124968</v>
      </c>
      <c r="AM66" s="461">
        <f t="shared" si="20"/>
        <v>3786.1578070573983</v>
      </c>
      <c r="AN66" s="461">
        <f t="shared" si="20"/>
        <v>3807.7831086741303</v>
      </c>
      <c r="AO66" s="461">
        <f t="shared" si="20"/>
        <v>3770.2177929145041</v>
      </c>
      <c r="AP66" s="461">
        <f t="shared" si="20"/>
        <v>3741.5347775657574</v>
      </c>
      <c r="AQ66" s="461">
        <f t="shared" si="20"/>
        <v>3729.3023718363083</v>
      </c>
      <c r="AR66" s="461">
        <f t="shared" si="20"/>
        <v>3727.5415620884173</v>
      </c>
      <c r="AS66" s="461">
        <f t="shared" si="20"/>
        <v>3719.0390003223165</v>
      </c>
      <c r="AT66" s="461">
        <f t="shared" si="20"/>
        <v>3761.5196539401913</v>
      </c>
      <c r="AU66" s="461">
        <f t="shared" si="20"/>
        <v>3778.1947785348161</v>
      </c>
      <c r="AV66" s="461">
        <f t="shared" si="20"/>
        <v>3788.7398651208605</v>
      </c>
      <c r="AW66" s="461">
        <f t="shared" si="20"/>
        <v>3778.1947785348161</v>
      </c>
      <c r="AX66" s="461">
        <f t="shared" si="20"/>
        <v>3774.059630142156</v>
      </c>
      <c r="AY66" s="461">
        <f t="shared" si="20"/>
        <v>3745.7859907603947</v>
      </c>
      <c r="AZ66" s="461">
        <f t="shared" si="20"/>
        <v>3723.3778483840538</v>
      </c>
      <c r="BA66" s="462"/>
      <c r="BB66" s="463"/>
      <c r="BC66" s="463"/>
      <c r="BD66" s="444"/>
      <c r="BE66" s="464"/>
      <c r="BF66" s="463"/>
      <c r="BG66" s="465"/>
      <c r="BH66" s="448"/>
      <c r="BI66" s="474"/>
    </row>
    <row r="67" spans="1:67">
      <c r="A67" s="452"/>
      <c r="B67" s="453"/>
      <c r="C67" s="460" t="s">
        <v>391</v>
      </c>
      <c r="D67" s="461">
        <f t="shared" si="20"/>
        <v>2294.2795962067912</v>
      </c>
      <c r="E67" s="461">
        <f t="shared" si="20"/>
        <v>2276.5214751859157</v>
      </c>
      <c r="F67" s="461">
        <f t="shared" si="20"/>
        <v>2256.9966897381883</v>
      </c>
      <c r="G67" s="461">
        <f t="shared" si="20"/>
        <v>2249.7187851518561</v>
      </c>
      <c r="H67" s="461">
        <f t="shared" si="20"/>
        <v>2271.3506965475467</v>
      </c>
      <c r="I67" s="461">
        <f t="shared" si="20"/>
        <v>2265.3477308766896</v>
      </c>
      <c r="J67" s="461">
        <f t="shared" si="20"/>
        <v>2253.4364906482388</v>
      </c>
      <c r="K67" s="461">
        <f t="shared" si="20"/>
        <v>2253.2672374943668</v>
      </c>
      <c r="L67" s="461">
        <f t="shared" si="20"/>
        <v>2252.2522522522522</v>
      </c>
      <c r="M67" s="461">
        <f t="shared" si="20"/>
        <v>2300.9664058904741</v>
      </c>
      <c r="N67" s="461">
        <f t="shared" si="20"/>
        <v>2286.7596615595698</v>
      </c>
      <c r="O67" s="461">
        <f t="shared" si="20"/>
        <v>2265.5188038060714</v>
      </c>
      <c r="P67" s="461">
        <f t="shared" si="20"/>
        <v>2247.3593527605062</v>
      </c>
      <c r="Q67" s="461">
        <f t="shared" si="20"/>
        <v>2244.8368751870694</v>
      </c>
      <c r="R67" s="461">
        <f t="shared" si="20"/>
        <v>2265.3477308766896</v>
      </c>
      <c r="S67" s="461">
        <f t="shared" si="20"/>
        <v>2279.2888618750953</v>
      </c>
      <c r="T67" s="461">
        <f t="shared" si="20"/>
        <v>2255.9783426079111</v>
      </c>
      <c r="U67" s="461">
        <f t="shared" si="20"/>
        <v>2214.6759190905063</v>
      </c>
      <c r="V67" s="461">
        <f t="shared" si="20"/>
        <v>2187.0671429612889</v>
      </c>
      <c r="W67" s="461">
        <f t="shared" si="20"/>
        <v>2192.3414206372408</v>
      </c>
      <c r="X67" s="461">
        <f t="shared" si="20"/>
        <v>2201.996476805637</v>
      </c>
      <c r="Y67" s="461">
        <f t="shared" si="20"/>
        <v>2205.0716648291068</v>
      </c>
      <c r="Z67" s="461">
        <f t="shared" si="20"/>
        <v>2192.0210434020164</v>
      </c>
      <c r="AA67" s="461">
        <f t="shared" si="20"/>
        <v>2265.8610271903326</v>
      </c>
      <c r="AB67" s="461">
        <f t="shared" si="20"/>
        <v>2278.7694644891762</v>
      </c>
      <c r="AC67" s="461">
        <f t="shared" si="20"/>
        <v>2359.4180102241444</v>
      </c>
      <c r="AD67" s="461">
        <f t="shared" si="20"/>
        <v>2364.6252069047055</v>
      </c>
      <c r="AE67" s="461">
        <f t="shared" si="20"/>
        <v>2316.7812186269211</v>
      </c>
      <c r="AF67" s="461">
        <f t="shared" si="20"/>
        <v>2300.9664058904741</v>
      </c>
      <c r="AG67" s="461">
        <f t="shared" si="20"/>
        <v>2276.5214751859157</v>
      </c>
      <c r="AH67" s="461">
        <f t="shared" si="20"/>
        <v>2283.1050228310505</v>
      </c>
      <c r="AI67" s="461">
        <f t="shared" si="20"/>
        <v>2334.9937733499373</v>
      </c>
      <c r="AJ67" s="461">
        <f t="shared" si="20"/>
        <v>2370.0426607678937</v>
      </c>
      <c r="AK67" s="461">
        <f t="shared" si="20"/>
        <v>2363.5074450484522</v>
      </c>
      <c r="AL67" s="461">
        <f t="shared" si="20"/>
        <v>2361.6468550736045</v>
      </c>
      <c r="AM67" s="461">
        <f t="shared" si="20"/>
        <v>2352.9411764705883</v>
      </c>
      <c r="AN67" s="461">
        <f t="shared" si="20"/>
        <v>2355.7126030624268</v>
      </c>
      <c r="AO67" s="461">
        <f t="shared" si="20"/>
        <v>2335.1755273604731</v>
      </c>
      <c r="AP67" s="461">
        <f t="shared" si="20"/>
        <v>2324.1400681747755</v>
      </c>
      <c r="AQ67" s="461">
        <f t="shared" si="20"/>
        <v>2335.3573096683795</v>
      </c>
      <c r="AR67" s="461">
        <f t="shared" si="20"/>
        <v>2348.1527864746399</v>
      </c>
      <c r="AS67" s="461">
        <f t="shared" si="20"/>
        <v>2362.7628573678821</v>
      </c>
      <c r="AT67" s="461">
        <f t="shared" si="20"/>
        <v>2388.3448770002387</v>
      </c>
      <c r="AU67" s="461">
        <f t="shared" si="20"/>
        <v>2386.2551702195356</v>
      </c>
      <c r="AV67" s="461">
        <f t="shared" si="20"/>
        <v>2355.3427023631934</v>
      </c>
      <c r="AW67" s="461">
        <f t="shared" si="20"/>
        <v>2322.8803716608595</v>
      </c>
      <c r="AX67" s="461">
        <f t="shared" si="20"/>
        <v>2317.3180905298937</v>
      </c>
      <c r="AY67" s="461">
        <f t="shared" si="20"/>
        <v>2328.8309268747089</v>
      </c>
      <c r="AZ67" s="461">
        <f t="shared" si="20"/>
        <v>2331.7270324887299</v>
      </c>
      <c r="BA67" s="462"/>
      <c r="BB67" s="463"/>
      <c r="BC67" s="463"/>
      <c r="BD67" s="444"/>
      <c r="BE67" s="464"/>
      <c r="BF67" s="463"/>
      <c r="BG67" s="465"/>
      <c r="BH67" s="448"/>
      <c r="BI67" s="474"/>
    </row>
    <row r="68" spans="1:67" ht="32.25" thickBot="1">
      <c r="A68" s="466"/>
      <c r="B68" s="467"/>
      <c r="C68" s="468" t="s">
        <v>392</v>
      </c>
      <c r="D68" s="469">
        <f t="shared" ref="D68:AZ68" si="21">IF(((D66="")*AND(D67="")),"",(D66-D67)*2)</f>
        <v>2652.4830349310059</v>
      </c>
      <c r="E68" s="469">
        <f t="shared" si="21"/>
        <v>2625.0208865425584</v>
      </c>
      <c r="F68" s="469">
        <f t="shared" si="21"/>
        <v>2636.6102506467332</v>
      </c>
      <c r="G68" s="469">
        <f t="shared" si="21"/>
        <v>2666.4527915737508</v>
      </c>
      <c r="H68" s="469">
        <f t="shared" si="21"/>
        <v>2671.0913786845495</v>
      </c>
      <c r="I68" s="469">
        <f t="shared" si="21"/>
        <v>2705.2818172779644</v>
      </c>
      <c r="J68" s="469">
        <f t="shared" si="21"/>
        <v>2697.4784469661936</v>
      </c>
      <c r="K68" s="469">
        <f t="shared" si="21"/>
        <v>2747.1135054747747</v>
      </c>
      <c r="L68" s="469">
        <f t="shared" si="21"/>
        <v>2708.334348654118</v>
      </c>
      <c r="M68" s="469">
        <f t="shared" si="21"/>
        <v>2556.6903463649687</v>
      </c>
      <c r="N68" s="469">
        <f t="shared" si="21"/>
        <v>2600.8538160278276</v>
      </c>
      <c r="O68" s="469">
        <f t="shared" si="21"/>
        <v>2668.4728256783937</v>
      </c>
      <c r="P68" s="469">
        <f t="shared" si="21"/>
        <v>2734.719567125203</v>
      </c>
      <c r="Q68" s="469">
        <f t="shared" si="21"/>
        <v>2746.0417412927291</v>
      </c>
      <c r="R68" s="469">
        <f t="shared" si="21"/>
        <v>2775.6854442378535</v>
      </c>
      <c r="S68" s="469">
        <f t="shared" si="21"/>
        <v>2784.8242295947284</v>
      </c>
      <c r="T68" s="469">
        <f t="shared" si="21"/>
        <v>2862.4026673154258</v>
      </c>
      <c r="U68" s="469">
        <f t="shared" si="21"/>
        <v>2941.8366431084542</v>
      </c>
      <c r="V68" s="469">
        <f t="shared" si="21"/>
        <v>2944.2776186941201</v>
      </c>
      <c r="W68" s="469">
        <f t="shared" si="21"/>
        <v>2895.8986344993837</v>
      </c>
      <c r="X68" s="469">
        <f t="shared" si="21"/>
        <v>2874.7337544632601</v>
      </c>
      <c r="Y68" s="469">
        <f t="shared" si="21"/>
        <v>2889.837203727031</v>
      </c>
      <c r="Z68" s="469">
        <f t="shared" si="21"/>
        <v>2944.7392590045156</v>
      </c>
      <c r="AA68" s="469">
        <f t="shared" si="21"/>
        <v>2785.1726555044588</v>
      </c>
      <c r="AB68" s="469">
        <f t="shared" si="21"/>
        <v>2671.0283689831922</v>
      </c>
      <c r="AC68" s="469">
        <f t="shared" si="21"/>
        <v>2729.1213772353958</v>
      </c>
      <c r="AD68" s="469">
        <f t="shared" si="21"/>
        <v>2743.5672120764293</v>
      </c>
      <c r="AE68" s="469">
        <f t="shared" si="21"/>
        <v>2846.8948680360872</v>
      </c>
      <c r="AF68" s="469">
        <f t="shared" si="21"/>
        <v>2911.1211194245216</v>
      </c>
      <c r="AG68" s="469">
        <f t="shared" si="21"/>
        <v>2997.9260906550999</v>
      </c>
      <c r="AH68" s="469">
        <f t="shared" si="21"/>
        <v>2988.6571775464508</v>
      </c>
      <c r="AI68" s="469">
        <f t="shared" si="21"/>
        <v>2818.2185287313214</v>
      </c>
      <c r="AJ68" s="469">
        <f t="shared" si="21"/>
        <v>2727.8027597148348</v>
      </c>
      <c r="AK68" s="469">
        <f t="shared" si="21"/>
        <v>2767.92602478555</v>
      </c>
      <c r="AL68" s="469">
        <f t="shared" si="21"/>
        <v>2807.8664650777846</v>
      </c>
      <c r="AM68" s="469">
        <f t="shared" si="21"/>
        <v>2866.4332611736199</v>
      </c>
      <c r="AN68" s="469">
        <f t="shared" si="21"/>
        <v>2904.1410112234071</v>
      </c>
      <c r="AO68" s="469">
        <f t="shared" si="21"/>
        <v>2870.084531108062</v>
      </c>
      <c r="AP68" s="469">
        <f t="shared" si="21"/>
        <v>2834.7894187819638</v>
      </c>
      <c r="AQ68" s="469">
        <f t="shared" si="21"/>
        <v>2787.8901243358578</v>
      </c>
      <c r="AR68" s="469">
        <f t="shared" si="21"/>
        <v>2758.7775512275548</v>
      </c>
      <c r="AS68" s="469">
        <f t="shared" si="21"/>
        <v>2712.5522859088687</v>
      </c>
      <c r="AT68" s="469">
        <f t="shared" si="21"/>
        <v>2746.3495538799052</v>
      </c>
      <c r="AU68" s="469">
        <f t="shared" si="21"/>
        <v>2783.8792166305611</v>
      </c>
      <c r="AV68" s="469">
        <f t="shared" si="21"/>
        <v>2866.7943255153341</v>
      </c>
      <c r="AW68" s="469">
        <f t="shared" si="21"/>
        <v>2910.6288137479132</v>
      </c>
      <c r="AX68" s="469">
        <f t="shared" si="21"/>
        <v>2913.4830792245248</v>
      </c>
      <c r="AY68" s="469">
        <f t="shared" si="21"/>
        <v>2833.9101277713717</v>
      </c>
      <c r="AZ68" s="469">
        <f t="shared" si="21"/>
        <v>2783.3016317906477</v>
      </c>
      <c r="BA68" s="470"/>
      <c r="BB68" s="471"/>
      <c r="BC68" s="471"/>
      <c r="BD68" s="472"/>
      <c r="BE68" s="469"/>
      <c r="BF68" s="471"/>
      <c r="BG68" s="473"/>
      <c r="BH68" s="448"/>
      <c r="BI68" s="459"/>
    </row>
    <row r="69" spans="1:67" s="770" customFormat="1">
      <c r="A69" s="628">
        <v>44147</v>
      </c>
      <c r="B69" s="530" t="s">
        <v>405</v>
      </c>
      <c r="C69" s="531" t="s">
        <v>387</v>
      </c>
      <c r="D69" s="502">
        <v>8.4034999999999999E-2</v>
      </c>
      <c r="E69" s="502">
        <v>8.3713999999999997E-2</v>
      </c>
      <c r="F69" s="502">
        <v>8.4235000000000004E-2</v>
      </c>
      <c r="G69" s="502">
        <v>8.4656999999999996E-2</v>
      </c>
      <c r="H69" s="502">
        <v>8.4151000000000004E-2</v>
      </c>
      <c r="I69" s="502">
        <v>8.3910999999999999E-2</v>
      </c>
      <c r="J69" s="502">
        <v>8.4182999999999994E-2</v>
      </c>
      <c r="K69" s="502">
        <v>8.4334999999999993E-2</v>
      </c>
      <c r="L69" s="502">
        <v>8.4211999999999995E-2</v>
      </c>
      <c r="M69" s="502">
        <v>8.2212999999999994E-2</v>
      </c>
      <c r="N69" s="502">
        <v>8.2108E-2</v>
      </c>
      <c r="O69" s="502">
        <v>8.2541000000000003E-2</v>
      </c>
      <c r="P69" s="502">
        <v>8.2837999999999995E-2</v>
      </c>
      <c r="Q69" s="502">
        <v>8.4478999999999999E-2</v>
      </c>
      <c r="R69" s="502">
        <v>8.2938999999999999E-2</v>
      </c>
      <c r="S69" s="502">
        <v>8.2418000000000005E-2</v>
      </c>
      <c r="T69" s="502">
        <v>8.2402000000000003E-2</v>
      </c>
      <c r="U69" s="502">
        <v>8.2809999999999995E-2</v>
      </c>
      <c r="V69" s="502">
        <v>8.4162000000000001E-2</v>
      </c>
      <c r="W69" s="502">
        <v>8.4595000000000004E-2</v>
      </c>
      <c r="X69" s="502">
        <v>8.4541000000000005E-2</v>
      </c>
      <c r="Y69" s="502">
        <v>8.4183999999999995E-2</v>
      </c>
      <c r="Z69" s="502">
        <v>8.4393999999999997E-2</v>
      </c>
      <c r="AA69" s="502">
        <v>8.3667000000000005E-2</v>
      </c>
      <c r="AB69" s="502">
        <v>8.2691000000000001E-2</v>
      </c>
      <c r="AC69" s="502">
        <v>8.0542000000000002E-2</v>
      </c>
      <c r="AD69" s="502">
        <v>7.9966999999999996E-2</v>
      </c>
      <c r="AE69" s="502">
        <v>8.0207000000000001E-2</v>
      </c>
      <c r="AF69" s="502">
        <v>8.0635999999999999E-2</v>
      </c>
      <c r="AG69" s="502">
        <v>8.0920000000000006E-2</v>
      </c>
      <c r="AH69" s="502">
        <v>8.1895999999999997E-2</v>
      </c>
      <c r="AI69" s="502">
        <v>8.2064999999999999E-2</v>
      </c>
      <c r="AJ69" s="502">
        <v>8.1102999999999995E-2</v>
      </c>
      <c r="AK69" s="502">
        <v>8.0227999999999994E-2</v>
      </c>
      <c r="AL69" s="502">
        <v>8.0196000000000003E-2</v>
      </c>
      <c r="AM69" s="502">
        <v>8.0172999999999994E-2</v>
      </c>
      <c r="AN69" s="502">
        <v>8.0212000000000006E-2</v>
      </c>
      <c r="AO69" s="502">
        <v>8.0494999999999997E-2</v>
      </c>
      <c r="AP69" s="502">
        <v>8.1233E-2</v>
      </c>
      <c r="AQ69" s="502">
        <v>8.1406999999999993E-2</v>
      </c>
      <c r="AR69" s="502">
        <v>8.1243999999999997E-2</v>
      </c>
      <c r="AS69" s="502">
        <v>8.1610000000000002E-2</v>
      </c>
      <c r="AT69" s="502">
        <v>8.1095E-2</v>
      </c>
      <c r="AU69" s="502">
        <v>8.0671000000000007E-2</v>
      </c>
      <c r="AV69" s="502">
        <v>8.0798999999999996E-2</v>
      </c>
      <c r="AW69" s="502">
        <v>8.1513000000000002E-2</v>
      </c>
      <c r="AX69" s="502">
        <v>8.1678000000000001E-2</v>
      </c>
      <c r="AY69" s="502">
        <v>8.1270999999999996E-2</v>
      </c>
      <c r="AZ69" s="502">
        <v>8.0766000000000004E-2</v>
      </c>
      <c r="BA69" s="532">
        <f>IF((P70=""),"",MAX(D73:AZ73))</f>
        <v>2863.0692417265172</v>
      </c>
      <c r="BB69" s="533">
        <f>IF(P70="","",MIN(D73:AZ73))</f>
        <v>2584.6247002444861</v>
      </c>
      <c r="BC69" s="533">
        <f>IF((P73=""),"",AVERAGE(D73:AZ73))</f>
        <v>2711.7509448091214</v>
      </c>
      <c r="BD69" s="766">
        <f>STDEV(D73:AZ73)</f>
        <v>70.753268919583533</v>
      </c>
      <c r="BE69" s="535">
        <f>IF((P70=""),"",((BA69-BB69)/(BA69+BB69))*100)</f>
        <v>5.1112368728498812</v>
      </c>
      <c r="BF69" s="536"/>
      <c r="BG69" s="767" t="s">
        <v>516</v>
      </c>
      <c r="BH69" s="768"/>
      <c r="BI69" s="769"/>
      <c r="BJ69" s="540"/>
      <c r="BK69" s="540"/>
      <c r="BL69" s="541"/>
      <c r="BM69" s="541"/>
      <c r="BN69" s="542"/>
      <c r="BO69" s="542"/>
    </row>
    <row r="70" spans="1:67" s="770" customFormat="1">
      <c r="A70" s="771"/>
      <c r="B70" s="772"/>
      <c r="C70" s="546" t="s">
        <v>389</v>
      </c>
      <c r="D70" s="502">
        <v>0.13191</v>
      </c>
      <c r="E70" s="502">
        <v>0.13299</v>
      </c>
      <c r="F70" s="502">
        <v>0.13478999999999999</v>
      </c>
      <c r="G70" s="502">
        <v>0.13453999999999999</v>
      </c>
      <c r="H70" s="502">
        <v>0.13289000000000001</v>
      </c>
      <c r="I70" s="502">
        <v>0.13289000000000001</v>
      </c>
      <c r="J70" s="502">
        <v>0.13358999999999999</v>
      </c>
      <c r="K70" s="502">
        <v>0.13386999999999999</v>
      </c>
      <c r="L70" s="502">
        <v>0.13356000000000001</v>
      </c>
      <c r="M70" s="502">
        <v>0.13166</v>
      </c>
      <c r="N70" s="502">
        <v>0.13224</v>
      </c>
      <c r="O70" s="502">
        <v>0.13327</v>
      </c>
      <c r="P70" s="502">
        <v>0.13411000000000001</v>
      </c>
      <c r="Q70" s="502">
        <v>0.13281000000000001</v>
      </c>
      <c r="R70" s="502">
        <v>0.13150000000000001</v>
      </c>
      <c r="S70" s="502">
        <v>0.13063</v>
      </c>
      <c r="T70" s="502">
        <v>0.13206000000000001</v>
      </c>
      <c r="U70" s="502">
        <v>0.13478000000000001</v>
      </c>
      <c r="V70" s="502">
        <v>0.13671</v>
      </c>
      <c r="W70" s="502">
        <v>0.13711000000000001</v>
      </c>
      <c r="X70" s="502">
        <v>0.13650999999999999</v>
      </c>
      <c r="Y70" s="502">
        <v>0.13683000000000001</v>
      </c>
      <c r="Z70" s="502">
        <v>0.13489999999999999</v>
      </c>
      <c r="AA70" s="502">
        <v>0.13314999999999999</v>
      </c>
      <c r="AB70" s="502">
        <v>0.13245999999999999</v>
      </c>
      <c r="AC70" s="502">
        <v>0.12808</v>
      </c>
      <c r="AD70" s="502">
        <v>0.12889</v>
      </c>
      <c r="AE70" s="502">
        <v>0.12945000000000001</v>
      </c>
      <c r="AF70" s="502">
        <v>0.12984999999999999</v>
      </c>
      <c r="AG70" s="502">
        <v>0.13181999999999999</v>
      </c>
      <c r="AH70" s="502">
        <v>0.13063</v>
      </c>
      <c r="AI70" s="502">
        <v>0.127</v>
      </c>
      <c r="AJ70" s="502">
        <v>0.12529000000000001</v>
      </c>
      <c r="AK70" s="502">
        <v>0.12545000000000001</v>
      </c>
      <c r="AL70" s="502">
        <v>0.12556999999999999</v>
      </c>
      <c r="AM70" s="502">
        <v>0.12601999999999999</v>
      </c>
      <c r="AN70" s="502">
        <v>0.12659999999999999</v>
      </c>
      <c r="AO70" s="502">
        <v>0.12741</v>
      </c>
      <c r="AP70" s="502">
        <v>0.12776000000000001</v>
      </c>
      <c r="AQ70" s="502">
        <v>0.12812999999999999</v>
      </c>
      <c r="AR70" s="502">
        <v>0.12856000000000001</v>
      </c>
      <c r="AS70" s="502">
        <v>0.12759000000000001</v>
      </c>
      <c r="AT70" s="502">
        <v>0.12636</v>
      </c>
      <c r="AU70" s="502">
        <v>0.12714</v>
      </c>
      <c r="AV70" s="502">
        <v>0.12948999999999999</v>
      </c>
      <c r="AW70" s="502">
        <v>0.13091</v>
      </c>
      <c r="AX70" s="502">
        <v>0.13078000000000001</v>
      </c>
      <c r="AY70" s="502">
        <v>0.13044</v>
      </c>
      <c r="AZ70" s="502">
        <v>0.12959000000000001</v>
      </c>
      <c r="BA70" s="773"/>
      <c r="BB70" s="774"/>
      <c r="BC70" s="774"/>
      <c r="BD70" s="766"/>
      <c r="BE70" s="775"/>
      <c r="BF70" s="774"/>
      <c r="BG70" s="776"/>
      <c r="BH70" s="768"/>
      <c r="BI70" s="769"/>
      <c r="BJ70" s="540"/>
      <c r="BK70" s="540"/>
      <c r="BL70" s="540"/>
      <c r="BM70" s="540"/>
      <c r="BN70" s="777"/>
      <c r="BO70" s="777"/>
    </row>
    <row r="71" spans="1:67" s="770" customFormat="1">
      <c r="A71" s="771"/>
      <c r="B71" s="772"/>
      <c r="C71" s="552" t="s">
        <v>390</v>
      </c>
      <c r="D71" s="778">
        <f t="shared" ref="D71:AZ72" si="22">300/D69</f>
        <v>3569.9410959719166</v>
      </c>
      <c r="E71" s="778">
        <f t="shared" si="22"/>
        <v>3583.6299782593114</v>
      </c>
      <c r="F71" s="778">
        <f t="shared" si="22"/>
        <v>3561.4649492491244</v>
      </c>
      <c r="G71" s="778">
        <f t="shared" si="22"/>
        <v>3543.7116836174209</v>
      </c>
      <c r="H71" s="778">
        <f t="shared" si="22"/>
        <v>3565.0200235291318</v>
      </c>
      <c r="I71" s="778">
        <f t="shared" si="22"/>
        <v>3575.2165985389283</v>
      </c>
      <c r="J71" s="778">
        <f t="shared" si="22"/>
        <v>3563.6648729553476</v>
      </c>
      <c r="K71" s="778">
        <f t="shared" si="22"/>
        <v>3557.2419517400845</v>
      </c>
      <c r="L71" s="778">
        <f t="shared" si="22"/>
        <v>3562.4376573409968</v>
      </c>
      <c r="M71" s="778">
        <f t="shared" si="22"/>
        <v>3649.0579348764795</v>
      </c>
      <c r="N71" s="778">
        <f t="shared" si="22"/>
        <v>3653.7243630340527</v>
      </c>
      <c r="O71" s="778">
        <f t="shared" si="22"/>
        <v>3634.5573714881089</v>
      </c>
      <c r="P71" s="778">
        <f t="shared" si="22"/>
        <v>3621.5263526400931</v>
      </c>
      <c r="Q71" s="778">
        <f t="shared" si="22"/>
        <v>3551.1783993655226</v>
      </c>
      <c r="R71" s="778">
        <f t="shared" si="22"/>
        <v>3617.1161938291998</v>
      </c>
      <c r="S71" s="778">
        <f t="shared" si="22"/>
        <v>3639.9815574267755</v>
      </c>
      <c r="T71" s="778">
        <f t="shared" si="22"/>
        <v>3640.6883328074559</v>
      </c>
      <c r="U71" s="778">
        <f t="shared" si="22"/>
        <v>3622.7508754981286</v>
      </c>
      <c r="V71" s="778">
        <f t="shared" si="22"/>
        <v>3564.5540742853068</v>
      </c>
      <c r="W71" s="778">
        <f t="shared" si="22"/>
        <v>3546.3088835037529</v>
      </c>
      <c r="X71" s="778">
        <f t="shared" si="22"/>
        <v>3548.5740646550194</v>
      </c>
      <c r="Y71" s="778">
        <f t="shared" si="22"/>
        <v>3563.6225411004471</v>
      </c>
      <c r="Z71" s="778">
        <f t="shared" si="22"/>
        <v>3554.7550773751691</v>
      </c>
      <c r="AA71" s="778">
        <f t="shared" si="22"/>
        <v>3585.6430850873103</v>
      </c>
      <c r="AB71" s="778">
        <f t="shared" si="22"/>
        <v>3627.9643492036616</v>
      </c>
      <c r="AC71" s="778">
        <f t="shared" si="22"/>
        <v>3724.7647190285811</v>
      </c>
      <c r="AD71" s="778">
        <f t="shared" si="22"/>
        <v>3751.5475133492569</v>
      </c>
      <c r="AE71" s="778">
        <f t="shared" si="22"/>
        <v>3740.3219170396596</v>
      </c>
      <c r="AF71" s="778">
        <f t="shared" si="22"/>
        <v>3720.4226400119055</v>
      </c>
      <c r="AG71" s="778">
        <f t="shared" si="22"/>
        <v>3707.3652990608007</v>
      </c>
      <c r="AH71" s="778">
        <f t="shared" si="22"/>
        <v>3663.1825730194396</v>
      </c>
      <c r="AI71" s="778">
        <f t="shared" si="22"/>
        <v>3655.6388228842989</v>
      </c>
      <c r="AJ71" s="778">
        <f t="shared" si="22"/>
        <v>3699.0000369900008</v>
      </c>
      <c r="AK71" s="778">
        <f t="shared" si="22"/>
        <v>3739.3428728124845</v>
      </c>
      <c r="AL71" s="778">
        <f t="shared" si="22"/>
        <v>3740.8349543618133</v>
      </c>
      <c r="AM71" s="778">
        <f t="shared" si="22"/>
        <v>3741.9081236825368</v>
      </c>
      <c r="AN71" s="778">
        <f t="shared" si="22"/>
        <v>3740.0887647733502</v>
      </c>
      <c r="AO71" s="778">
        <f t="shared" si="22"/>
        <v>3726.939561463445</v>
      </c>
      <c r="AP71" s="778">
        <f t="shared" si="22"/>
        <v>3693.0803983602723</v>
      </c>
      <c r="AQ71" s="778">
        <f t="shared" si="22"/>
        <v>3685.1867775498426</v>
      </c>
      <c r="AR71" s="778">
        <f t="shared" si="22"/>
        <v>3692.580375166166</v>
      </c>
      <c r="AS71" s="778">
        <f t="shared" si="22"/>
        <v>3676.0200955765222</v>
      </c>
      <c r="AT71" s="778">
        <f t="shared" si="22"/>
        <v>3699.3649423515631</v>
      </c>
      <c r="AU71" s="778">
        <f t="shared" si="22"/>
        <v>3718.8084937585995</v>
      </c>
      <c r="AV71" s="778">
        <f t="shared" si="22"/>
        <v>3712.9172390747412</v>
      </c>
      <c r="AW71" s="778">
        <f t="shared" si="22"/>
        <v>3680.3945382945049</v>
      </c>
      <c r="AX71" s="778">
        <f t="shared" si="22"/>
        <v>3672.9596709028133</v>
      </c>
      <c r="AY71" s="778">
        <f t="shared" si="22"/>
        <v>3691.3536193722239</v>
      </c>
      <c r="AZ71" s="778">
        <f t="shared" si="22"/>
        <v>3714.4342916573805</v>
      </c>
      <c r="BA71" s="779"/>
      <c r="BB71" s="780"/>
      <c r="BC71" s="780"/>
      <c r="BD71" s="766"/>
      <c r="BE71" s="781"/>
      <c r="BF71" s="780"/>
      <c r="BG71" s="782"/>
      <c r="BH71" s="768"/>
      <c r="BI71" s="769"/>
      <c r="BJ71" s="540"/>
      <c r="BK71" s="540"/>
      <c r="BL71" s="540"/>
      <c r="BM71" s="540"/>
      <c r="BN71" s="777"/>
      <c r="BO71" s="777"/>
    </row>
    <row r="72" spans="1:67" s="770" customFormat="1">
      <c r="A72" s="771"/>
      <c r="B72" s="772"/>
      <c r="C72" s="552" t="s">
        <v>391</v>
      </c>
      <c r="D72" s="778">
        <f t="shared" si="22"/>
        <v>2274.2779167614281</v>
      </c>
      <c r="E72" s="778">
        <f t="shared" si="22"/>
        <v>2255.8087074216105</v>
      </c>
      <c r="F72" s="778">
        <f t="shared" si="22"/>
        <v>2225.6843979523705</v>
      </c>
      <c r="G72" s="778">
        <f t="shared" si="22"/>
        <v>2229.8201278430206</v>
      </c>
      <c r="H72" s="778">
        <f t="shared" si="22"/>
        <v>2257.5062081420724</v>
      </c>
      <c r="I72" s="778">
        <f t="shared" si="22"/>
        <v>2257.5062081420724</v>
      </c>
      <c r="J72" s="778">
        <f t="shared" si="22"/>
        <v>2245.6770716370988</v>
      </c>
      <c r="K72" s="778">
        <f t="shared" si="22"/>
        <v>2240.9800552775082</v>
      </c>
      <c r="L72" s="778">
        <f t="shared" si="22"/>
        <v>2246.1814914645101</v>
      </c>
      <c r="M72" s="778">
        <f t="shared" si="22"/>
        <v>2278.5963846270697</v>
      </c>
      <c r="N72" s="778">
        <f t="shared" si="22"/>
        <v>2268.602540834846</v>
      </c>
      <c r="O72" s="778">
        <f t="shared" si="22"/>
        <v>2251.0692578975013</v>
      </c>
      <c r="P72" s="778">
        <f t="shared" si="22"/>
        <v>2236.9696517783909</v>
      </c>
      <c r="Q72" s="778">
        <f t="shared" si="22"/>
        <v>2258.8660492432796</v>
      </c>
      <c r="R72" s="778">
        <f t="shared" si="22"/>
        <v>2281.3688212927755</v>
      </c>
      <c r="S72" s="778">
        <f t="shared" si="22"/>
        <v>2296.5628109928807</v>
      </c>
      <c r="T72" s="778">
        <f t="shared" si="22"/>
        <v>2271.6946842344387</v>
      </c>
      <c r="U72" s="778">
        <f t="shared" si="22"/>
        <v>2225.849532571598</v>
      </c>
      <c r="V72" s="778">
        <f t="shared" si="22"/>
        <v>2194.426157559798</v>
      </c>
      <c r="W72" s="778">
        <f t="shared" si="22"/>
        <v>2188.0242141346362</v>
      </c>
      <c r="X72" s="778">
        <f t="shared" si="22"/>
        <v>2197.6411984470005</v>
      </c>
      <c r="Y72" s="778">
        <f t="shared" si="22"/>
        <v>2192.5016443762333</v>
      </c>
      <c r="Z72" s="778">
        <f t="shared" si="22"/>
        <v>2223.8695329873981</v>
      </c>
      <c r="AA72" s="778">
        <f t="shared" si="22"/>
        <v>2253.0980097634247</v>
      </c>
      <c r="AB72" s="778">
        <f t="shared" si="22"/>
        <v>2264.834667069304</v>
      </c>
      <c r="AC72" s="778">
        <f t="shared" si="22"/>
        <v>2342.2860712054967</v>
      </c>
      <c r="AD72" s="778">
        <f t="shared" si="22"/>
        <v>2327.5661416711923</v>
      </c>
      <c r="AE72" s="778">
        <f t="shared" si="22"/>
        <v>2317.4971031286209</v>
      </c>
      <c r="AF72" s="778">
        <f t="shared" si="22"/>
        <v>2310.3581055063537</v>
      </c>
      <c r="AG72" s="778">
        <f t="shared" si="22"/>
        <v>2275.8306781975421</v>
      </c>
      <c r="AH72" s="778">
        <f t="shared" si="22"/>
        <v>2296.5628109928807</v>
      </c>
      <c r="AI72" s="778">
        <f t="shared" si="22"/>
        <v>2362.2047244094488</v>
      </c>
      <c r="AJ72" s="778">
        <f t="shared" si="22"/>
        <v>2394.4448878601643</v>
      </c>
      <c r="AK72" s="778">
        <f t="shared" si="22"/>
        <v>2391.3909924272616</v>
      </c>
      <c r="AL72" s="778">
        <f t="shared" si="22"/>
        <v>2389.1056781078287</v>
      </c>
      <c r="AM72" s="778">
        <f t="shared" si="22"/>
        <v>2380.574511982225</v>
      </c>
      <c r="AN72" s="778">
        <f t="shared" si="22"/>
        <v>2369.668246445498</v>
      </c>
      <c r="AO72" s="778">
        <f t="shared" si="22"/>
        <v>2354.603249352484</v>
      </c>
      <c r="AP72" s="778">
        <f t="shared" si="22"/>
        <v>2348.1527864746399</v>
      </c>
      <c r="AQ72" s="778">
        <f t="shared" si="22"/>
        <v>2341.3720440177945</v>
      </c>
      <c r="AR72" s="778">
        <f t="shared" si="22"/>
        <v>2333.5407591785934</v>
      </c>
      <c r="AS72" s="778">
        <f t="shared" si="22"/>
        <v>2351.2814483893721</v>
      </c>
      <c r="AT72" s="778">
        <f t="shared" si="22"/>
        <v>2374.1690408357076</v>
      </c>
      <c r="AU72" s="778">
        <f t="shared" si="22"/>
        <v>2359.6035865974518</v>
      </c>
      <c r="AV72" s="778">
        <f t="shared" si="22"/>
        <v>2316.7812186269211</v>
      </c>
      <c r="AW72" s="778">
        <f t="shared" si="22"/>
        <v>2291.6507524253302</v>
      </c>
      <c r="AX72" s="778">
        <f t="shared" si="22"/>
        <v>2293.9287352806236</v>
      </c>
      <c r="AY72" s="778">
        <f t="shared" si="22"/>
        <v>2299.9080036798528</v>
      </c>
      <c r="AZ72" s="778">
        <f t="shared" si="22"/>
        <v>2314.9934408519175</v>
      </c>
      <c r="BA72" s="779"/>
      <c r="BB72" s="780"/>
      <c r="BC72" s="780"/>
      <c r="BD72" s="766"/>
      <c r="BE72" s="781"/>
      <c r="BF72" s="780"/>
      <c r="BG72" s="782"/>
      <c r="BH72" s="768"/>
      <c r="BI72" s="769"/>
      <c r="BJ72" s="540"/>
      <c r="BK72" s="540"/>
      <c r="BL72" s="540"/>
      <c r="BM72" s="540"/>
      <c r="BN72" s="777"/>
      <c r="BO72" s="777"/>
    </row>
    <row r="73" spans="1:67" s="770" customFormat="1" ht="32.25" thickBot="1">
      <c r="A73" s="783"/>
      <c r="B73" s="784"/>
      <c r="C73" s="560" t="s">
        <v>392</v>
      </c>
      <c r="D73" s="785">
        <f t="shared" ref="D73:AZ73" si="23">IF(((D71="")*AND(D72="")),"",(D71-D72)*2)</f>
        <v>2591.3263584209772</v>
      </c>
      <c r="E73" s="785">
        <f t="shared" si="23"/>
        <v>2655.6425416754018</v>
      </c>
      <c r="F73" s="785">
        <f t="shared" si="23"/>
        <v>2671.5611025935077</v>
      </c>
      <c r="G73" s="785">
        <f t="shared" si="23"/>
        <v>2627.7831115488007</v>
      </c>
      <c r="H73" s="785">
        <f t="shared" si="23"/>
        <v>2615.0276307741187</v>
      </c>
      <c r="I73" s="785">
        <f t="shared" si="23"/>
        <v>2635.4207807937119</v>
      </c>
      <c r="J73" s="785">
        <f t="shared" si="23"/>
        <v>2635.9756026364976</v>
      </c>
      <c r="K73" s="785">
        <f t="shared" si="23"/>
        <v>2632.5237929251525</v>
      </c>
      <c r="L73" s="785">
        <f t="shared" si="23"/>
        <v>2632.5123317529733</v>
      </c>
      <c r="M73" s="785">
        <f t="shared" si="23"/>
        <v>2740.9231004988196</v>
      </c>
      <c r="N73" s="785">
        <f t="shared" si="23"/>
        <v>2770.2436443984134</v>
      </c>
      <c r="O73" s="785">
        <f t="shared" si="23"/>
        <v>2766.9762271812151</v>
      </c>
      <c r="P73" s="785">
        <f t="shared" si="23"/>
        <v>2769.1134017234044</v>
      </c>
      <c r="Q73" s="785">
        <f t="shared" si="23"/>
        <v>2584.6247002444861</v>
      </c>
      <c r="R73" s="785">
        <f t="shared" si="23"/>
        <v>2671.4947450728487</v>
      </c>
      <c r="S73" s="785">
        <f t="shared" si="23"/>
        <v>2686.8374928677895</v>
      </c>
      <c r="T73" s="785">
        <f t="shared" si="23"/>
        <v>2737.9872971460345</v>
      </c>
      <c r="U73" s="785">
        <f t="shared" si="23"/>
        <v>2793.8026858530611</v>
      </c>
      <c r="V73" s="785">
        <f t="shared" si="23"/>
        <v>2740.2558334510177</v>
      </c>
      <c r="W73" s="785">
        <f t="shared" si="23"/>
        <v>2716.5693387382335</v>
      </c>
      <c r="X73" s="785">
        <f t="shared" si="23"/>
        <v>2701.8657324160376</v>
      </c>
      <c r="Y73" s="785">
        <f t="shared" si="23"/>
        <v>2742.2417934484274</v>
      </c>
      <c r="Z73" s="785">
        <f t="shared" si="23"/>
        <v>2661.771088775542</v>
      </c>
      <c r="AA73" s="785">
        <f t="shared" si="23"/>
        <v>2665.0901506477712</v>
      </c>
      <c r="AB73" s="785">
        <f t="shared" si="23"/>
        <v>2726.2593642687152</v>
      </c>
      <c r="AC73" s="785">
        <f t="shared" si="23"/>
        <v>2764.9572956461689</v>
      </c>
      <c r="AD73" s="785">
        <f t="shared" si="23"/>
        <v>2847.9627433561291</v>
      </c>
      <c r="AE73" s="785">
        <f t="shared" si="23"/>
        <v>2845.6496278220775</v>
      </c>
      <c r="AF73" s="785">
        <f t="shared" si="23"/>
        <v>2820.1290690111036</v>
      </c>
      <c r="AG73" s="785">
        <f t="shared" si="23"/>
        <v>2863.0692417265172</v>
      </c>
      <c r="AH73" s="785">
        <f t="shared" si="23"/>
        <v>2733.2395240531177</v>
      </c>
      <c r="AI73" s="785">
        <f t="shared" si="23"/>
        <v>2586.8681969497002</v>
      </c>
      <c r="AJ73" s="785">
        <f t="shared" si="23"/>
        <v>2609.1102982596731</v>
      </c>
      <c r="AK73" s="785">
        <f t="shared" si="23"/>
        <v>2695.9037607704458</v>
      </c>
      <c r="AL73" s="785">
        <f t="shared" si="23"/>
        <v>2703.4585525079692</v>
      </c>
      <c r="AM73" s="785">
        <f t="shared" si="23"/>
        <v>2722.6672234006237</v>
      </c>
      <c r="AN73" s="785">
        <f t="shared" si="23"/>
        <v>2740.8410366557046</v>
      </c>
      <c r="AO73" s="785">
        <f t="shared" si="23"/>
        <v>2744.672624221922</v>
      </c>
      <c r="AP73" s="785">
        <f t="shared" si="23"/>
        <v>2689.8552237712647</v>
      </c>
      <c r="AQ73" s="785">
        <f t="shared" si="23"/>
        <v>2687.6294670640964</v>
      </c>
      <c r="AR73" s="785">
        <f t="shared" si="23"/>
        <v>2718.0792319751454</v>
      </c>
      <c r="AS73" s="785">
        <f t="shared" si="23"/>
        <v>2649.4772943743001</v>
      </c>
      <c r="AT73" s="785">
        <f t="shared" si="23"/>
        <v>2650.3918030317109</v>
      </c>
      <c r="AU73" s="785">
        <f t="shared" si="23"/>
        <v>2718.4098143222955</v>
      </c>
      <c r="AV73" s="785">
        <f t="shared" si="23"/>
        <v>2792.2720408956402</v>
      </c>
      <c r="AW73" s="785">
        <f t="shared" si="23"/>
        <v>2777.4875717383493</v>
      </c>
      <c r="AX73" s="785">
        <f t="shared" si="23"/>
        <v>2758.0618712443793</v>
      </c>
      <c r="AY73" s="785">
        <f t="shared" si="23"/>
        <v>2782.8912313847422</v>
      </c>
      <c r="AZ73" s="785">
        <f t="shared" si="23"/>
        <v>2798.881701610926</v>
      </c>
      <c r="BA73" s="786"/>
      <c r="BB73" s="787"/>
      <c r="BC73" s="787"/>
      <c r="BD73" s="788"/>
      <c r="BE73" s="785"/>
      <c r="BF73" s="787"/>
      <c r="BG73" s="789"/>
      <c r="BH73" s="768"/>
      <c r="BI73" s="769"/>
      <c r="BJ73" s="540"/>
      <c r="BK73" s="540"/>
      <c r="BL73" s="540"/>
      <c r="BM73" s="540"/>
      <c r="BN73" s="777"/>
      <c r="BO73" s="777"/>
    </row>
    <row r="74" spans="1:67">
      <c r="A74" s="628">
        <v>44154</v>
      </c>
      <c r="B74" s="439" t="s">
        <v>405</v>
      </c>
      <c r="C74" s="440" t="s">
        <v>387</v>
      </c>
      <c r="D74" s="502">
        <v>8.2233000000000001E-2</v>
      </c>
      <c r="E74" s="502">
        <v>8.2236000000000004E-2</v>
      </c>
      <c r="F74" s="502">
        <v>8.2861000000000004E-2</v>
      </c>
      <c r="G74" s="502">
        <v>8.3070000000000005E-2</v>
      </c>
      <c r="H74" s="502">
        <v>8.2577999999999999E-2</v>
      </c>
      <c r="I74" s="502">
        <v>8.2614000000000007E-2</v>
      </c>
      <c r="J74" s="502">
        <v>8.2660999999999998E-2</v>
      </c>
      <c r="K74" s="502">
        <v>8.2598000000000005E-2</v>
      </c>
      <c r="L74" s="502">
        <v>8.2425999999999999E-2</v>
      </c>
      <c r="M74" s="502">
        <v>8.0754999999999993E-2</v>
      </c>
      <c r="N74" s="502">
        <v>8.0933000000000005E-2</v>
      </c>
      <c r="O74" s="502">
        <v>8.1296999999999994E-2</v>
      </c>
      <c r="P74" s="502">
        <v>8.1734000000000001E-2</v>
      </c>
      <c r="Q74" s="502">
        <v>8.1781999999999994E-2</v>
      </c>
      <c r="R74" s="502">
        <v>8.1406999999999993E-2</v>
      </c>
      <c r="S74" s="502">
        <v>8.1063999999999997E-2</v>
      </c>
      <c r="T74" s="502">
        <v>8.1197000000000005E-2</v>
      </c>
      <c r="U74" s="502">
        <v>8.2147999999999999E-2</v>
      </c>
      <c r="V74" s="502">
        <v>8.3115999999999995E-2</v>
      </c>
      <c r="W74" s="502">
        <v>8.3058000000000007E-2</v>
      </c>
      <c r="X74" s="502">
        <v>8.2726999999999995E-2</v>
      </c>
      <c r="Y74" s="502">
        <v>8.2565E-2</v>
      </c>
      <c r="Z74" s="502">
        <v>8.2516000000000006E-2</v>
      </c>
      <c r="AA74" s="502">
        <v>8.1554000000000001E-2</v>
      </c>
      <c r="AB74" s="502">
        <v>8.1183000000000005E-2</v>
      </c>
      <c r="AC74" s="502">
        <v>7.8662999999999997E-2</v>
      </c>
      <c r="AD74" s="502">
        <v>7.8928999999999999E-2</v>
      </c>
      <c r="AE74" s="502">
        <v>7.9739000000000004E-2</v>
      </c>
      <c r="AF74" s="502">
        <v>0.08</v>
      </c>
      <c r="AG74" s="502">
        <v>8.0551999999999999E-2</v>
      </c>
      <c r="AH74" s="502">
        <v>8.0626000000000003E-2</v>
      </c>
      <c r="AI74" s="502">
        <v>7.9641000000000003E-2</v>
      </c>
      <c r="AJ74" s="502">
        <v>7.8808000000000003E-2</v>
      </c>
      <c r="AK74" s="502">
        <v>7.8656000000000004E-2</v>
      </c>
      <c r="AL74" s="502">
        <v>7.8530000000000003E-2</v>
      </c>
      <c r="AM74" s="502">
        <v>7.8591999999999995E-2</v>
      </c>
      <c r="AN74" s="502">
        <v>7.8792000000000001E-2</v>
      </c>
      <c r="AO74" s="502">
        <v>7.9314999999999997E-2</v>
      </c>
      <c r="AP74" s="502">
        <v>7.9690999999999998E-2</v>
      </c>
      <c r="AQ74" s="502">
        <v>7.9634999999999997E-2</v>
      </c>
      <c r="AR74" s="502">
        <v>7.9656000000000005E-2</v>
      </c>
      <c r="AS74" s="502">
        <v>7.9452999999999996E-2</v>
      </c>
      <c r="AT74" s="502">
        <v>7.9197000000000004E-2</v>
      </c>
      <c r="AU74" s="502">
        <v>7.9073000000000004E-2</v>
      </c>
      <c r="AV74" s="502">
        <v>7.9741000000000006E-2</v>
      </c>
      <c r="AW74" s="502">
        <v>8.0089999999999995E-2</v>
      </c>
      <c r="AX74" s="502">
        <v>7.9783999999999994E-2</v>
      </c>
      <c r="AY74" s="502">
        <v>7.9482999999999998E-2</v>
      </c>
      <c r="AZ74" s="502">
        <v>7.9323000000000005E-2</v>
      </c>
      <c r="BA74" s="442">
        <f>IF((P75=""),"",MAX(D78:AZ78))</f>
        <v>2941.5745034218417</v>
      </c>
      <c r="BB74" s="443">
        <f>IF(P75="","",MIN(D78:AZ78))</f>
        <v>2625.2626444856205</v>
      </c>
      <c r="BC74" s="443">
        <f>IF((P78=""),"",AVERAGE(D78:AZ78))</f>
        <v>2789.6875721713232</v>
      </c>
      <c r="BD74" s="444">
        <f>STDEV(D78:AZ78)</f>
        <v>88.842274704760058</v>
      </c>
      <c r="BE74" s="445">
        <f>IF((P75=""),"",((BA74-BB74)/(BA74+BB74))*100)</f>
        <v>5.6820749472637386</v>
      </c>
      <c r="BF74" s="446"/>
      <c r="BG74" s="447">
        <v>1340</v>
      </c>
      <c r="BH74" s="448"/>
      <c r="BI74" s="459"/>
      <c r="BL74" s="450"/>
      <c r="BM74" s="450"/>
      <c r="BN74" s="451"/>
      <c r="BO74" s="451"/>
    </row>
    <row r="75" spans="1:67">
      <c r="A75" s="452"/>
      <c r="B75" s="453"/>
      <c r="C75" s="454" t="s">
        <v>389</v>
      </c>
      <c r="D75" s="502">
        <v>0.12845000000000001</v>
      </c>
      <c r="E75" s="502">
        <v>0.12952</v>
      </c>
      <c r="F75" s="502">
        <v>0.13109999999999999</v>
      </c>
      <c r="G75" s="502">
        <v>0.13136999999999999</v>
      </c>
      <c r="H75" s="502">
        <v>0.12975999999999999</v>
      </c>
      <c r="I75" s="502">
        <v>0.12958</v>
      </c>
      <c r="J75" s="502">
        <v>0.12973000000000001</v>
      </c>
      <c r="K75" s="502">
        <v>0.12969</v>
      </c>
      <c r="L75" s="502">
        <v>0.12973999999999999</v>
      </c>
      <c r="M75" s="502">
        <v>0.12876000000000001</v>
      </c>
      <c r="N75" s="502">
        <v>0.12970999999999999</v>
      </c>
      <c r="O75" s="502">
        <v>0.1308</v>
      </c>
      <c r="P75" s="502">
        <v>0.13159000000000001</v>
      </c>
      <c r="Q75" s="502">
        <v>0.13116</v>
      </c>
      <c r="R75" s="502">
        <v>0.12998000000000001</v>
      </c>
      <c r="S75" s="502">
        <v>0.12906000000000001</v>
      </c>
      <c r="T75" s="502">
        <v>0.12992999999999999</v>
      </c>
      <c r="U75" s="502">
        <v>0.13214000000000001</v>
      </c>
      <c r="V75" s="502">
        <v>0.13369</v>
      </c>
      <c r="W75" s="502">
        <v>0.13381000000000001</v>
      </c>
      <c r="X75" s="502">
        <v>0.13309000000000001</v>
      </c>
      <c r="Y75" s="502">
        <v>0.13327</v>
      </c>
      <c r="Z75" s="502">
        <v>0.13324</v>
      </c>
      <c r="AA75" s="502">
        <v>0.13053000000000001</v>
      </c>
      <c r="AB75" s="502">
        <v>0.12984000000000001</v>
      </c>
      <c r="AC75" s="502">
        <v>0.12751999999999999</v>
      </c>
      <c r="AD75" s="502">
        <v>0.12875</v>
      </c>
      <c r="AE75" s="502">
        <v>0.13052</v>
      </c>
      <c r="AF75" s="502">
        <v>0.13095000000000001</v>
      </c>
      <c r="AG75" s="502">
        <v>0.13225000000000001</v>
      </c>
      <c r="AH75" s="502">
        <v>0.13077</v>
      </c>
      <c r="AI75" s="502">
        <v>0.12656999999999999</v>
      </c>
      <c r="AJ75" s="502">
        <v>0.12509999999999999</v>
      </c>
      <c r="AK75" s="502">
        <v>0.12581999999999999</v>
      </c>
      <c r="AL75" s="502">
        <v>0.12497999999999999</v>
      </c>
      <c r="AM75" s="502">
        <v>0.12572</v>
      </c>
      <c r="AN75" s="502">
        <v>0.12567</v>
      </c>
      <c r="AO75" s="502">
        <v>0.12639</v>
      </c>
      <c r="AP75" s="502">
        <v>0.12717000000000001</v>
      </c>
      <c r="AQ75" s="502">
        <v>0.12697</v>
      </c>
      <c r="AR75" s="502">
        <v>0.12714</v>
      </c>
      <c r="AS75" s="502">
        <v>0.12708</v>
      </c>
      <c r="AT75" s="502">
        <v>0.12612999999999999</v>
      </c>
      <c r="AU75" s="502">
        <v>0.12559000000000001</v>
      </c>
      <c r="AV75" s="502">
        <v>0.12839999999999999</v>
      </c>
      <c r="AW75" s="502">
        <v>0.13045000000000001</v>
      </c>
      <c r="AX75" s="502">
        <v>0.12962000000000001</v>
      </c>
      <c r="AY75" s="502">
        <v>0.12988</v>
      </c>
      <c r="AZ75" s="502">
        <v>0.12892000000000001</v>
      </c>
      <c r="BA75" s="455"/>
      <c r="BB75" s="456"/>
      <c r="BC75" s="456"/>
      <c r="BD75" s="444"/>
      <c r="BE75" s="457"/>
      <c r="BF75" s="456"/>
      <c r="BG75" s="458"/>
      <c r="BH75" s="448"/>
      <c r="BI75" s="459"/>
    </row>
    <row r="76" spans="1:67">
      <c r="A76" s="452"/>
      <c r="B76" s="453"/>
      <c r="C76" s="460" t="s">
        <v>390</v>
      </c>
      <c r="D76" s="461">
        <f t="shared" ref="D76:AZ77" si="24">300/D74</f>
        <v>3648.1704425230746</v>
      </c>
      <c r="E76" s="461">
        <f t="shared" si="24"/>
        <v>3648.0373559025243</v>
      </c>
      <c r="F76" s="461">
        <f t="shared" si="24"/>
        <v>3620.5211136722942</v>
      </c>
      <c r="G76" s="461">
        <f t="shared" si="24"/>
        <v>3611.4120621162874</v>
      </c>
      <c r="H76" s="461">
        <f t="shared" si="24"/>
        <v>3632.9288672527791</v>
      </c>
      <c r="I76" s="461">
        <f t="shared" si="24"/>
        <v>3631.3457767448613</v>
      </c>
      <c r="J76" s="461">
        <f t="shared" si="24"/>
        <v>3629.2810394260896</v>
      </c>
      <c r="K76" s="461">
        <f t="shared" si="24"/>
        <v>3632.0492021598584</v>
      </c>
      <c r="L76" s="461">
        <f t="shared" si="24"/>
        <v>3639.6282726324221</v>
      </c>
      <c r="M76" s="461">
        <f t="shared" si="24"/>
        <v>3714.940251377624</v>
      </c>
      <c r="N76" s="461">
        <f t="shared" si="24"/>
        <v>3706.7697972396918</v>
      </c>
      <c r="O76" s="461">
        <f t="shared" si="24"/>
        <v>3690.1730691169419</v>
      </c>
      <c r="P76" s="461">
        <f t="shared" si="24"/>
        <v>3670.4431448356863</v>
      </c>
      <c r="Q76" s="461">
        <f t="shared" si="24"/>
        <v>3668.2888655205306</v>
      </c>
      <c r="R76" s="461">
        <f t="shared" si="24"/>
        <v>3685.1867775498426</v>
      </c>
      <c r="S76" s="461">
        <f t="shared" si="24"/>
        <v>3700.7796309089117</v>
      </c>
      <c r="T76" s="461">
        <f t="shared" si="24"/>
        <v>3694.7177851398446</v>
      </c>
      <c r="U76" s="461">
        <f t="shared" si="24"/>
        <v>3651.945269513561</v>
      </c>
      <c r="V76" s="461">
        <f t="shared" si="24"/>
        <v>3609.4133500168441</v>
      </c>
      <c r="W76" s="461">
        <f t="shared" si="24"/>
        <v>3611.9338293722458</v>
      </c>
      <c r="X76" s="461">
        <f t="shared" si="24"/>
        <v>3626.3855814909284</v>
      </c>
      <c r="Y76" s="461">
        <f t="shared" si="24"/>
        <v>3633.5008780960457</v>
      </c>
      <c r="Z76" s="461">
        <f t="shared" si="24"/>
        <v>3635.6585389500215</v>
      </c>
      <c r="AA76" s="461">
        <f t="shared" si="24"/>
        <v>3678.5442774112857</v>
      </c>
      <c r="AB76" s="461">
        <f t="shared" si="24"/>
        <v>3695.3549388418755</v>
      </c>
      <c r="AC76" s="461">
        <f t="shared" si="24"/>
        <v>3813.7370809656386</v>
      </c>
      <c r="AD76" s="461">
        <f t="shared" si="24"/>
        <v>3800.8843390895618</v>
      </c>
      <c r="AE76" s="461">
        <f t="shared" si="24"/>
        <v>3762.2744202962162</v>
      </c>
      <c r="AF76" s="461">
        <f t="shared" si="24"/>
        <v>3750</v>
      </c>
      <c r="AG76" s="461">
        <f t="shared" si="24"/>
        <v>3724.3023140331711</v>
      </c>
      <c r="AH76" s="461">
        <f t="shared" si="24"/>
        <v>3720.8840820578966</v>
      </c>
      <c r="AI76" s="461">
        <f t="shared" si="24"/>
        <v>3766.9039816175082</v>
      </c>
      <c r="AJ76" s="461">
        <f t="shared" si="24"/>
        <v>3806.7201299360468</v>
      </c>
      <c r="AK76" s="461">
        <f t="shared" si="24"/>
        <v>3814.0764849471111</v>
      </c>
      <c r="AL76" s="461">
        <f t="shared" si="24"/>
        <v>3820.1961033999746</v>
      </c>
      <c r="AM76" s="461">
        <f t="shared" si="24"/>
        <v>3817.1824104234529</v>
      </c>
      <c r="AN76" s="461">
        <f t="shared" si="24"/>
        <v>3807.4931465123364</v>
      </c>
      <c r="AO76" s="461">
        <f t="shared" si="24"/>
        <v>3782.3866859988652</v>
      </c>
      <c r="AP76" s="461">
        <f t="shared" si="24"/>
        <v>3764.5405378273581</v>
      </c>
      <c r="AQ76" s="461">
        <f t="shared" si="24"/>
        <v>3767.1877943115464</v>
      </c>
      <c r="AR76" s="461">
        <f t="shared" si="24"/>
        <v>3766.194636938837</v>
      </c>
      <c r="AS76" s="461">
        <f t="shared" si="24"/>
        <v>3775.8171497614944</v>
      </c>
      <c r="AT76" s="461">
        <f t="shared" si="24"/>
        <v>3788.0222735709685</v>
      </c>
      <c r="AU76" s="461">
        <f t="shared" si="24"/>
        <v>3793.9625409431787</v>
      </c>
      <c r="AV76" s="461">
        <f t="shared" si="24"/>
        <v>3762.1800579375727</v>
      </c>
      <c r="AW76" s="461">
        <f t="shared" si="24"/>
        <v>3745.7859907603947</v>
      </c>
      <c r="AX76" s="461">
        <f t="shared" si="24"/>
        <v>3760.1524115110801</v>
      </c>
      <c r="AY76" s="461">
        <f t="shared" si="24"/>
        <v>3774.3920083539879</v>
      </c>
      <c r="AZ76" s="461">
        <f t="shared" si="24"/>
        <v>3782.0052191672021</v>
      </c>
      <c r="BA76" s="462"/>
      <c r="BB76" s="463"/>
      <c r="BC76" s="463"/>
      <c r="BD76" s="444"/>
      <c r="BE76" s="464"/>
      <c r="BF76" s="463"/>
      <c r="BG76" s="465"/>
      <c r="BH76" s="448"/>
      <c r="BI76" s="474"/>
    </row>
    <row r="77" spans="1:67">
      <c r="A77" s="452"/>
      <c r="B77" s="453"/>
      <c r="C77" s="460" t="s">
        <v>391</v>
      </c>
      <c r="D77" s="461">
        <f t="shared" si="24"/>
        <v>2335.5391202802643</v>
      </c>
      <c r="E77" s="461">
        <f t="shared" si="24"/>
        <v>2316.2445954292775</v>
      </c>
      <c r="F77" s="461">
        <f t="shared" si="24"/>
        <v>2288.3295194508009</v>
      </c>
      <c r="G77" s="461">
        <f t="shared" si="24"/>
        <v>2283.6263987211696</v>
      </c>
      <c r="H77" s="461">
        <f t="shared" si="24"/>
        <v>2311.9605425400741</v>
      </c>
      <c r="I77" s="461">
        <f t="shared" si="24"/>
        <v>2315.1720944590215</v>
      </c>
      <c r="J77" s="461">
        <f t="shared" si="24"/>
        <v>2312.4951823017032</v>
      </c>
      <c r="K77" s="461">
        <f t="shared" si="24"/>
        <v>2313.2084200786489</v>
      </c>
      <c r="L77" s="461">
        <f t="shared" si="24"/>
        <v>2312.3169415754587</v>
      </c>
      <c r="M77" s="461">
        <f t="shared" si="24"/>
        <v>2329.9161230195709</v>
      </c>
      <c r="N77" s="461">
        <f t="shared" si="24"/>
        <v>2312.8517462030686</v>
      </c>
      <c r="O77" s="461">
        <f t="shared" si="24"/>
        <v>2293.5779816513764</v>
      </c>
      <c r="P77" s="461">
        <f t="shared" si="24"/>
        <v>2279.8084960863284</v>
      </c>
      <c r="Q77" s="461">
        <f t="shared" si="24"/>
        <v>2287.2827081427263</v>
      </c>
      <c r="R77" s="461">
        <f t="shared" si="24"/>
        <v>2308.047391906447</v>
      </c>
      <c r="S77" s="461">
        <f t="shared" si="24"/>
        <v>2324.5002324500233</v>
      </c>
      <c r="T77" s="461">
        <f t="shared" si="24"/>
        <v>2308.9355806972985</v>
      </c>
      <c r="U77" s="461">
        <f t="shared" si="24"/>
        <v>2270.3193582563945</v>
      </c>
      <c r="V77" s="461">
        <f t="shared" si="24"/>
        <v>2243.9973072032312</v>
      </c>
      <c r="W77" s="461">
        <f t="shared" si="24"/>
        <v>2241.9849039683131</v>
      </c>
      <c r="X77" s="461">
        <f t="shared" si="24"/>
        <v>2254.1137576076335</v>
      </c>
      <c r="Y77" s="461">
        <f t="shared" si="24"/>
        <v>2251.0692578975013</v>
      </c>
      <c r="Z77" s="461">
        <f t="shared" si="24"/>
        <v>2251.5761032722908</v>
      </c>
      <c r="AA77" s="461">
        <f t="shared" si="24"/>
        <v>2298.3222247759136</v>
      </c>
      <c r="AB77" s="461">
        <f t="shared" si="24"/>
        <v>2310.5360443622917</v>
      </c>
      <c r="AC77" s="461">
        <f t="shared" si="24"/>
        <v>2352.572145545797</v>
      </c>
      <c r="AD77" s="461">
        <f t="shared" si="24"/>
        <v>2330.0970873786409</v>
      </c>
      <c r="AE77" s="461">
        <f t="shared" si="24"/>
        <v>2298.4983144345692</v>
      </c>
      <c r="AF77" s="461">
        <f t="shared" si="24"/>
        <v>2290.9507445589916</v>
      </c>
      <c r="AG77" s="461">
        <f t="shared" si="24"/>
        <v>2268.4310018903589</v>
      </c>
      <c r="AH77" s="461">
        <f t="shared" si="24"/>
        <v>2294.1041523285157</v>
      </c>
      <c r="AI77" s="461">
        <f t="shared" si="24"/>
        <v>2370.2299123014936</v>
      </c>
      <c r="AJ77" s="461">
        <f t="shared" si="24"/>
        <v>2398.0815347721823</v>
      </c>
      <c r="AK77" s="461">
        <f t="shared" si="24"/>
        <v>2384.3586075345734</v>
      </c>
      <c r="AL77" s="461">
        <f t="shared" si="24"/>
        <v>2400.3840614498322</v>
      </c>
      <c r="AM77" s="461">
        <f t="shared" si="24"/>
        <v>2386.2551702195356</v>
      </c>
      <c r="AN77" s="461">
        <f t="shared" si="24"/>
        <v>2387.2045834328001</v>
      </c>
      <c r="AO77" s="461">
        <f t="shared" si="24"/>
        <v>2373.6055067647758</v>
      </c>
      <c r="AP77" s="461">
        <f t="shared" si="24"/>
        <v>2359.0469450342061</v>
      </c>
      <c r="AQ77" s="461">
        <f t="shared" si="24"/>
        <v>2362.7628573678821</v>
      </c>
      <c r="AR77" s="461">
        <f t="shared" si="24"/>
        <v>2359.6035865974518</v>
      </c>
      <c r="AS77" s="461">
        <f t="shared" si="24"/>
        <v>2360.7176581680833</v>
      </c>
      <c r="AT77" s="461">
        <f t="shared" si="24"/>
        <v>2378.4983746927774</v>
      </c>
      <c r="AU77" s="461">
        <f t="shared" si="24"/>
        <v>2388.7252169758735</v>
      </c>
      <c r="AV77" s="461">
        <f t="shared" si="24"/>
        <v>2336.4485981308412</v>
      </c>
      <c r="AW77" s="461">
        <f t="shared" si="24"/>
        <v>2299.7316979685702</v>
      </c>
      <c r="AX77" s="461">
        <f t="shared" si="24"/>
        <v>2314.4576454250887</v>
      </c>
      <c r="AY77" s="461">
        <f t="shared" si="24"/>
        <v>2309.8244533415459</v>
      </c>
      <c r="AZ77" s="461">
        <f t="shared" si="24"/>
        <v>2327.0245113248525</v>
      </c>
      <c r="BA77" s="462"/>
      <c r="BB77" s="463"/>
      <c r="BC77" s="463"/>
      <c r="BD77" s="444"/>
      <c r="BE77" s="464"/>
      <c r="BF77" s="463"/>
      <c r="BG77" s="465"/>
      <c r="BH77" s="448"/>
      <c r="BI77" s="474"/>
    </row>
    <row r="78" spans="1:67" ht="32.25" thickBot="1">
      <c r="A78" s="466"/>
      <c r="B78" s="467"/>
      <c r="C78" s="468" t="s">
        <v>392</v>
      </c>
      <c r="D78" s="469">
        <f t="shared" ref="D78:AZ78" si="25">IF(((D76="")*AND(D77="")),"",(D76-D77)*2)</f>
        <v>2625.2626444856205</v>
      </c>
      <c r="E78" s="469">
        <f t="shared" si="25"/>
        <v>2663.5855209464935</v>
      </c>
      <c r="F78" s="469">
        <f t="shared" si="25"/>
        <v>2664.3831884429865</v>
      </c>
      <c r="G78" s="469">
        <f t="shared" si="25"/>
        <v>2655.5713267902356</v>
      </c>
      <c r="H78" s="469">
        <f t="shared" si="25"/>
        <v>2641.93664942541</v>
      </c>
      <c r="I78" s="469">
        <f t="shared" si="25"/>
        <v>2632.3473645716795</v>
      </c>
      <c r="J78" s="469">
        <f t="shared" si="25"/>
        <v>2633.5717142487729</v>
      </c>
      <c r="K78" s="469">
        <f t="shared" si="25"/>
        <v>2637.6815641624189</v>
      </c>
      <c r="L78" s="469">
        <f t="shared" si="25"/>
        <v>2654.6226621139267</v>
      </c>
      <c r="M78" s="469">
        <f t="shared" si="25"/>
        <v>2770.0482567161062</v>
      </c>
      <c r="N78" s="469">
        <f t="shared" si="25"/>
        <v>2787.8361020732464</v>
      </c>
      <c r="O78" s="469">
        <f t="shared" si="25"/>
        <v>2793.190174931131</v>
      </c>
      <c r="P78" s="469">
        <f t="shared" si="25"/>
        <v>2781.2692974987158</v>
      </c>
      <c r="Q78" s="469">
        <f t="shared" si="25"/>
        <v>2762.0123147556087</v>
      </c>
      <c r="R78" s="469">
        <f t="shared" si="25"/>
        <v>2754.2787712867912</v>
      </c>
      <c r="S78" s="469">
        <f t="shared" si="25"/>
        <v>2752.5587969177768</v>
      </c>
      <c r="T78" s="469">
        <f t="shared" si="25"/>
        <v>2771.5644088850922</v>
      </c>
      <c r="U78" s="469">
        <f t="shared" si="25"/>
        <v>2763.2518225143331</v>
      </c>
      <c r="V78" s="469">
        <f t="shared" si="25"/>
        <v>2730.8320856272258</v>
      </c>
      <c r="W78" s="469">
        <f t="shared" si="25"/>
        <v>2739.8978508078653</v>
      </c>
      <c r="X78" s="469">
        <f t="shared" si="25"/>
        <v>2744.5436477665899</v>
      </c>
      <c r="Y78" s="469">
        <f t="shared" si="25"/>
        <v>2764.8632403970887</v>
      </c>
      <c r="Z78" s="469">
        <f t="shared" si="25"/>
        <v>2768.1648713554614</v>
      </c>
      <c r="AA78" s="469">
        <f t="shared" si="25"/>
        <v>2760.4441052707443</v>
      </c>
      <c r="AB78" s="469">
        <f t="shared" si="25"/>
        <v>2769.6377889591677</v>
      </c>
      <c r="AC78" s="469">
        <f t="shared" si="25"/>
        <v>2922.3298708396833</v>
      </c>
      <c r="AD78" s="469">
        <f t="shared" si="25"/>
        <v>2941.5745034218417</v>
      </c>
      <c r="AE78" s="469">
        <f t="shared" si="25"/>
        <v>2927.552211723294</v>
      </c>
      <c r="AF78" s="469">
        <f t="shared" si="25"/>
        <v>2918.0985108820169</v>
      </c>
      <c r="AG78" s="469">
        <f t="shared" si="25"/>
        <v>2911.7426242856245</v>
      </c>
      <c r="AH78" s="469">
        <f t="shared" si="25"/>
        <v>2853.5598594587618</v>
      </c>
      <c r="AI78" s="469">
        <f t="shared" si="25"/>
        <v>2793.3481386320291</v>
      </c>
      <c r="AJ78" s="469">
        <f t="shared" si="25"/>
        <v>2817.2771903277289</v>
      </c>
      <c r="AK78" s="469">
        <f t="shared" si="25"/>
        <v>2859.4357548250755</v>
      </c>
      <c r="AL78" s="469">
        <f t="shared" si="25"/>
        <v>2839.6240839002849</v>
      </c>
      <c r="AM78" s="469">
        <f t="shared" si="25"/>
        <v>2861.8544804078347</v>
      </c>
      <c r="AN78" s="469">
        <f t="shared" si="25"/>
        <v>2840.5771261590726</v>
      </c>
      <c r="AO78" s="469">
        <f t="shared" si="25"/>
        <v>2817.5623584681789</v>
      </c>
      <c r="AP78" s="469">
        <f t="shared" si="25"/>
        <v>2810.9871855863039</v>
      </c>
      <c r="AQ78" s="469">
        <f t="shared" si="25"/>
        <v>2808.8498738873286</v>
      </c>
      <c r="AR78" s="469">
        <f t="shared" si="25"/>
        <v>2813.1821006827704</v>
      </c>
      <c r="AS78" s="469">
        <f t="shared" si="25"/>
        <v>2830.1989831868223</v>
      </c>
      <c r="AT78" s="469">
        <f t="shared" si="25"/>
        <v>2819.0477977563824</v>
      </c>
      <c r="AU78" s="469">
        <f t="shared" si="25"/>
        <v>2810.4746479346104</v>
      </c>
      <c r="AV78" s="469">
        <f t="shared" si="25"/>
        <v>2851.4629196134629</v>
      </c>
      <c r="AW78" s="469">
        <f t="shared" si="25"/>
        <v>2892.1085855836491</v>
      </c>
      <c r="AX78" s="469">
        <f t="shared" si="25"/>
        <v>2891.3895321719829</v>
      </c>
      <c r="AY78" s="469">
        <f t="shared" si="25"/>
        <v>2929.1351100248839</v>
      </c>
      <c r="AZ78" s="469">
        <f t="shared" si="25"/>
        <v>2909.9614156846992</v>
      </c>
      <c r="BA78" s="470"/>
      <c r="BB78" s="471"/>
      <c r="BC78" s="471"/>
      <c r="BD78" s="472"/>
      <c r="BE78" s="469"/>
      <c r="BF78" s="471"/>
      <c r="BG78" s="473"/>
      <c r="BH78" s="448"/>
      <c r="BI78" s="459"/>
    </row>
    <row r="79" spans="1:67">
      <c r="A79" s="438"/>
      <c r="B79" s="439" t="s">
        <v>405</v>
      </c>
      <c r="C79" s="440" t="s">
        <v>387</v>
      </c>
      <c r="D79" s="360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442" t="str">
        <f>IF((P80=""),"",MAX(D83:AZ83))</f>
        <v/>
      </c>
      <c r="BB79" s="443" t="str">
        <f>IF(P80="","",MIN(D83:AZ83))</f>
        <v/>
      </c>
      <c r="BC79" s="443" t="e">
        <f>IF((P83=""),"",AVERAGE(D83:AZ83))</f>
        <v>#DIV/0!</v>
      </c>
      <c r="BD79" s="444" t="e">
        <f>STDEV(D83:AZ83)</f>
        <v>#DIV/0!</v>
      </c>
      <c r="BE79" s="445" t="str">
        <f>IF((P80=""),"",((BA79-BB79)/(BA79+BB79))*100)</f>
        <v/>
      </c>
      <c r="BF79" s="446"/>
      <c r="BG79" s="447"/>
      <c r="BH79" s="448"/>
      <c r="BI79" s="459"/>
      <c r="BL79" s="450"/>
      <c r="BM79" s="450"/>
      <c r="BN79" s="451"/>
      <c r="BO79" s="451"/>
    </row>
    <row r="80" spans="1:67">
      <c r="A80" s="452"/>
      <c r="B80" s="453"/>
      <c r="C80" s="454" t="s">
        <v>389</v>
      </c>
      <c r="D80" s="441"/>
      <c r="E80" s="441"/>
      <c r="F80" s="441"/>
      <c r="G80" s="441"/>
      <c r="H80" s="441"/>
      <c r="I80" s="441"/>
      <c r="J80" s="441"/>
      <c r="K80" s="441"/>
      <c r="L80" s="441"/>
      <c r="M80" s="441"/>
      <c r="N80" s="441"/>
      <c r="O80" s="441"/>
      <c r="P80" s="441"/>
      <c r="Q80" s="441"/>
      <c r="R80" s="441"/>
      <c r="S80" s="441"/>
      <c r="T80" s="441"/>
      <c r="U80" s="441"/>
      <c r="V80" s="441"/>
      <c r="W80" s="441"/>
      <c r="X80" s="441"/>
      <c r="Y80" s="441"/>
      <c r="Z80" s="441"/>
      <c r="AA80" s="441"/>
      <c r="AB80" s="441"/>
      <c r="AC80" s="441"/>
      <c r="AD80" s="441"/>
      <c r="AE80" s="441"/>
      <c r="AF80" s="441"/>
      <c r="AG80" s="441"/>
      <c r="AH80" s="441"/>
      <c r="AI80" s="441"/>
      <c r="AJ80" s="441"/>
      <c r="AK80" s="441"/>
      <c r="AL80" s="441"/>
      <c r="AM80" s="441"/>
      <c r="AN80" s="441"/>
      <c r="AO80" s="441"/>
      <c r="AP80" s="441"/>
      <c r="AQ80" s="441"/>
      <c r="AR80" s="441"/>
      <c r="AS80" s="441"/>
      <c r="AT80" s="441"/>
      <c r="AU80" s="441"/>
      <c r="AV80" s="441"/>
      <c r="AW80" s="441"/>
      <c r="AX80" s="441"/>
      <c r="AY80" s="441"/>
      <c r="AZ80" s="441"/>
      <c r="BA80" s="455"/>
      <c r="BB80" s="456"/>
      <c r="BC80" s="456"/>
      <c r="BD80" s="444"/>
      <c r="BE80" s="457"/>
      <c r="BF80" s="456"/>
      <c r="BG80" s="458"/>
      <c r="BH80" s="448"/>
      <c r="BI80" s="459"/>
    </row>
    <row r="81" spans="1:67">
      <c r="A81" s="452"/>
      <c r="B81" s="453"/>
      <c r="C81" s="460" t="s">
        <v>390</v>
      </c>
      <c r="D81" s="461" t="e">
        <f t="shared" ref="D81:AZ82" si="26">300/D79</f>
        <v>#DIV/0!</v>
      </c>
      <c r="E81" s="461" t="e">
        <f t="shared" si="26"/>
        <v>#DIV/0!</v>
      </c>
      <c r="F81" s="461" t="e">
        <f t="shared" si="26"/>
        <v>#DIV/0!</v>
      </c>
      <c r="G81" s="461" t="e">
        <f t="shared" si="26"/>
        <v>#DIV/0!</v>
      </c>
      <c r="H81" s="461" t="e">
        <f t="shared" si="26"/>
        <v>#DIV/0!</v>
      </c>
      <c r="I81" s="461" t="e">
        <f t="shared" si="26"/>
        <v>#DIV/0!</v>
      </c>
      <c r="J81" s="461" t="e">
        <f t="shared" si="26"/>
        <v>#DIV/0!</v>
      </c>
      <c r="K81" s="461" t="e">
        <f t="shared" si="26"/>
        <v>#DIV/0!</v>
      </c>
      <c r="L81" s="461" t="e">
        <f t="shared" si="26"/>
        <v>#DIV/0!</v>
      </c>
      <c r="M81" s="461" t="e">
        <f t="shared" si="26"/>
        <v>#DIV/0!</v>
      </c>
      <c r="N81" s="461" t="e">
        <f t="shared" si="26"/>
        <v>#DIV/0!</v>
      </c>
      <c r="O81" s="461" t="e">
        <f t="shared" si="26"/>
        <v>#DIV/0!</v>
      </c>
      <c r="P81" s="461" t="e">
        <f t="shared" si="26"/>
        <v>#DIV/0!</v>
      </c>
      <c r="Q81" s="461" t="e">
        <f t="shared" si="26"/>
        <v>#DIV/0!</v>
      </c>
      <c r="R81" s="461" t="e">
        <f t="shared" si="26"/>
        <v>#DIV/0!</v>
      </c>
      <c r="S81" s="461" t="e">
        <f t="shared" si="26"/>
        <v>#DIV/0!</v>
      </c>
      <c r="T81" s="461" t="e">
        <f t="shared" si="26"/>
        <v>#DIV/0!</v>
      </c>
      <c r="U81" s="461" t="e">
        <f t="shared" si="26"/>
        <v>#DIV/0!</v>
      </c>
      <c r="V81" s="461" t="e">
        <f t="shared" si="26"/>
        <v>#DIV/0!</v>
      </c>
      <c r="W81" s="461" t="e">
        <f t="shared" si="26"/>
        <v>#DIV/0!</v>
      </c>
      <c r="X81" s="461" t="e">
        <f t="shared" si="26"/>
        <v>#DIV/0!</v>
      </c>
      <c r="Y81" s="461" t="e">
        <f t="shared" si="26"/>
        <v>#DIV/0!</v>
      </c>
      <c r="Z81" s="461" t="e">
        <f t="shared" si="26"/>
        <v>#DIV/0!</v>
      </c>
      <c r="AA81" s="461" t="e">
        <f t="shared" si="26"/>
        <v>#DIV/0!</v>
      </c>
      <c r="AB81" s="461" t="e">
        <f t="shared" si="26"/>
        <v>#DIV/0!</v>
      </c>
      <c r="AC81" s="461" t="e">
        <f t="shared" si="26"/>
        <v>#DIV/0!</v>
      </c>
      <c r="AD81" s="461" t="e">
        <f t="shared" si="26"/>
        <v>#DIV/0!</v>
      </c>
      <c r="AE81" s="461" t="e">
        <f t="shared" si="26"/>
        <v>#DIV/0!</v>
      </c>
      <c r="AF81" s="461" t="e">
        <f t="shared" si="26"/>
        <v>#DIV/0!</v>
      </c>
      <c r="AG81" s="461" t="e">
        <f t="shared" si="26"/>
        <v>#DIV/0!</v>
      </c>
      <c r="AH81" s="461" t="e">
        <f t="shared" si="26"/>
        <v>#DIV/0!</v>
      </c>
      <c r="AI81" s="461" t="e">
        <f t="shared" si="26"/>
        <v>#DIV/0!</v>
      </c>
      <c r="AJ81" s="461" t="e">
        <f t="shared" si="26"/>
        <v>#DIV/0!</v>
      </c>
      <c r="AK81" s="461" t="e">
        <f t="shared" si="26"/>
        <v>#DIV/0!</v>
      </c>
      <c r="AL81" s="461" t="e">
        <f t="shared" si="26"/>
        <v>#DIV/0!</v>
      </c>
      <c r="AM81" s="461" t="e">
        <f t="shared" si="26"/>
        <v>#DIV/0!</v>
      </c>
      <c r="AN81" s="461" t="e">
        <f t="shared" si="26"/>
        <v>#DIV/0!</v>
      </c>
      <c r="AO81" s="461" t="e">
        <f t="shared" si="26"/>
        <v>#DIV/0!</v>
      </c>
      <c r="AP81" s="461" t="e">
        <f t="shared" si="26"/>
        <v>#DIV/0!</v>
      </c>
      <c r="AQ81" s="461" t="e">
        <f t="shared" si="26"/>
        <v>#DIV/0!</v>
      </c>
      <c r="AR81" s="461" t="e">
        <f t="shared" si="26"/>
        <v>#DIV/0!</v>
      </c>
      <c r="AS81" s="461" t="e">
        <f t="shared" si="26"/>
        <v>#DIV/0!</v>
      </c>
      <c r="AT81" s="461" t="e">
        <f t="shared" si="26"/>
        <v>#DIV/0!</v>
      </c>
      <c r="AU81" s="461" t="e">
        <f t="shared" si="26"/>
        <v>#DIV/0!</v>
      </c>
      <c r="AV81" s="461" t="e">
        <f t="shared" si="26"/>
        <v>#DIV/0!</v>
      </c>
      <c r="AW81" s="461" t="e">
        <f t="shared" si="26"/>
        <v>#DIV/0!</v>
      </c>
      <c r="AX81" s="461" t="e">
        <f t="shared" si="26"/>
        <v>#DIV/0!</v>
      </c>
      <c r="AY81" s="461" t="e">
        <f t="shared" si="26"/>
        <v>#DIV/0!</v>
      </c>
      <c r="AZ81" s="461" t="e">
        <f t="shared" si="26"/>
        <v>#DIV/0!</v>
      </c>
      <c r="BA81" s="462"/>
      <c r="BB81" s="463"/>
      <c r="BC81" s="463"/>
      <c r="BD81" s="444"/>
      <c r="BE81" s="464"/>
      <c r="BF81" s="463"/>
      <c r="BG81" s="465"/>
      <c r="BH81" s="448"/>
      <c r="BI81" s="474"/>
    </row>
    <row r="82" spans="1:67">
      <c r="A82" s="452"/>
      <c r="B82" s="453"/>
      <c r="C82" s="460" t="s">
        <v>391</v>
      </c>
      <c r="D82" s="461" t="e">
        <f t="shared" si="26"/>
        <v>#DIV/0!</v>
      </c>
      <c r="E82" s="461" t="e">
        <f t="shared" si="26"/>
        <v>#DIV/0!</v>
      </c>
      <c r="F82" s="461" t="e">
        <f t="shared" si="26"/>
        <v>#DIV/0!</v>
      </c>
      <c r="G82" s="461" t="e">
        <f t="shared" si="26"/>
        <v>#DIV/0!</v>
      </c>
      <c r="H82" s="461" t="e">
        <f t="shared" si="26"/>
        <v>#DIV/0!</v>
      </c>
      <c r="I82" s="461" t="e">
        <f t="shared" si="26"/>
        <v>#DIV/0!</v>
      </c>
      <c r="J82" s="461" t="e">
        <f t="shared" si="26"/>
        <v>#DIV/0!</v>
      </c>
      <c r="K82" s="461" t="e">
        <f t="shared" si="26"/>
        <v>#DIV/0!</v>
      </c>
      <c r="L82" s="461" t="e">
        <f t="shared" si="26"/>
        <v>#DIV/0!</v>
      </c>
      <c r="M82" s="461" t="e">
        <f t="shared" si="26"/>
        <v>#DIV/0!</v>
      </c>
      <c r="N82" s="461" t="e">
        <f t="shared" si="26"/>
        <v>#DIV/0!</v>
      </c>
      <c r="O82" s="461" t="e">
        <f t="shared" si="26"/>
        <v>#DIV/0!</v>
      </c>
      <c r="P82" s="461" t="e">
        <f t="shared" si="26"/>
        <v>#DIV/0!</v>
      </c>
      <c r="Q82" s="461" t="e">
        <f t="shared" si="26"/>
        <v>#DIV/0!</v>
      </c>
      <c r="R82" s="461" t="e">
        <f t="shared" si="26"/>
        <v>#DIV/0!</v>
      </c>
      <c r="S82" s="461" t="e">
        <f t="shared" si="26"/>
        <v>#DIV/0!</v>
      </c>
      <c r="T82" s="461" t="e">
        <f t="shared" si="26"/>
        <v>#DIV/0!</v>
      </c>
      <c r="U82" s="461" t="e">
        <f t="shared" si="26"/>
        <v>#DIV/0!</v>
      </c>
      <c r="V82" s="461" t="e">
        <f t="shared" si="26"/>
        <v>#DIV/0!</v>
      </c>
      <c r="W82" s="461" t="e">
        <f t="shared" si="26"/>
        <v>#DIV/0!</v>
      </c>
      <c r="X82" s="461" t="e">
        <f t="shared" si="26"/>
        <v>#DIV/0!</v>
      </c>
      <c r="Y82" s="461" t="e">
        <f t="shared" si="26"/>
        <v>#DIV/0!</v>
      </c>
      <c r="Z82" s="461" t="e">
        <f t="shared" si="26"/>
        <v>#DIV/0!</v>
      </c>
      <c r="AA82" s="461" t="e">
        <f t="shared" si="26"/>
        <v>#DIV/0!</v>
      </c>
      <c r="AB82" s="461" t="e">
        <f t="shared" si="26"/>
        <v>#DIV/0!</v>
      </c>
      <c r="AC82" s="461" t="e">
        <f t="shared" si="26"/>
        <v>#DIV/0!</v>
      </c>
      <c r="AD82" s="461" t="e">
        <f t="shared" si="26"/>
        <v>#DIV/0!</v>
      </c>
      <c r="AE82" s="461" t="e">
        <f t="shared" si="26"/>
        <v>#DIV/0!</v>
      </c>
      <c r="AF82" s="461" t="e">
        <f t="shared" si="26"/>
        <v>#DIV/0!</v>
      </c>
      <c r="AG82" s="461" t="e">
        <f t="shared" si="26"/>
        <v>#DIV/0!</v>
      </c>
      <c r="AH82" s="461" t="e">
        <f t="shared" si="26"/>
        <v>#DIV/0!</v>
      </c>
      <c r="AI82" s="461" t="e">
        <f t="shared" si="26"/>
        <v>#DIV/0!</v>
      </c>
      <c r="AJ82" s="461" t="e">
        <f t="shared" si="26"/>
        <v>#DIV/0!</v>
      </c>
      <c r="AK82" s="461" t="e">
        <f t="shared" si="26"/>
        <v>#DIV/0!</v>
      </c>
      <c r="AL82" s="461" t="e">
        <f t="shared" si="26"/>
        <v>#DIV/0!</v>
      </c>
      <c r="AM82" s="461" t="e">
        <f t="shared" si="26"/>
        <v>#DIV/0!</v>
      </c>
      <c r="AN82" s="461" t="e">
        <f t="shared" si="26"/>
        <v>#DIV/0!</v>
      </c>
      <c r="AO82" s="461" t="e">
        <f t="shared" si="26"/>
        <v>#DIV/0!</v>
      </c>
      <c r="AP82" s="461" t="e">
        <f t="shared" si="26"/>
        <v>#DIV/0!</v>
      </c>
      <c r="AQ82" s="461" t="e">
        <f t="shared" si="26"/>
        <v>#DIV/0!</v>
      </c>
      <c r="AR82" s="461" t="e">
        <f t="shared" si="26"/>
        <v>#DIV/0!</v>
      </c>
      <c r="AS82" s="461" t="e">
        <f t="shared" si="26"/>
        <v>#DIV/0!</v>
      </c>
      <c r="AT82" s="461" t="e">
        <f t="shared" si="26"/>
        <v>#DIV/0!</v>
      </c>
      <c r="AU82" s="461" t="e">
        <f t="shared" si="26"/>
        <v>#DIV/0!</v>
      </c>
      <c r="AV82" s="461" t="e">
        <f t="shared" si="26"/>
        <v>#DIV/0!</v>
      </c>
      <c r="AW82" s="461" t="e">
        <f t="shared" si="26"/>
        <v>#DIV/0!</v>
      </c>
      <c r="AX82" s="461" t="e">
        <f t="shared" si="26"/>
        <v>#DIV/0!</v>
      </c>
      <c r="AY82" s="461" t="e">
        <f t="shared" si="26"/>
        <v>#DIV/0!</v>
      </c>
      <c r="AZ82" s="461" t="e">
        <f t="shared" si="26"/>
        <v>#DIV/0!</v>
      </c>
      <c r="BA82" s="462"/>
      <c r="BB82" s="463"/>
      <c r="BC82" s="463"/>
      <c r="BD82" s="444"/>
      <c r="BE82" s="464"/>
      <c r="BF82" s="463"/>
      <c r="BG82" s="465"/>
      <c r="BH82" s="448"/>
      <c r="BI82" s="474"/>
    </row>
    <row r="83" spans="1:67" ht="32.25" thickBot="1">
      <c r="A83" s="466"/>
      <c r="B83" s="467"/>
      <c r="C83" s="468" t="s">
        <v>392</v>
      </c>
      <c r="D83" s="469" t="e">
        <f t="shared" ref="D83:AZ83" si="27">IF(((D81="")*AND(D82="")),"",(D81-D82)*2)</f>
        <v>#DIV/0!</v>
      </c>
      <c r="E83" s="469" t="e">
        <f t="shared" si="27"/>
        <v>#DIV/0!</v>
      </c>
      <c r="F83" s="469" t="e">
        <f t="shared" si="27"/>
        <v>#DIV/0!</v>
      </c>
      <c r="G83" s="469" t="e">
        <f t="shared" si="27"/>
        <v>#DIV/0!</v>
      </c>
      <c r="H83" s="469" t="e">
        <f t="shared" si="27"/>
        <v>#DIV/0!</v>
      </c>
      <c r="I83" s="469" t="e">
        <f t="shared" si="27"/>
        <v>#DIV/0!</v>
      </c>
      <c r="J83" s="469" t="e">
        <f t="shared" si="27"/>
        <v>#DIV/0!</v>
      </c>
      <c r="K83" s="469" t="e">
        <f t="shared" si="27"/>
        <v>#DIV/0!</v>
      </c>
      <c r="L83" s="469" t="e">
        <f t="shared" si="27"/>
        <v>#DIV/0!</v>
      </c>
      <c r="M83" s="469" t="e">
        <f t="shared" si="27"/>
        <v>#DIV/0!</v>
      </c>
      <c r="N83" s="469" t="e">
        <f t="shared" si="27"/>
        <v>#DIV/0!</v>
      </c>
      <c r="O83" s="469" t="e">
        <f t="shared" si="27"/>
        <v>#DIV/0!</v>
      </c>
      <c r="P83" s="469" t="e">
        <f t="shared" si="27"/>
        <v>#DIV/0!</v>
      </c>
      <c r="Q83" s="469" t="e">
        <f t="shared" si="27"/>
        <v>#DIV/0!</v>
      </c>
      <c r="R83" s="469" t="e">
        <f t="shared" si="27"/>
        <v>#DIV/0!</v>
      </c>
      <c r="S83" s="469" t="e">
        <f t="shared" si="27"/>
        <v>#DIV/0!</v>
      </c>
      <c r="T83" s="469" t="e">
        <f t="shared" si="27"/>
        <v>#DIV/0!</v>
      </c>
      <c r="U83" s="469" t="e">
        <f t="shared" si="27"/>
        <v>#DIV/0!</v>
      </c>
      <c r="V83" s="469" t="e">
        <f t="shared" si="27"/>
        <v>#DIV/0!</v>
      </c>
      <c r="W83" s="469" t="e">
        <f t="shared" si="27"/>
        <v>#DIV/0!</v>
      </c>
      <c r="X83" s="469" t="e">
        <f t="shared" si="27"/>
        <v>#DIV/0!</v>
      </c>
      <c r="Y83" s="469" t="e">
        <f t="shared" si="27"/>
        <v>#DIV/0!</v>
      </c>
      <c r="Z83" s="469" t="e">
        <f t="shared" si="27"/>
        <v>#DIV/0!</v>
      </c>
      <c r="AA83" s="469" t="e">
        <f t="shared" si="27"/>
        <v>#DIV/0!</v>
      </c>
      <c r="AB83" s="469" t="e">
        <f t="shared" si="27"/>
        <v>#DIV/0!</v>
      </c>
      <c r="AC83" s="469" t="e">
        <f t="shared" si="27"/>
        <v>#DIV/0!</v>
      </c>
      <c r="AD83" s="469" t="e">
        <f t="shared" si="27"/>
        <v>#DIV/0!</v>
      </c>
      <c r="AE83" s="469" t="e">
        <f t="shared" si="27"/>
        <v>#DIV/0!</v>
      </c>
      <c r="AF83" s="469" t="e">
        <f t="shared" si="27"/>
        <v>#DIV/0!</v>
      </c>
      <c r="AG83" s="469" t="e">
        <f t="shared" si="27"/>
        <v>#DIV/0!</v>
      </c>
      <c r="AH83" s="469" t="e">
        <f t="shared" si="27"/>
        <v>#DIV/0!</v>
      </c>
      <c r="AI83" s="469" t="e">
        <f t="shared" si="27"/>
        <v>#DIV/0!</v>
      </c>
      <c r="AJ83" s="469" t="e">
        <f t="shared" si="27"/>
        <v>#DIV/0!</v>
      </c>
      <c r="AK83" s="469" t="e">
        <f t="shared" si="27"/>
        <v>#DIV/0!</v>
      </c>
      <c r="AL83" s="469" t="e">
        <f t="shared" si="27"/>
        <v>#DIV/0!</v>
      </c>
      <c r="AM83" s="469" t="e">
        <f t="shared" si="27"/>
        <v>#DIV/0!</v>
      </c>
      <c r="AN83" s="469" t="e">
        <f t="shared" si="27"/>
        <v>#DIV/0!</v>
      </c>
      <c r="AO83" s="469" t="e">
        <f t="shared" si="27"/>
        <v>#DIV/0!</v>
      </c>
      <c r="AP83" s="469" t="e">
        <f t="shared" si="27"/>
        <v>#DIV/0!</v>
      </c>
      <c r="AQ83" s="469" t="e">
        <f t="shared" si="27"/>
        <v>#DIV/0!</v>
      </c>
      <c r="AR83" s="469" t="e">
        <f t="shared" si="27"/>
        <v>#DIV/0!</v>
      </c>
      <c r="AS83" s="469" t="e">
        <f t="shared" si="27"/>
        <v>#DIV/0!</v>
      </c>
      <c r="AT83" s="469" t="e">
        <f t="shared" si="27"/>
        <v>#DIV/0!</v>
      </c>
      <c r="AU83" s="469" t="e">
        <f t="shared" si="27"/>
        <v>#DIV/0!</v>
      </c>
      <c r="AV83" s="469" t="e">
        <f t="shared" si="27"/>
        <v>#DIV/0!</v>
      </c>
      <c r="AW83" s="469" t="e">
        <f t="shared" si="27"/>
        <v>#DIV/0!</v>
      </c>
      <c r="AX83" s="469" t="e">
        <f t="shared" si="27"/>
        <v>#DIV/0!</v>
      </c>
      <c r="AY83" s="469" t="e">
        <f t="shared" si="27"/>
        <v>#DIV/0!</v>
      </c>
      <c r="AZ83" s="469" t="e">
        <f t="shared" si="27"/>
        <v>#DIV/0!</v>
      </c>
      <c r="BA83" s="470"/>
      <c r="BB83" s="471"/>
      <c r="BC83" s="471"/>
      <c r="BD83" s="472"/>
      <c r="BE83" s="469"/>
      <c r="BF83" s="471"/>
      <c r="BG83" s="473"/>
      <c r="BH83" s="448"/>
      <c r="BI83" s="459"/>
    </row>
    <row r="84" spans="1:67">
      <c r="A84" s="438"/>
      <c r="B84" s="439" t="s">
        <v>405</v>
      </c>
      <c r="C84" s="440" t="s">
        <v>387</v>
      </c>
      <c r="D84" s="360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  <c r="AL84" s="360"/>
      <c r="AM84" s="360"/>
      <c r="AN84" s="360"/>
      <c r="AO84" s="360"/>
      <c r="AP84" s="360"/>
      <c r="AQ84" s="360"/>
      <c r="AR84" s="360"/>
      <c r="AS84" s="360"/>
      <c r="AT84" s="360"/>
      <c r="AU84" s="360"/>
      <c r="AV84" s="360"/>
      <c r="AW84" s="360"/>
      <c r="AX84" s="360"/>
      <c r="AY84" s="360"/>
      <c r="AZ84" s="360"/>
      <c r="BA84" s="442" t="str">
        <f>IF((P85=""),"",MAX(D88:AZ88))</f>
        <v/>
      </c>
      <c r="BB84" s="443" t="str">
        <f>IF(P85="","",MIN(D88:AZ88))</f>
        <v/>
      </c>
      <c r="BC84" s="443" t="e">
        <f>IF((P88=""),"",AVERAGE(D88:AZ88))</f>
        <v>#DIV/0!</v>
      </c>
      <c r="BD84" s="444" t="e">
        <f>STDEV(D88:AZ88)</f>
        <v>#DIV/0!</v>
      </c>
      <c r="BE84" s="445" t="str">
        <f>IF((P85=""),"",((BA84-BB84)/(BA84+BB84))*100)</f>
        <v/>
      </c>
      <c r="BF84" s="446"/>
      <c r="BG84" s="447"/>
      <c r="BH84" s="448"/>
      <c r="BI84" s="459"/>
      <c r="BL84" s="450"/>
      <c r="BM84" s="450"/>
      <c r="BN84" s="451"/>
      <c r="BO84" s="451"/>
    </row>
    <row r="85" spans="1:67">
      <c r="A85" s="452"/>
      <c r="B85" s="453"/>
      <c r="C85" s="454" t="s">
        <v>389</v>
      </c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41"/>
      <c r="Q85" s="441"/>
      <c r="R85" s="441"/>
      <c r="S85" s="441"/>
      <c r="T85" s="441"/>
      <c r="U85" s="441"/>
      <c r="V85" s="441"/>
      <c r="W85" s="441"/>
      <c r="X85" s="441"/>
      <c r="Y85" s="441"/>
      <c r="Z85" s="441"/>
      <c r="AA85" s="441"/>
      <c r="AB85" s="441"/>
      <c r="AC85" s="441"/>
      <c r="AD85" s="441"/>
      <c r="AE85" s="441"/>
      <c r="AF85" s="441"/>
      <c r="AG85" s="441"/>
      <c r="AH85" s="441"/>
      <c r="AI85" s="441"/>
      <c r="AJ85" s="441"/>
      <c r="AK85" s="441"/>
      <c r="AL85" s="441"/>
      <c r="AM85" s="441"/>
      <c r="AN85" s="441"/>
      <c r="AO85" s="441"/>
      <c r="AP85" s="441"/>
      <c r="AQ85" s="441"/>
      <c r="AR85" s="441"/>
      <c r="AS85" s="441"/>
      <c r="AT85" s="441"/>
      <c r="AU85" s="441"/>
      <c r="AV85" s="441"/>
      <c r="AW85" s="441"/>
      <c r="AX85" s="441"/>
      <c r="AY85" s="441"/>
      <c r="AZ85" s="441"/>
      <c r="BA85" s="455"/>
      <c r="BB85" s="456"/>
      <c r="BC85" s="456"/>
      <c r="BD85" s="444"/>
      <c r="BE85" s="457"/>
      <c r="BF85" s="456"/>
      <c r="BG85" s="458"/>
      <c r="BH85" s="448"/>
      <c r="BI85" s="459"/>
    </row>
    <row r="86" spans="1:67">
      <c r="A86" s="452"/>
      <c r="B86" s="453"/>
      <c r="C86" s="460" t="s">
        <v>390</v>
      </c>
      <c r="D86" s="461" t="e">
        <f t="shared" ref="D86:AZ87" si="28">300/D84</f>
        <v>#DIV/0!</v>
      </c>
      <c r="E86" s="461" t="e">
        <f t="shared" si="28"/>
        <v>#DIV/0!</v>
      </c>
      <c r="F86" s="461" t="e">
        <f t="shared" si="28"/>
        <v>#DIV/0!</v>
      </c>
      <c r="G86" s="461" t="e">
        <f t="shared" si="28"/>
        <v>#DIV/0!</v>
      </c>
      <c r="H86" s="461" t="e">
        <f t="shared" si="28"/>
        <v>#DIV/0!</v>
      </c>
      <c r="I86" s="461" t="e">
        <f t="shared" si="28"/>
        <v>#DIV/0!</v>
      </c>
      <c r="J86" s="461" t="e">
        <f t="shared" si="28"/>
        <v>#DIV/0!</v>
      </c>
      <c r="K86" s="461" t="e">
        <f t="shared" si="28"/>
        <v>#DIV/0!</v>
      </c>
      <c r="L86" s="461" t="e">
        <f t="shared" si="28"/>
        <v>#DIV/0!</v>
      </c>
      <c r="M86" s="461" t="e">
        <f t="shared" si="28"/>
        <v>#DIV/0!</v>
      </c>
      <c r="N86" s="461" t="e">
        <f t="shared" si="28"/>
        <v>#DIV/0!</v>
      </c>
      <c r="O86" s="461" t="e">
        <f t="shared" si="28"/>
        <v>#DIV/0!</v>
      </c>
      <c r="P86" s="461" t="e">
        <f t="shared" si="28"/>
        <v>#DIV/0!</v>
      </c>
      <c r="Q86" s="461" t="e">
        <f t="shared" si="28"/>
        <v>#DIV/0!</v>
      </c>
      <c r="R86" s="461" t="e">
        <f t="shared" si="28"/>
        <v>#DIV/0!</v>
      </c>
      <c r="S86" s="461" t="e">
        <f t="shared" si="28"/>
        <v>#DIV/0!</v>
      </c>
      <c r="T86" s="461" t="e">
        <f t="shared" si="28"/>
        <v>#DIV/0!</v>
      </c>
      <c r="U86" s="461" t="e">
        <f t="shared" si="28"/>
        <v>#DIV/0!</v>
      </c>
      <c r="V86" s="461" t="e">
        <f t="shared" si="28"/>
        <v>#DIV/0!</v>
      </c>
      <c r="W86" s="461" t="e">
        <f t="shared" si="28"/>
        <v>#DIV/0!</v>
      </c>
      <c r="X86" s="461" t="e">
        <f t="shared" si="28"/>
        <v>#DIV/0!</v>
      </c>
      <c r="Y86" s="461" t="e">
        <f t="shared" si="28"/>
        <v>#DIV/0!</v>
      </c>
      <c r="Z86" s="461" t="e">
        <f t="shared" si="28"/>
        <v>#DIV/0!</v>
      </c>
      <c r="AA86" s="461" t="e">
        <f t="shared" si="28"/>
        <v>#DIV/0!</v>
      </c>
      <c r="AB86" s="461" t="e">
        <f t="shared" si="28"/>
        <v>#DIV/0!</v>
      </c>
      <c r="AC86" s="461" t="e">
        <f t="shared" si="28"/>
        <v>#DIV/0!</v>
      </c>
      <c r="AD86" s="461" t="e">
        <f t="shared" si="28"/>
        <v>#DIV/0!</v>
      </c>
      <c r="AE86" s="461" t="e">
        <f t="shared" si="28"/>
        <v>#DIV/0!</v>
      </c>
      <c r="AF86" s="461" t="e">
        <f t="shared" si="28"/>
        <v>#DIV/0!</v>
      </c>
      <c r="AG86" s="461" t="e">
        <f t="shared" si="28"/>
        <v>#DIV/0!</v>
      </c>
      <c r="AH86" s="461" t="e">
        <f t="shared" si="28"/>
        <v>#DIV/0!</v>
      </c>
      <c r="AI86" s="461" t="e">
        <f t="shared" si="28"/>
        <v>#DIV/0!</v>
      </c>
      <c r="AJ86" s="461" t="e">
        <f t="shared" si="28"/>
        <v>#DIV/0!</v>
      </c>
      <c r="AK86" s="461" t="e">
        <f t="shared" si="28"/>
        <v>#DIV/0!</v>
      </c>
      <c r="AL86" s="461" t="e">
        <f t="shared" si="28"/>
        <v>#DIV/0!</v>
      </c>
      <c r="AM86" s="461" t="e">
        <f t="shared" si="28"/>
        <v>#DIV/0!</v>
      </c>
      <c r="AN86" s="461" t="e">
        <f t="shared" si="28"/>
        <v>#DIV/0!</v>
      </c>
      <c r="AO86" s="461" t="e">
        <f t="shared" si="28"/>
        <v>#DIV/0!</v>
      </c>
      <c r="AP86" s="461" t="e">
        <f t="shared" si="28"/>
        <v>#DIV/0!</v>
      </c>
      <c r="AQ86" s="461" t="e">
        <f t="shared" si="28"/>
        <v>#DIV/0!</v>
      </c>
      <c r="AR86" s="461" t="e">
        <f t="shared" si="28"/>
        <v>#DIV/0!</v>
      </c>
      <c r="AS86" s="461" t="e">
        <f t="shared" si="28"/>
        <v>#DIV/0!</v>
      </c>
      <c r="AT86" s="461" t="e">
        <f t="shared" si="28"/>
        <v>#DIV/0!</v>
      </c>
      <c r="AU86" s="461" t="e">
        <f t="shared" si="28"/>
        <v>#DIV/0!</v>
      </c>
      <c r="AV86" s="461" t="e">
        <f t="shared" si="28"/>
        <v>#DIV/0!</v>
      </c>
      <c r="AW86" s="461" t="e">
        <f t="shared" si="28"/>
        <v>#DIV/0!</v>
      </c>
      <c r="AX86" s="461" t="e">
        <f t="shared" si="28"/>
        <v>#DIV/0!</v>
      </c>
      <c r="AY86" s="461" t="e">
        <f t="shared" si="28"/>
        <v>#DIV/0!</v>
      </c>
      <c r="AZ86" s="461" t="e">
        <f t="shared" si="28"/>
        <v>#DIV/0!</v>
      </c>
      <c r="BA86" s="462"/>
      <c r="BB86" s="463"/>
      <c r="BC86" s="463"/>
      <c r="BD86" s="444"/>
      <c r="BE86" s="464"/>
      <c r="BF86" s="463"/>
      <c r="BG86" s="465"/>
      <c r="BH86" s="448"/>
      <c r="BI86" s="474"/>
    </row>
    <row r="87" spans="1:67">
      <c r="A87" s="452"/>
      <c r="B87" s="453"/>
      <c r="C87" s="460" t="s">
        <v>391</v>
      </c>
      <c r="D87" s="461" t="e">
        <f t="shared" si="28"/>
        <v>#DIV/0!</v>
      </c>
      <c r="E87" s="461" t="e">
        <f t="shared" si="28"/>
        <v>#DIV/0!</v>
      </c>
      <c r="F87" s="461" t="e">
        <f t="shared" si="28"/>
        <v>#DIV/0!</v>
      </c>
      <c r="G87" s="461" t="e">
        <f t="shared" si="28"/>
        <v>#DIV/0!</v>
      </c>
      <c r="H87" s="461" t="e">
        <f t="shared" si="28"/>
        <v>#DIV/0!</v>
      </c>
      <c r="I87" s="461" t="e">
        <f t="shared" si="28"/>
        <v>#DIV/0!</v>
      </c>
      <c r="J87" s="461" t="e">
        <f t="shared" si="28"/>
        <v>#DIV/0!</v>
      </c>
      <c r="K87" s="461" t="e">
        <f t="shared" si="28"/>
        <v>#DIV/0!</v>
      </c>
      <c r="L87" s="461" t="e">
        <f t="shared" si="28"/>
        <v>#DIV/0!</v>
      </c>
      <c r="M87" s="461" t="e">
        <f t="shared" si="28"/>
        <v>#DIV/0!</v>
      </c>
      <c r="N87" s="461" t="e">
        <f t="shared" si="28"/>
        <v>#DIV/0!</v>
      </c>
      <c r="O87" s="461" t="e">
        <f t="shared" si="28"/>
        <v>#DIV/0!</v>
      </c>
      <c r="P87" s="461" t="e">
        <f t="shared" si="28"/>
        <v>#DIV/0!</v>
      </c>
      <c r="Q87" s="461" t="e">
        <f t="shared" si="28"/>
        <v>#DIV/0!</v>
      </c>
      <c r="R87" s="461" t="e">
        <f t="shared" si="28"/>
        <v>#DIV/0!</v>
      </c>
      <c r="S87" s="461" t="e">
        <f t="shared" si="28"/>
        <v>#DIV/0!</v>
      </c>
      <c r="T87" s="461" t="e">
        <f t="shared" si="28"/>
        <v>#DIV/0!</v>
      </c>
      <c r="U87" s="461" t="e">
        <f t="shared" si="28"/>
        <v>#DIV/0!</v>
      </c>
      <c r="V87" s="461" t="e">
        <f t="shared" si="28"/>
        <v>#DIV/0!</v>
      </c>
      <c r="W87" s="461" t="e">
        <f t="shared" si="28"/>
        <v>#DIV/0!</v>
      </c>
      <c r="X87" s="461" t="e">
        <f t="shared" si="28"/>
        <v>#DIV/0!</v>
      </c>
      <c r="Y87" s="461" t="e">
        <f t="shared" si="28"/>
        <v>#DIV/0!</v>
      </c>
      <c r="Z87" s="461" t="e">
        <f t="shared" si="28"/>
        <v>#DIV/0!</v>
      </c>
      <c r="AA87" s="461" t="e">
        <f t="shared" si="28"/>
        <v>#DIV/0!</v>
      </c>
      <c r="AB87" s="461" t="e">
        <f t="shared" si="28"/>
        <v>#DIV/0!</v>
      </c>
      <c r="AC87" s="461" t="e">
        <f t="shared" si="28"/>
        <v>#DIV/0!</v>
      </c>
      <c r="AD87" s="461" t="e">
        <f t="shared" si="28"/>
        <v>#DIV/0!</v>
      </c>
      <c r="AE87" s="461" t="e">
        <f t="shared" si="28"/>
        <v>#DIV/0!</v>
      </c>
      <c r="AF87" s="461" t="e">
        <f t="shared" si="28"/>
        <v>#DIV/0!</v>
      </c>
      <c r="AG87" s="461" t="e">
        <f t="shared" si="28"/>
        <v>#DIV/0!</v>
      </c>
      <c r="AH87" s="461" t="e">
        <f t="shared" si="28"/>
        <v>#DIV/0!</v>
      </c>
      <c r="AI87" s="461" t="e">
        <f t="shared" si="28"/>
        <v>#DIV/0!</v>
      </c>
      <c r="AJ87" s="461" t="e">
        <f t="shared" si="28"/>
        <v>#DIV/0!</v>
      </c>
      <c r="AK87" s="461" t="e">
        <f t="shared" si="28"/>
        <v>#DIV/0!</v>
      </c>
      <c r="AL87" s="461" t="e">
        <f t="shared" si="28"/>
        <v>#DIV/0!</v>
      </c>
      <c r="AM87" s="461" t="e">
        <f t="shared" si="28"/>
        <v>#DIV/0!</v>
      </c>
      <c r="AN87" s="461" t="e">
        <f t="shared" si="28"/>
        <v>#DIV/0!</v>
      </c>
      <c r="AO87" s="461" t="e">
        <f t="shared" si="28"/>
        <v>#DIV/0!</v>
      </c>
      <c r="AP87" s="461" t="e">
        <f t="shared" si="28"/>
        <v>#DIV/0!</v>
      </c>
      <c r="AQ87" s="461" t="e">
        <f t="shared" si="28"/>
        <v>#DIV/0!</v>
      </c>
      <c r="AR87" s="461" t="e">
        <f t="shared" si="28"/>
        <v>#DIV/0!</v>
      </c>
      <c r="AS87" s="461" t="e">
        <f t="shared" si="28"/>
        <v>#DIV/0!</v>
      </c>
      <c r="AT87" s="461" t="e">
        <f t="shared" si="28"/>
        <v>#DIV/0!</v>
      </c>
      <c r="AU87" s="461" t="e">
        <f t="shared" si="28"/>
        <v>#DIV/0!</v>
      </c>
      <c r="AV87" s="461" t="e">
        <f t="shared" si="28"/>
        <v>#DIV/0!</v>
      </c>
      <c r="AW87" s="461" t="e">
        <f t="shared" si="28"/>
        <v>#DIV/0!</v>
      </c>
      <c r="AX87" s="461" t="e">
        <f t="shared" si="28"/>
        <v>#DIV/0!</v>
      </c>
      <c r="AY87" s="461" t="e">
        <f t="shared" si="28"/>
        <v>#DIV/0!</v>
      </c>
      <c r="AZ87" s="461" t="e">
        <f t="shared" si="28"/>
        <v>#DIV/0!</v>
      </c>
      <c r="BA87" s="462"/>
      <c r="BB87" s="463"/>
      <c r="BC87" s="463"/>
      <c r="BD87" s="444"/>
      <c r="BE87" s="464"/>
      <c r="BF87" s="463"/>
      <c r="BG87" s="465"/>
      <c r="BH87" s="448"/>
      <c r="BI87" s="474"/>
    </row>
    <row r="88" spans="1:67" ht="32.25" thickBot="1">
      <c r="A88" s="466"/>
      <c r="B88" s="467"/>
      <c r="C88" s="468" t="s">
        <v>392</v>
      </c>
      <c r="D88" s="469" t="e">
        <f t="shared" ref="D88:AZ88" si="29">IF(((D86="")*AND(D87="")),"",(D86-D87)*2)</f>
        <v>#DIV/0!</v>
      </c>
      <c r="E88" s="469" t="e">
        <f t="shared" si="29"/>
        <v>#DIV/0!</v>
      </c>
      <c r="F88" s="469" t="e">
        <f t="shared" si="29"/>
        <v>#DIV/0!</v>
      </c>
      <c r="G88" s="469" t="e">
        <f t="shared" si="29"/>
        <v>#DIV/0!</v>
      </c>
      <c r="H88" s="469" t="e">
        <f t="shared" si="29"/>
        <v>#DIV/0!</v>
      </c>
      <c r="I88" s="469" t="e">
        <f t="shared" si="29"/>
        <v>#DIV/0!</v>
      </c>
      <c r="J88" s="469" t="e">
        <f t="shared" si="29"/>
        <v>#DIV/0!</v>
      </c>
      <c r="K88" s="469" t="e">
        <f t="shared" si="29"/>
        <v>#DIV/0!</v>
      </c>
      <c r="L88" s="469" t="e">
        <f t="shared" si="29"/>
        <v>#DIV/0!</v>
      </c>
      <c r="M88" s="469" t="e">
        <f t="shared" si="29"/>
        <v>#DIV/0!</v>
      </c>
      <c r="N88" s="469" t="e">
        <f t="shared" si="29"/>
        <v>#DIV/0!</v>
      </c>
      <c r="O88" s="469" t="e">
        <f t="shared" si="29"/>
        <v>#DIV/0!</v>
      </c>
      <c r="P88" s="469" t="e">
        <f t="shared" si="29"/>
        <v>#DIV/0!</v>
      </c>
      <c r="Q88" s="469" t="e">
        <f t="shared" si="29"/>
        <v>#DIV/0!</v>
      </c>
      <c r="R88" s="469" t="e">
        <f t="shared" si="29"/>
        <v>#DIV/0!</v>
      </c>
      <c r="S88" s="469" t="e">
        <f t="shared" si="29"/>
        <v>#DIV/0!</v>
      </c>
      <c r="T88" s="469" t="e">
        <f t="shared" si="29"/>
        <v>#DIV/0!</v>
      </c>
      <c r="U88" s="469" t="e">
        <f t="shared" si="29"/>
        <v>#DIV/0!</v>
      </c>
      <c r="V88" s="469" t="e">
        <f t="shared" si="29"/>
        <v>#DIV/0!</v>
      </c>
      <c r="W88" s="469" t="e">
        <f t="shared" si="29"/>
        <v>#DIV/0!</v>
      </c>
      <c r="X88" s="469" t="e">
        <f t="shared" si="29"/>
        <v>#DIV/0!</v>
      </c>
      <c r="Y88" s="469" t="e">
        <f t="shared" si="29"/>
        <v>#DIV/0!</v>
      </c>
      <c r="Z88" s="469" t="e">
        <f t="shared" si="29"/>
        <v>#DIV/0!</v>
      </c>
      <c r="AA88" s="469" t="e">
        <f t="shared" si="29"/>
        <v>#DIV/0!</v>
      </c>
      <c r="AB88" s="469" t="e">
        <f t="shared" si="29"/>
        <v>#DIV/0!</v>
      </c>
      <c r="AC88" s="469" t="e">
        <f t="shared" si="29"/>
        <v>#DIV/0!</v>
      </c>
      <c r="AD88" s="469" t="e">
        <f t="shared" si="29"/>
        <v>#DIV/0!</v>
      </c>
      <c r="AE88" s="469" t="e">
        <f t="shared" si="29"/>
        <v>#DIV/0!</v>
      </c>
      <c r="AF88" s="469" t="e">
        <f t="shared" si="29"/>
        <v>#DIV/0!</v>
      </c>
      <c r="AG88" s="469" t="e">
        <f t="shared" si="29"/>
        <v>#DIV/0!</v>
      </c>
      <c r="AH88" s="469" t="e">
        <f t="shared" si="29"/>
        <v>#DIV/0!</v>
      </c>
      <c r="AI88" s="469" t="e">
        <f t="shared" si="29"/>
        <v>#DIV/0!</v>
      </c>
      <c r="AJ88" s="469" t="e">
        <f t="shared" si="29"/>
        <v>#DIV/0!</v>
      </c>
      <c r="AK88" s="469" t="e">
        <f t="shared" si="29"/>
        <v>#DIV/0!</v>
      </c>
      <c r="AL88" s="469" t="e">
        <f t="shared" si="29"/>
        <v>#DIV/0!</v>
      </c>
      <c r="AM88" s="469" t="e">
        <f t="shared" si="29"/>
        <v>#DIV/0!</v>
      </c>
      <c r="AN88" s="469" t="e">
        <f t="shared" si="29"/>
        <v>#DIV/0!</v>
      </c>
      <c r="AO88" s="469" t="e">
        <f t="shared" si="29"/>
        <v>#DIV/0!</v>
      </c>
      <c r="AP88" s="469" t="e">
        <f t="shared" si="29"/>
        <v>#DIV/0!</v>
      </c>
      <c r="AQ88" s="469" t="e">
        <f t="shared" si="29"/>
        <v>#DIV/0!</v>
      </c>
      <c r="AR88" s="469" t="e">
        <f t="shared" si="29"/>
        <v>#DIV/0!</v>
      </c>
      <c r="AS88" s="469" t="e">
        <f t="shared" si="29"/>
        <v>#DIV/0!</v>
      </c>
      <c r="AT88" s="469" t="e">
        <f t="shared" si="29"/>
        <v>#DIV/0!</v>
      </c>
      <c r="AU88" s="469" t="e">
        <f t="shared" si="29"/>
        <v>#DIV/0!</v>
      </c>
      <c r="AV88" s="469" t="e">
        <f t="shared" si="29"/>
        <v>#DIV/0!</v>
      </c>
      <c r="AW88" s="469" t="e">
        <f t="shared" si="29"/>
        <v>#DIV/0!</v>
      </c>
      <c r="AX88" s="469" t="e">
        <f t="shared" si="29"/>
        <v>#DIV/0!</v>
      </c>
      <c r="AY88" s="469" t="e">
        <f t="shared" si="29"/>
        <v>#DIV/0!</v>
      </c>
      <c r="AZ88" s="469" t="e">
        <f t="shared" si="29"/>
        <v>#DIV/0!</v>
      </c>
      <c r="BA88" s="470"/>
      <c r="BB88" s="471"/>
      <c r="BC88" s="471"/>
      <c r="BD88" s="472"/>
      <c r="BE88" s="469"/>
      <c r="BF88" s="471"/>
      <c r="BG88" s="473"/>
      <c r="BH88" s="448"/>
      <c r="BI88" s="459"/>
    </row>
    <row r="89" spans="1:67">
      <c r="A89" s="438"/>
      <c r="B89" s="439" t="s">
        <v>405</v>
      </c>
      <c r="C89" s="440" t="s">
        <v>387</v>
      </c>
      <c r="D89" s="360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  <c r="AL89" s="360"/>
      <c r="AM89" s="360"/>
      <c r="AN89" s="360"/>
      <c r="AO89" s="360"/>
      <c r="AP89" s="360"/>
      <c r="AQ89" s="360"/>
      <c r="AR89" s="360"/>
      <c r="AS89" s="360"/>
      <c r="AT89" s="360"/>
      <c r="AU89" s="360"/>
      <c r="AV89" s="360"/>
      <c r="AW89" s="360"/>
      <c r="AX89" s="360"/>
      <c r="AY89" s="360"/>
      <c r="AZ89" s="360"/>
      <c r="BA89" s="442" t="str">
        <f>IF((P90=""),"",MAX(D93:AZ93))</f>
        <v/>
      </c>
      <c r="BB89" s="443" t="str">
        <f>IF(P90="","",MIN(D93:AZ93))</f>
        <v/>
      </c>
      <c r="BC89" s="443" t="e">
        <f>IF((P93=""),"",AVERAGE(D93:AZ93))</f>
        <v>#DIV/0!</v>
      </c>
      <c r="BD89" s="444" t="e">
        <f>STDEV(D93:AZ93)</f>
        <v>#DIV/0!</v>
      </c>
      <c r="BE89" s="445" t="str">
        <f>IF((P90=""),"",((BA89-BB89)/(BA89+BB89))*100)</f>
        <v/>
      </c>
      <c r="BF89" s="446"/>
      <c r="BG89" s="447"/>
      <c r="BH89" s="448"/>
      <c r="BI89" s="459"/>
      <c r="BL89" s="450"/>
      <c r="BM89" s="450"/>
      <c r="BN89" s="451"/>
      <c r="BO89" s="451"/>
    </row>
    <row r="90" spans="1:67">
      <c r="A90" s="452"/>
      <c r="B90" s="453"/>
      <c r="C90" s="454" t="s">
        <v>389</v>
      </c>
      <c r="D90" s="441"/>
      <c r="E90" s="441"/>
      <c r="F90" s="441"/>
      <c r="G90" s="441"/>
      <c r="H90" s="441"/>
      <c r="I90" s="441"/>
      <c r="J90" s="441"/>
      <c r="K90" s="441"/>
      <c r="L90" s="441"/>
      <c r="M90" s="441"/>
      <c r="N90" s="441"/>
      <c r="O90" s="441"/>
      <c r="P90" s="441"/>
      <c r="Q90" s="441"/>
      <c r="R90" s="441"/>
      <c r="S90" s="441"/>
      <c r="T90" s="441"/>
      <c r="U90" s="441"/>
      <c r="V90" s="441"/>
      <c r="W90" s="441"/>
      <c r="X90" s="441"/>
      <c r="Y90" s="441"/>
      <c r="Z90" s="441"/>
      <c r="AA90" s="441"/>
      <c r="AB90" s="441"/>
      <c r="AC90" s="441"/>
      <c r="AD90" s="441"/>
      <c r="AE90" s="441"/>
      <c r="AF90" s="441"/>
      <c r="AG90" s="441"/>
      <c r="AH90" s="441"/>
      <c r="AI90" s="441"/>
      <c r="AJ90" s="441"/>
      <c r="AK90" s="441"/>
      <c r="AL90" s="441"/>
      <c r="AM90" s="441"/>
      <c r="AN90" s="441"/>
      <c r="AO90" s="441"/>
      <c r="AP90" s="441"/>
      <c r="AQ90" s="441"/>
      <c r="AR90" s="441"/>
      <c r="AS90" s="441"/>
      <c r="AT90" s="441"/>
      <c r="AU90" s="441"/>
      <c r="AV90" s="441"/>
      <c r="AW90" s="441"/>
      <c r="AX90" s="441"/>
      <c r="AY90" s="441"/>
      <c r="AZ90" s="441"/>
      <c r="BA90" s="455"/>
      <c r="BB90" s="456"/>
      <c r="BC90" s="456"/>
      <c r="BD90" s="444"/>
      <c r="BE90" s="457"/>
      <c r="BF90" s="456"/>
      <c r="BG90" s="458"/>
      <c r="BH90" s="448"/>
      <c r="BI90" s="459"/>
    </row>
    <row r="91" spans="1:67">
      <c r="A91" s="452"/>
      <c r="B91" s="453"/>
      <c r="C91" s="460" t="s">
        <v>390</v>
      </c>
      <c r="D91" s="461" t="e">
        <f t="shared" ref="D91:AZ92" si="30">300/D89</f>
        <v>#DIV/0!</v>
      </c>
      <c r="E91" s="461" t="e">
        <f t="shared" si="30"/>
        <v>#DIV/0!</v>
      </c>
      <c r="F91" s="461" t="e">
        <f t="shared" si="30"/>
        <v>#DIV/0!</v>
      </c>
      <c r="G91" s="461" t="e">
        <f t="shared" si="30"/>
        <v>#DIV/0!</v>
      </c>
      <c r="H91" s="461" t="e">
        <f t="shared" si="30"/>
        <v>#DIV/0!</v>
      </c>
      <c r="I91" s="461" t="e">
        <f t="shared" si="30"/>
        <v>#DIV/0!</v>
      </c>
      <c r="J91" s="461" t="e">
        <f t="shared" si="30"/>
        <v>#DIV/0!</v>
      </c>
      <c r="K91" s="461" t="e">
        <f t="shared" si="30"/>
        <v>#DIV/0!</v>
      </c>
      <c r="L91" s="461" t="e">
        <f t="shared" si="30"/>
        <v>#DIV/0!</v>
      </c>
      <c r="M91" s="461" t="e">
        <f t="shared" si="30"/>
        <v>#DIV/0!</v>
      </c>
      <c r="N91" s="461" t="e">
        <f t="shared" si="30"/>
        <v>#DIV/0!</v>
      </c>
      <c r="O91" s="461" t="e">
        <f t="shared" si="30"/>
        <v>#DIV/0!</v>
      </c>
      <c r="P91" s="461" t="e">
        <f t="shared" si="30"/>
        <v>#DIV/0!</v>
      </c>
      <c r="Q91" s="461" t="e">
        <f t="shared" si="30"/>
        <v>#DIV/0!</v>
      </c>
      <c r="R91" s="461" t="e">
        <f t="shared" si="30"/>
        <v>#DIV/0!</v>
      </c>
      <c r="S91" s="461" t="e">
        <f t="shared" si="30"/>
        <v>#DIV/0!</v>
      </c>
      <c r="T91" s="461" t="e">
        <f t="shared" si="30"/>
        <v>#DIV/0!</v>
      </c>
      <c r="U91" s="461" t="e">
        <f t="shared" si="30"/>
        <v>#DIV/0!</v>
      </c>
      <c r="V91" s="461" t="e">
        <f t="shared" si="30"/>
        <v>#DIV/0!</v>
      </c>
      <c r="W91" s="461" t="e">
        <f t="shared" si="30"/>
        <v>#DIV/0!</v>
      </c>
      <c r="X91" s="461" t="e">
        <f t="shared" si="30"/>
        <v>#DIV/0!</v>
      </c>
      <c r="Y91" s="461" t="e">
        <f t="shared" si="30"/>
        <v>#DIV/0!</v>
      </c>
      <c r="Z91" s="461" t="e">
        <f t="shared" si="30"/>
        <v>#DIV/0!</v>
      </c>
      <c r="AA91" s="461" t="e">
        <f t="shared" si="30"/>
        <v>#DIV/0!</v>
      </c>
      <c r="AB91" s="461" t="e">
        <f t="shared" si="30"/>
        <v>#DIV/0!</v>
      </c>
      <c r="AC91" s="461" t="e">
        <f t="shared" si="30"/>
        <v>#DIV/0!</v>
      </c>
      <c r="AD91" s="461" t="e">
        <f t="shared" si="30"/>
        <v>#DIV/0!</v>
      </c>
      <c r="AE91" s="461" t="e">
        <f t="shared" si="30"/>
        <v>#DIV/0!</v>
      </c>
      <c r="AF91" s="461" t="e">
        <f t="shared" si="30"/>
        <v>#DIV/0!</v>
      </c>
      <c r="AG91" s="461" t="e">
        <f t="shared" si="30"/>
        <v>#DIV/0!</v>
      </c>
      <c r="AH91" s="461" t="e">
        <f t="shared" si="30"/>
        <v>#DIV/0!</v>
      </c>
      <c r="AI91" s="461" t="e">
        <f t="shared" si="30"/>
        <v>#DIV/0!</v>
      </c>
      <c r="AJ91" s="461" t="e">
        <f t="shared" si="30"/>
        <v>#DIV/0!</v>
      </c>
      <c r="AK91" s="461" t="e">
        <f t="shared" si="30"/>
        <v>#DIV/0!</v>
      </c>
      <c r="AL91" s="461" t="e">
        <f t="shared" si="30"/>
        <v>#DIV/0!</v>
      </c>
      <c r="AM91" s="461" t="e">
        <f t="shared" si="30"/>
        <v>#DIV/0!</v>
      </c>
      <c r="AN91" s="461" t="e">
        <f t="shared" si="30"/>
        <v>#DIV/0!</v>
      </c>
      <c r="AO91" s="461" t="e">
        <f t="shared" si="30"/>
        <v>#DIV/0!</v>
      </c>
      <c r="AP91" s="461" t="e">
        <f t="shared" si="30"/>
        <v>#DIV/0!</v>
      </c>
      <c r="AQ91" s="461" t="e">
        <f t="shared" si="30"/>
        <v>#DIV/0!</v>
      </c>
      <c r="AR91" s="461" t="e">
        <f t="shared" si="30"/>
        <v>#DIV/0!</v>
      </c>
      <c r="AS91" s="461" t="e">
        <f t="shared" si="30"/>
        <v>#DIV/0!</v>
      </c>
      <c r="AT91" s="461" t="e">
        <f t="shared" si="30"/>
        <v>#DIV/0!</v>
      </c>
      <c r="AU91" s="461" t="e">
        <f t="shared" si="30"/>
        <v>#DIV/0!</v>
      </c>
      <c r="AV91" s="461" t="e">
        <f t="shared" si="30"/>
        <v>#DIV/0!</v>
      </c>
      <c r="AW91" s="461" t="e">
        <f t="shared" si="30"/>
        <v>#DIV/0!</v>
      </c>
      <c r="AX91" s="461" t="e">
        <f t="shared" si="30"/>
        <v>#DIV/0!</v>
      </c>
      <c r="AY91" s="461" t="e">
        <f t="shared" si="30"/>
        <v>#DIV/0!</v>
      </c>
      <c r="AZ91" s="461" t="e">
        <f t="shared" si="30"/>
        <v>#DIV/0!</v>
      </c>
      <c r="BA91" s="462"/>
      <c r="BB91" s="463"/>
      <c r="BC91" s="463"/>
      <c r="BD91" s="444"/>
      <c r="BE91" s="464"/>
      <c r="BF91" s="463"/>
      <c r="BG91" s="465"/>
      <c r="BH91" s="448"/>
      <c r="BI91" s="474"/>
    </row>
    <row r="92" spans="1:67">
      <c r="A92" s="452"/>
      <c r="B92" s="453"/>
      <c r="C92" s="460" t="s">
        <v>391</v>
      </c>
      <c r="D92" s="461" t="e">
        <f t="shared" si="30"/>
        <v>#DIV/0!</v>
      </c>
      <c r="E92" s="461" t="e">
        <f t="shared" si="30"/>
        <v>#DIV/0!</v>
      </c>
      <c r="F92" s="461" t="e">
        <f t="shared" si="30"/>
        <v>#DIV/0!</v>
      </c>
      <c r="G92" s="461" t="e">
        <f t="shared" si="30"/>
        <v>#DIV/0!</v>
      </c>
      <c r="H92" s="461" t="e">
        <f t="shared" si="30"/>
        <v>#DIV/0!</v>
      </c>
      <c r="I92" s="461" t="e">
        <f t="shared" si="30"/>
        <v>#DIV/0!</v>
      </c>
      <c r="J92" s="461" t="e">
        <f t="shared" si="30"/>
        <v>#DIV/0!</v>
      </c>
      <c r="K92" s="461" t="e">
        <f t="shared" si="30"/>
        <v>#DIV/0!</v>
      </c>
      <c r="L92" s="461" t="e">
        <f t="shared" si="30"/>
        <v>#DIV/0!</v>
      </c>
      <c r="M92" s="461" t="e">
        <f t="shared" si="30"/>
        <v>#DIV/0!</v>
      </c>
      <c r="N92" s="461" t="e">
        <f t="shared" si="30"/>
        <v>#DIV/0!</v>
      </c>
      <c r="O92" s="461" t="e">
        <f t="shared" si="30"/>
        <v>#DIV/0!</v>
      </c>
      <c r="P92" s="461" t="e">
        <f t="shared" si="30"/>
        <v>#DIV/0!</v>
      </c>
      <c r="Q92" s="461" t="e">
        <f t="shared" si="30"/>
        <v>#DIV/0!</v>
      </c>
      <c r="R92" s="461" t="e">
        <f t="shared" si="30"/>
        <v>#DIV/0!</v>
      </c>
      <c r="S92" s="461" t="e">
        <f t="shared" si="30"/>
        <v>#DIV/0!</v>
      </c>
      <c r="T92" s="461" t="e">
        <f t="shared" si="30"/>
        <v>#DIV/0!</v>
      </c>
      <c r="U92" s="461" t="e">
        <f t="shared" si="30"/>
        <v>#DIV/0!</v>
      </c>
      <c r="V92" s="461" t="e">
        <f t="shared" si="30"/>
        <v>#DIV/0!</v>
      </c>
      <c r="W92" s="461" t="e">
        <f t="shared" si="30"/>
        <v>#DIV/0!</v>
      </c>
      <c r="X92" s="461" t="e">
        <f t="shared" si="30"/>
        <v>#DIV/0!</v>
      </c>
      <c r="Y92" s="461" t="e">
        <f t="shared" si="30"/>
        <v>#DIV/0!</v>
      </c>
      <c r="Z92" s="461" t="e">
        <f t="shared" si="30"/>
        <v>#DIV/0!</v>
      </c>
      <c r="AA92" s="461" t="e">
        <f t="shared" si="30"/>
        <v>#DIV/0!</v>
      </c>
      <c r="AB92" s="461" t="e">
        <f t="shared" si="30"/>
        <v>#DIV/0!</v>
      </c>
      <c r="AC92" s="461" t="e">
        <f t="shared" si="30"/>
        <v>#DIV/0!</v>
      </c>
      <c r="AD92" s="461" t="e">
        <f t="shared" si="30"/>
        <v>#DIV/0!</v>
      </c>
      <c r="AE92" s="461" t="e">
        <f t="shared" si="30"/>
        <v>#DIV/0!</v>
      </c>
      <c r="AF92" s="461" t="e">
        <f t="shared" si="30"/>
        <v>#DIV/0!</v>
      </c>
      <c r="AG92" s="461" t="e">
        <f t="shared" si="30"/>
        <v>#DIV/0!</v>
      </c>
      <c r="AH92" s="461" t="e">
        <f t="shared" si="30"/>
        <v>#DIV/0!</v>
      </c>
      <c r="AI92" s="461" t="e">
        <f t="shared" si="30"/>
        <v>#DIV/0!</v>
      </c>
      <c r="AJ92" s="461" t="e">
        <f t="shared" si="30"/>
        <v>#DIV/0!</v>
      </c>
      <c r="AK92" s="461" t="e">
        <f t="shared" si="30"/>
        <v>#DIV/0!</v>
      </c>
      <c r="AL92" s="461" t="e">
        <f t="shared" si="30"/>
        <v>#DIV/0!</v>
      </c>
      <c r="AM92" s="461" t="e">
        <f t="shared" si="30"/>
        <v>#DIV/0!</v>
      </c>
      <c r="AN92" s="461" t="e">
        <f t="shared" si="30"/>
        <v>#DIV/0!</v>
      </c>
      <c r="AO92" s="461" t="e">
        <f t="shared" si="30"/>
        <v>#DIV/0!</v>
      </c>
      <c r="AP92" s="461" t="e">
        <f t="shared" si="30"/>
        <v>#DIV/0!</v>
      </c>
      <c r="AQ92" s="461" t="e">
        <f t="shared" si="30"/>
        <v>#DIV/0!</v>
      </c>
      <c r="AR92" s="461" t="e">
        <f t="shared" si="30"/>
        <v>#DIV/0!</v>
      </c>
      <c r="AS92" s="461" t="e">
        <f t="shared" si="30"/>
        <v>#DIV/0!</v>
      </c>
      <c r="AT92" s="461" t="e">
        <f t="shared" si="30"/>
        <v>#DIV/0!</v>
      </c>
      <c r="AU92" s="461" t="e">
        <f t="shared" si="30"/>
        <v>#DIV/0!</v>
      </c>
      <c r="AV92" s="461" t="e">
        <f t="shared" si="30"/>
        <v>#DIV/0!</v>
      </c>
      <c r="AW92" s="461" t="e">
        <f t="shared" si="30"/>
        <v>#DIV/0!</v>
      </c>
      <c r="AX92" s="461" t="e">
        <f t="shared" si="30"/>
        <v>#DIV/0!</v>
      </c>
      <c r="AY92" s="461" t="e">
        <f t="shared" si="30"/>
        <v>#DIV/0!</v>
      </c>
      <c r="AZ92" s="461" t="e">
        <f t="shared" si="30"/>
        <v>#DIV/0!</v>
      </c>
      <c r="BA92" s="462"/>
      <c r="BB92" s="463"/>
      <c r="BC92" s="463"/>
      <c r="BD92" s="444"/>
      <c r="BE92" s="464"/>
      <c r="BF92" s="463"/>
      <c r="BG92" s="465"/>
      <c r="BH92" s="448"/>
      <c r="BI92" s="474"/>
    </row>
    <row r="93" spans="1:67" ht="32.25" thickBot="1">
      <c r="A93" s="466"/>
      <c r="B93" s="467"/>
      <c r="C93" s="468" t="s">
        <v>392</v>
      </c>
      <c r="D93" s="469" t="e">
        <f t="shared" ref="D93:AZ93" si="31">IF(((D91="")*AND(D92="")),"",(D91-D92)*2)</f>
        <v>#DIV/0!</v>
      </c>
      <c r="E93" s="469" t="e">
        <f t="shared" si="31"/>
        <v>#DIV/0!</v>
      </c>
      <c r="F93" s="469" t="e">
        <f t="shared" si="31"/>
        <v>#DIV/0!</v>
      </c>
      <c r="G93" s="469" t="e">
        <f t="shared" si="31"/>
        <v>#DIV/0!</v>
      </c>
      <c r="H93" s="469" t="e">
        <f t="shared" si="31"/>
        <v>#DIV/0!</v>
      </c>
      <c r="I93" s="469" t="e">
        <f t="shared" si="31"/>
        <v>#DIV/0!</v>
      </c>
      <c r="J93" s="469" t="e">
        <f t="shared" si="31"/>
        <v>#DIV/0!</v>
      </c>
      <c r="K93" s="469" t="e">
        <f t="shared" si="31"/>
        <v>#DIV/0!</v>
      </c>
      <c r="L93" s="469" t="e">
        <f t="shared" si="31"/>
        <v>#DIV/0!</v>
      </c>
      <c r="M93" s="469" t="e">
        <f t="shared" si="31"/>
        <v>#DIV/0!</v>
      </c>
      <c r="N93" s="469" t="e">
        <f t="shared" si="31"/>
        <v>#DIV/0!</v>
      </c>
      <c r="O93" s="469" t="e">
        <f t="shared" si="31"/>
        <v>#DIV/0!</v>
      </c>
      <c r="P93" s="469" t="e">
        <f t="shared" si="31"/>
        <v>#DIV/0!</v>
      </c>
      <c r="Q93" s="469" t="e">
        <f t="shared" si="31"/>
        <v>#DIV/0!</v>
      </c>
      <c r="R93" s="469" t="e">
        <f t="shared" si="31"/>
        <v>#DIV/0!</v>
      </c>
      <c r="S93" s="469" t="e">
        <f t="shared" si="31"/>
        <v>#DIV/0!</v>
      </c>
      <c r="T93" s="469" t="e">
        <f t="shared" si="31"/>
        <v>#DIV/0!</v>
      </c>
      <c r="U93" s="469" t="e">
        <f t="shared" si="31"/>
        <v>#DIV/0!</v>
      </c>
      <c r="V93" s="469" t="e">
        <f t="shared" si="31"/>
        <v>#DIV/0!</v>
      </c>
      <c r="W93" s="469" t="e">
        <f t="shared" si="31"/>
        <v>#DIV/0!</v>
      </c>
      <c r="X93" s="469" t="e">
        <f t="shared" si="31"/>
        <v>#DIV/0!</v>
      </c>
      <c r="Y93" s="469" t="e">
        <f t="shared" si="31"/>
        <v>#DIV/0!</v>
      </c>
      <c r="Z93" s="469" t="e">
        <f t="shared" si="31"/>
        <v>#DIV/0!</v>
      </c>
      <c r="AA93" s="469" t="e">
        <f t="shared" si="31"/>
        <v>#DIV/0!</v>
      </c>
      <c r="AB93" s="469" t="e">
        <f t="shared" si="31"/>
        <v>#DIV/0!</v>
      </c>
      <c r="AC93" s="469" t="e">
        <f t="shared" si="31"/>
        <v>#DIV/0!</v>
      </c>
      <c r="AD93" s="469" t="e">
        <f t="shared" si="31"/>
        <v>#DIV/0!</v>
      </c>
      <c r="AE93" s="469" t="e">
        <f t="shared" si="31"/>
        <v>#DIV/0!</v>
      </c>
      <c r="AF93" s="469" t="e">
        <f t="shared" si="31"/>
        <v>#DIV/0!</v>
      </c>
      <c r="AG93" s="469" t="e">
        <f t="shared" si="31"/>
        <v>#DIV/0!</v>
      </c>
      <c r="AH93" s="469" t="e">
        <f t="shared" si="31"/>
        <v>#DIV/0!</v>
      </c>
      <c r="AI93" s="469" t="e">
        <f t="shared" si="31"/>
        <v>#DIV/0!</v>
      </c>
      <c r="AJ93" s="469" t="e">
        <f t="shared" si="31"/>
        <v>#DIV/0!</v>
      </c>
      <c r="AK93" s="469" t="e">
        <f t="shared" si="31"/>
        <v>#DIV/0!</v>
      </c>
      <c r="AL93" s="469" t="e">
        <f t="shared" si="31"/>
        <v>#DIV/0!</v>
      </c>
      <c r="AM93" s="469" t="e">
        <f t="shared" si="31"/>
        <v>#DIV/0!</v>
      </c>
      <c r="AN93" s="469" t="e">
        <f t="shared" si="31"/>
        <v>#DIV/0!</v>
      </c>
      <c r="AO93" s="469" t="e">
        <f t="shared" si="31"/>
        <v>#DIV/0!</v>
      </c>
      <c r="AP93" s="469" t="e">
        <f t="shared" si="31"/>
        <v>#DIV/0!</v>
      </c>
      <c r="AQ93" s="469" t="e">
        <f t="shared" si="31"/>
        <v>#DIV/0!</v>
      </c>
      <c r="AR93" s="469" t="e">
        <f t="shared" si="31"/>
        <v>#DIV/0!</v>
      </c>
      <c r="AS93" s="469" t="e">
        <f t="shared" si="31"/>
        <v>#DIV/0!</v>
      </c>
      <c r="AT93" s="469" t="e">
        <f t="shared" si="31"/>
        <v>#DIV/0!</v>
      </c>
      <c r="AU93" s="469" t="e">
        <f t="shared" si="31"/>
        <v>#DIV/0!</v>
      </c>
      <c r="AV93" s="469" t="e">
        <f t="shared" si="31"/>
        <v>#DIV/0!</v>
      </c>
      <c r="AW93" s="469" t="e">
        <f t="shared" si="31"/>
        <v>#DIV/0!</v>
      </c>
      <c r="AX93" s="469" t="e">
        <f t="shared" si="31"/>
        <v>#DIV/0!</v>
      </c>
      <c r="AY93" s="469" t="e">
        <f t="shared" si="31"/>
        <v>#DIV/0!</v>
      </c>
      <c r="AZ93" s="469" t="e">
        <f t="shared" si="31"/>
        <v>#DIV/0!</v>
      </c>
      <c r="BA93" s="470"/>
      <c r="BB93" s="471"/>
      <c r="BC93" s="471"/>
      <c r="BD93" s="472"/>
      <c r="BE93" s="469"/>
      <c r="BF93" s="471"/>
      <c r="BG93" s="473"/>
      <c r="BH93" s="448"/>
      <c r="BI93" s="459"/>
    </row>
    <row r="94" spans="1:67">
      <c r="A94" s="438"/>
      <c r="B94" s="439" t="s">
        <v>405</v>
      </c>
      <c r="C94" s="440" t="s">
        <v>387</v>
      </c>
      <c r="D94" s="360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  <c r="AL94" s="360"/>
      <c r="AM94" s="360"/>
      <c r="AN94" s="360"/>
      <c r="AO94" s="360"/>
      <c r="AP94" s="360"/>
      <c r="AQ94" s="360"/>
      <c r="AR94" s="360"/>
      <c r="AS94" s="360"/>
      <c r="AT94" s="360"/>
      <c r="AU94" s="360"/>
      <c r="AV94" s="360"/>
      <c r="AW94" s="360"/>
      <c r="AX94" s="360"/>
      <c r="AY94" s="360"/>
      <c r="AZ94" s="360"/>
      <c r="BA94" s="442" t="str">
        <f>IF((P95=""),"",MAX(D98:AZ98))</f>
        <v/>
      </c>
      <c r="BB94" s="443" t="str">
        <f>IF(P95="","",MIN(D98:AZ98))</f>
        <v/>
      </c>
      <c r="BC94" s="443" t="e">
        <f>IF((P98=""),"",AVERAGE(D98:AZ98))</f>
        <v>#DIV/0!</v>
      </c>
      <c r="BD94" s="444" t="e">
        <f>STDEV(D98:AZ98)</f>
        <v>#DIV/0!</v>
      </c>
      <c r="BE94" s="445" t="str">
        <f>IF((P95=""),"",((BA94-BB94)/(BA94+BB94))*100)</f>
        <v/>
      </c>
      <c r="BF94" s="446"/>
      <c r="BG94" s="447"/>
      <c r="BH94" s="448"/>
      <c r="BI94" s="459"/>
      <c r="BL94" s="450"/>
      <c r="BM94" s="450"/>
      <c r="BN94" s="451"/>
      <c r="BO94" s="451"/>
    </row>
    <row r="95" spans="1:67">
      <c r="A95" s="452"/>
      <c r="B95" s="453"/>
      <c r="C95" s="454" t="s">
        <v>389</v>
      </c>
      <c r="D95" s="441"/>
      <c r="E95" s="441"/>
      <c r="F95" s="441"/>
      <c r="G95" s="441"/>
      <c r="H95" s="441"/>
      <c r="I95" s="441"/>
      <c r="J95" s="441"/>
      <c r="K95" s="441"/>
      <c r="L95" s="441"/>
      <c r="M95" s="441"/>
      <c r="N95" s="441"/>
      <c r="O95" s="441"/>
      <c r="P95" s="441"/>
      <c r="Q95" s="441"/>
      <c r="R95" s="441"/>
      <c r="S95" s="441"/>
      <c r="T95" s="441"/>
      <c r="U95" s="441"/>
      <c r="V95" s="441"/>
      <c r="W95" s="441"/>
      <c r="X95" s="441"/>
      <c r="Y95" s="441"/>
      <c r="Z95" s="441"/>
      <c r="AA95" s="441"/>
      <c r="AB95" s="441"/>
      <c r="AC95" s="441"/>
      <c r="AD95" s="441"/>
      <c r="AE95" s="441"/>
      <c r="AF95" s="441"/>
      <c r="AG95" s="441"/>
      <c r="AH95" s="441"/>
      <c r="AI95" s="441"/>
      <c r="AJ95" s="441"/>
      <c r="AK95" s="441"/>
      <c r="AL95" s="441"/>
      <c r="AM95" s="441"/>
      <c r="AN95" s="441"/>
      <c r="AO95" s="441"/>
      <c r="AP95" s="441"/>
      <c r="AQ95" s="441"/>
      <c r="AR95" s="441"/>
      <c r="AS95" s="441"/>
      <c r="AT95" s="441"/>
      <c r="AU95" s="441"/>
      <c r="AV95" s="441"/>
      <c r="AW95" s="441"/>
      <c r="AX95" s="441"/>
      <c r="AY95" s="441"/>
      <c r="AZ95" s="441"/>
      <c r="BA95" s="455"/>
      <c r="BB95" s="456"/>
      <c r="BC95" s="456"/>
      <c r="BD95" s="444"/>
      <c r="BE95" s="457"/>
      <c r="BF95" s="456"/>
      <c r="BG95" s="458"/>
      <c r="BH95" s="448"/>
      <c r="BI95" s="459"/>
    </row>
    <row r="96" spans="1:67">
      <c r="A96" s="452"/>
      <c r="B96" s="453"/>
      <c r="C96" s="460" t="s">
        <v>390</v>
      </c>
      <c r="D96" s="461" t="e">
        <f t="shared" ref="D96:AZ97" si="32">300/D94</f>
        <v>#DIV/0!</v>
      </c>
      <c r="E96" s="461" t="e">
        <f t="shared" si="32"/>
        <v>#DIV/0!</v>
      </c>
      <c r="F96" s="461" t="e">
        <f t="shared" si="32"/>
        <v>#DIV/0!</v>
      </c>
      <c r="G96" s="461" t="e">
        <f t="shared" si="32"/>
        <v>#DIV/0!</v>
      </c>
      <c r="H96" s="461" t="e">
        <f t="shared" si="32"/>
        <v>#DIV/0!</v>
      </c>
      <c r="I96" s="461" t="e">
        <f t="shared" si="32"/>
        <v>#DIV/0!</v>
      </c>
      <c r="J96" s="461" t="e">
        <f t="shared" si="32"/>
        <v>#DIV/0!</v>
      </c>
      <c r="K96" s="461" t="e">
        <f t="shared" si="32"/>
        <v>#DIV/0!</v>
      </c>
      <c r="L96" s="461" t="e">
        <f t="shared" si="32"/>
        <v>#DIV/0!</v>
      </c>
      <c r="M96" s="461" t="e">
        <f t="shared" si="32"/>
        <v>#DIV/0!</v>
      </c>
      <c r="N96" s="461" t="e">
        <f t="shared" si="32"/>
        <v>#DIV/0!</v>
      </c>
      <c r="O96" s="461" t="e">
        <f t="shared" si="32"/>
        <v>#DIV/0!</v>
      </c>
      <c r="P96" s="461" t="e">
        <f t="shared" si="32"/>
        <v>#DIV/0!</v>
      </c>
      <c r="Q96" s="461" t="e">
        <f t="shared" si="32"/>
        <v>#DIV/0!</v>
      </c>
      <c r="R96" s="461" t="e">
        <f t="shared" si="32"/>
        <v>#DIV/0!</v>
      </c>
      <c r="S96" s="461" t="e">
        <f t="shared" si="32"/>
        <v>#DIV/0!</v>
      </c>
      <c r="T96" s="461" t="e">
        <f t="shared" si="32"/>
        <v>#DIV/0!</v>
      </c>
      <c r="U96" s="461" t="e">
        <f t="shared" si="32"/>
        <v>#DIV/0!</v>
      </c>
      <c r="V96" s="461" t="e">
        <f t="shared" si="32"/>
        <v>#DIV/0!</v>
      </c>
      <c r="W96" s="461" t="e">
        <f t="shared" si="32"/>
        <v>#DIV/0!</v>
      </c>
      <c r="X96" s="461" t="e">
        <f t="shared" si="32"/>
        <v>#DIV/0!</v>
      </c>
      <c r="Y96" s="461" t="e">
        <f t="shared" si="32"/>
        <v>#DIV/0!</v>
      </c>
      <c r="Z96" s="461" t="e">
        <f t="shared" si="32"/>
        <v>#DIV/0!</v>
      </c>
      <c r="AA96" s="461" t="e">
        <f t="shared" si="32"/>
        <v>#DIV/0!</v>
      </c>
      <c r="AB96" s="461" t="e">
        <f t="shared" si="32"/>
        <v>#DIV/0!</v>
      </c>
      <c r="AC96" s="461" t="e">
        <f t="shared" si="32"/>
        <v>#DIV/0!</v>
      </c>
      <c r="AD96" s="461" t="e">
        <f t="shared" si="32"/>
        <v>#DIV/0!</v>
      </c>
      <c r="AE96" s="461" t="e">
        <f t="shared" si="32"/>
        <v>#DIV/0!</v>
      </c>
      <c r="AF96" s="461" t="e">
        <f t="shared" si="32"/>
        <v>#DIV/0!</v>
      </c>
      <c r="AG96" s="461" t="e">
        <f t="shared" si="32"/>
        <v>#DIV/0!</v>
      </c>
      <c r="AH96" s="461" t="e">
        <f t="shared" si="32"/>
        <v>#DIV/0!</v>
      </c>
      <c r="AI96" s="461" t="e">
        <f t="shared" si="32"/>
        <v>#DIV/0!</v>
      </c>
      <c r="AJ96" s="461" t="e">
        <f t="shared" si="32"/>
        <v>#DIV/0!</v>
      </c>
      <c r="AK96" s="461" t="e">
        <f t="shared" si="32"/>
        <v>#DIV/0!</v>
      </c>
      <c r="AL96" s="461" t="e">
        <f t="shared" si="32"/>
        <v>#DIV/0!</v>
      </c>
      <c r="AM96" s="461" t="e">
        <f t="shared" si="32"/>
        <v>#DIV/0!</v>
      </c>
      <c r="AN96" s="461" t="e">
        <f t="shared" si="32"/>
        <v>#DIV/0!</v>
      </c>
      <c r="AO96" s="461" t="e">
        <f t="shared" si="32"/>
        <v>#DIV/0!</v>
      </c>
      <c r="AP96" s="461" t="e">
        <f t="shared" si="32"/>
        <v>#DIV/0!</v>
      </c>
      <c r="AQ96" s="461" t="e">
        <f t="shared" si="32"/>
        <v>#DIV/0!</v>
      </c>
      <c r="AR96" s="461" t="e">
        <f t="shared" si="32"/>
        <v>#DIV/0!</v>
      </c>
      <c r="AS96" s="461" t="e">
        <f t="shared" si="32"/>
        <v>#DIV/0!</v>
      </c>
      <c r="AT96" s="461" t="e">
        <f t="shared" si="32"/>
        <v>#DIV/0!</v>
      </c>
      <c r="AU96" s="461" t="e">
        <f t="shared" si="32"/>
        <v>#DIV/0!</v>
      </c>
      <c r="AV96" s="461" t="e">
        <f t="shared" si="32"/>
        <v>#DIV/0!</v>
      </c>
      <c r="AW96" s="461" t="e">
        <f t="shared" si="32"/>
        <v>#DIV/0!</v>
      </c>
      <c r="AX96" s="461" t="e">
        <f t="shared" si="32"/>
        <v>#DIV/0!</v>
      </c>
      <c r="AY96" s="461" t="e">
        <f t="shared" si="32"/>
        <v>#DIV/0!</v>
      </c>
      <c r="AZ96" s="461" t="e">
        <f t="shared" si="32"/>
        <v>#DIV/0!</v>
      </c>
      <c r="BA96" s="462"/>
      <c r="BB96" s="463"/>
      <c r="BC96" s="463"/>
      <c r="BD96" s="444"/>
      <c r="BE96" s="464"/>
      <c r="BF96" s="463"/>
      <c r="BG96" s="465"/>
      <c r="BH96" s="448"/>
      <c r="BI96" s="474"/>
    </row>
    <row r="97" spans="1:67">
      <c r="A97" s="452"/>
      <c r="B97" s="453"/>
      <c r="C97" s="460" t="s">
        <v>391</v>
      </c>
      <c r="D97" s="461" t="e">
        <f t="shared" si="32"/>
        <v>#DIV/0!</v>
      </c>
      <c r="E97" s="461" t="e">
        <f t="shared" si="32"/>
        <v>#DIV/0!</v>
      </c>
      <c r="F97" s="461" t="e">
        <f t="shared" si="32"/>
        <v>#DIV/0!</v>
      </c>
      <c r="G97" s="461" t="e">
        <f t="shared" si="32"/>
        <v>#DIV/0!</v>
      </c>
      <c r="H97" s="461" t="e">
        <f t="shared" si="32"/>
        <v>#DIV/0!</v>
      </c>
      <c r="I97" s="461" t="e">
        <f t="shared" si="32"/>
        <v>#DIV/0!</v>
      </c>
      <c r="J97" s="461" t="e">
        <f t="shared" si="32"/>
        <v>#DIV/0!</v>
      </c>
      <c r="K97" s="461" t="e">
        <f t="shared" si="32"/>
        <v>#DIV/0!</v>
      </c>
      <c r="L97" s="461" t="e">
        <f t="shared" si="32"/>
        <v>#DIV/0!</v>
      </c>
      <c r="M97" s="461" t="e">
        <f t="shared" si="32"/>
        <v>#DIV/0!</v>
      </c>
      <c r="N97" s="461" t="e">
        <f t="shared" si="32"/>
        <v>#DIV/0!</v>
      </c>
      <c r="O97" s="461" t="e">
        <f t="shared" si="32"/>
        <v>#DIV/0!</v>
      </c>
      <c r="P97" s="461" t="e">
        <f t="shared" si="32"/>
        <v>#DIV/0!</v>
      </c>
      <c r="Q97" s="461" t="e">
        <f t="shared" si="32"/>
        <v>#DIV/0!</v>
      </c>
      <c r="R97" s="461" t="e">
        <f t="shared" si="32"/>
        <v>#DIV/0!</v>
      </c>
      <c r="S97" s="461" t="e">
        <f t="shared" si="32"/>
        <v>#DIV/0!</v>
      </c>
      <c r="T97" s="461" t="e">
        <f t="shared" si="32"/>
        <v>#DIV/0!</v>
      </c>
      <c r="U97" s="461" t="e">
        <f t="shared" si="32"/>
        <v>#DIV/0!</v>
      </c>
      <c r="V97" s="461" t="e">
        <f t="shared" si="32"/>
        <v>#DIV/0!</v>
      </c>
      <c r="W97" s="461" t="e">
        <f t="shared" si="32"/>
        <v>#DIV/0!</v>
      </c>
      <c r="X97" s="461" t="e">
        <f t="shared" si="32"/>
        <v>#DIV/0!</v>
      </c>
      <c r="Y97" s="461" t="e">
        <f t="shared" si="32"/>
        <v>#DIV/0!</v>
      </c>
      <c r="Z97" s="461" t="e">
        <f t="shared" si="32"/>
        <v>#DIV/0!</v>
      </c>
      <c r="AA97" s="461" t="e">
        <f t="shared" si="32"/>
        <v>#DIV/0!</v>
      </c>
      <c r="AB97" s="461" t="e">
        <f t="shared" si="32"/>
        <v>#DIV/0!</v>
      </c>
      <c r="AC97" s="461" t="e">
        <f t="shared" si="32"/>
        <v>#DIV/0!</v>
      </c>
      <c r="AD97" s="461" t="e">
        <f t="shared" si="32"/>
        <v>#DIV/0!</v>
      </c>
      <c r="AE97" s="461" t="e">
        <f t="shared" si="32"/>
        <v>#DIV/0!</v>
      </c>
      <c r="AF97" s="461" t="e">
        <f t="shared" si="32"/>
        <v>#DIV/0!</v>
      </c>
      <c r="AG97" s="461" t="e">
        <f t="shared" si="32"/>
        <v>#DIV/0!</v>
      </c>
      <c r="AH97" s="461" t="e">
        <f t="shared" si="32"/>
        <v>#DIV/0!</v>
      </c>
      <c r="AI97" s="461" t="e">
        <f t="shared" si="32"/>
        <v>#DIV/0!</v>
      </c>
      <c r="AJ97" s="461" t="e">
        <f t="shared" si="32"/>
        <v>#DIV/0!</v>
      </c>
      <c r="AK97" s="461" t="e">
        <f t="shared" si="32"/>
        <v>#DIV/0!</v>
      </c>
      <c r="AL97" s="461" t="e">
        <f t="shared" si="32"/>
        <v>#DIV/0!</v>
      </c>
      <c r="AM97" s="461" t="e">
        <f t="shared" si="32"/>
        <v>#DIV/0!</v>
      </c>
      <c r="AN97" s="461" t="e">
        <f t="shared" si="32"/>
        <v>#DIV/0!</v>
      </c>
      <c r="AO97" s="461" t="e">
        <f t="shared" si="32"/>
        <v>#DIV/0!</v>
      </c>
      <c r="AP97" s="461" t="e">
        <f t="shared" si="32"/>
        <v>#DIV/0!</v>
      </c>
      <c r="AQ97" s="461" t="e">
        <f t="shared" si="32"/>
        <v>#DIV/0!</v>
      </c>
      <c r="AR97" s="461" t="e">
        <f t="shared" si="32"/>
        <v>#DIV/0!</v>
      </c>
      <c r="AS97" s="461" t="e">
        <f t="shared" si="32"/>
        <v>#DIV/0!</v>
      </c>
      <c r="AT97" s="461" t="e">
        <f t="shared" si="32"/>
        <v>#DIV/0!</v>
      </c>
      <c r="AU97" s="461" t="e">
        <f t="shared" si="32"/>
        <v>#DIV/0!</v>
      </c>
      <c r="AV97" s="461" t="e">
        <f t="shared" si="32"/>
        <v>#DIV/0!</v>
      </c>
      <c r="AW97" s="461" t="e">
        <f t="shared" si="32"/>
        <v>#DIV/0!</v>
      </c>
      <c r="AX97" s="461" t="e">
        <f t="shared" si="32"/>
        <v>#DIV/0!</v>
      </c>
      <c r="AY97" s="461" t="e">
        <f t="shared" si="32"/>
        <v>#DIV/0!</v>
      </c>
      <c r="AZ97" s="461" t="e">
        <f t="shared" si="32"/>
        <v>#DIV/0!</v>
      </c>
      <c r="BA97" s="462"/>
      <c r="BB97" s="463"/>
      <c r="BC97" s="463"/>
      <c r="BD97" s="444"/>
      <c r="BE97" s="464"/>
      <c r="BF97" s="463"/>
      <c r="BG97" s="465"/>
      <c r="BH97" s="448"/>
      <c r="BI97" s="474"/>
    </row>
    <row r="98" spans="1:67" ht="32.25" thickBot="1">
      <c r="A98" s="466"/>
      <c r="B98" s="467"/>
      <c r="C98" s="468" t="s">
        <v>392</v>
      </c>
      <c r="D98" s="469" t="e">
        <f t="shared" ref="D98:AZ98" si="33">IF(((D96="")*AND(D97="")),"",(D96-D97)*2)</f>
        <v>#DIV/0!</v>
      </c>
      <c r="E98" s="469" t="e">
        <f t="shared" si="33"/>
        <v>#DIV/0!</v>
      </c>
      <c r="F98" s="469" t="e">
        <f t="shared" si="33"/>
        <v>#DIV/0!</v>
      </c>
      <c r="G98" s="469" t="e">
        <f t="shared" si="33"/>
        <v>#DIV/0!</v>
      </c>
      <c r="H98" s="469" t="e">
        <f t="shared" si="33"/>
        <v>#DIV/0!</v>
      </c>
      <c r="I98" s="469" t="e">
        <f t="shared" si="33"/>
        <v>#DIV/0!</v>
      </c>
      <c r="J98" s="469" t="e">
        <f t="shared" si="33"/>
        <v>#DIV/0!</v>
      </c>
      <c r="K98" s="469" t="e">
        <f t="shared" si="33"/>
        <v>#DIV/0!</v>
      </c>
      <c r="L98" s="469" t="e">
        <f t="shared" si="33"/>
        <v>#DIV/0!</v>
      </c>
      <c r="M98" s="469" t="e">
        <f t="shared" si="33"/>
        <v>#DIV/0!</v>
      </c>
      <c r="N98" s="469" t="e">
        <f t="shared" si="33"/>
        <v>#DIV/0!</v>
      </c>
      <c r="O98" s="469" t="e">
        <f t="shared" si="33"/>
        <v>#DIV/0!</v>
      </c>
      <c r="P98" s="469" t="e">
        <f t="shared" si="33"/>
        <v>#DIV/0!</v>
      </c>
      <c r="Q98" s="469" t="e">
        <f t="shared" si="33"/>
        <v>#DIV/0!</v>
      </c>
      <c r="R98" s="469" t="e">
        <f t="shared" si="33"/>
        <v>#DIV/0!</v>
      </c>
      <c r="S98" s="469" t="e">
        <f t="shared" si="33"/>
        <v>#DIV/0!</v>
      </c>
      <c r="T98" s="469" t="e">
        <f t="shared" si="33"/>
        <v>#DIV/0!</v>
      </c>
      <c r="U98" s="469" t="e">
        <f t="shared" si="33"/>
        <v>#DIV/0!</v>
      </c>
      <c r="V98" s="469" t="e">
        <f t="shared" si="33"/>
        <v>#DIV/0!</v>
      </c>
      <c r="W98" s="469" t="e">
        <f t="shared" si="33"/>
        <v>#DIV/0!</v>
      </c>
      <c r="X98" s="469" t="e">
        <f t="shared" si="33"/>
        <v>#DIV/0!</v>
      </c>
      <c r="Y98" s="469" t="e">
        <f t="shared" si="33"/>
        <v>#DIV/0!</v>
      </c>
      <c r="Z98" s="469" t="e">
        <f t="shared" si="33"/>
        <v>#DIV/0!</v>
      </c>
      <c r="AA98" s="469" t="e">
        <f t="shared" si="33"/>
        <v>#DIV/0!</v>
      </c>
      <c r="AB98" s="469" t="e">
        <f t="shared" si="33"/>
        <v>#DIV/0!</v>
      </c>
      <c r="AC98" s="469" t="e">
        <f t="shared" si="33"/>
        <v>#DIV/0!</v>
      </c>
      <c r="AD98" s="469" t="e">
        <f t="shared" si="33"/>
        <v>#DIV/0!</v>
      </c>
      <c r="AE98" s="469" t="e">
        <f t="shared" si="33"/>
        <v>#DIV/0!</v>
      </c>
      <c r="AF98" s="469" t="e">
        <f t="shared" si="33"/>
        <v>#DIV/0!</v>
      </c>
      <c r="AG98" s="469" t="e">
        <f t="shared" si="33"/>
        <v>#DIV/0!</v>
      </c>
      <c r="AH98" s="469" t="e">
        <f t="shared" si="33"/>
        <v>#DIV/0!</v>
      </c>
      <c r="AI98" s="469" t="e">
        <f t="shared" si="33"/>
        <v>#DIV/0!</v>
      </c>
      <c r="AJ98" s="469" t="e">
        <f t="shared" si="33"/>
        <v>#DIV/0!</v>
      </c>
      <c r="AK98" s="469" t="e">
        <f t="shared" si="33"/>
        <v>#DIV/0!</v>
      </c>
      <c r="AL98" s="469" t="e">
        <f t="shared" si="33"/>
        <v>#DIV/0!</v>
      </c>
      <c r="AM98" s="469" t="e">
        <f t="shared" si="33"/>
        <v>#DIV/0!</v>
      </c>
      <c r="AN98" s="469" t="e">
        <f t="shared" si="33"/>
        <v>#DIV/0!</v>
      </c>
      <c r="AO98" s="469" t="e">
        <f t="shared" si="33"/>
        <v>#DIV/0!</v>
      </c>
      <c r="AP98" s="469" t="e">
        <f t="shared" si="33"/>
        <v>#DIV/0!</v>
      </c>
      <c r="AQ98" s="469" t="e">
        <f t="shared" si="33"/>
        <v>#DIV/0!</v>
      </c>
      <c r="AR98" s="469" t="e">
        <f t="shared" si="33"/>
        <v>#DIV/0!</v>
      </c>
      <c r="AS98" s="469" t="e">
        <f t="shared" si="33"/>
        <v>#DIV/0!</v>
      </c>
      <c r="AT98" s="469" t="e">
        <f t="shared" si="33"/>
        <v>#DIV/0!</v>
      </c>
      <c r="AU98" s="469" t="e">
        <f t="shared" si="33"/>
        <v>#DIV/0!</v>
      </c>
      <c r="AV98" s="469" t="e">
        <f t="shared" si="33"/>
        <v>#DIV/0!</v>
      </c>
      <c r="AW98" s="469" t="e">
        <f t="shared" si="33"/>
        <v>#DIV/0!</v>
      </c>
      <c r="AX98" s="469" t="e">
        <f t="shared" si="33"/>
        <v>#DIV/0!</v>
      </c>
      <c r="AY98" s="469" t="e">
        <f t="shared" si="33"/>
        <v>#DIV/0!</v>
      </c>
      <c r="AZ98" s="469" t="e">
        <f t="shared" si="33"/>
        <v>#DIV/0!</v>
      </c>
      <c r="BA98" s="470"/>
      <c r="BB98" s="471"/>
      <c r="BC98" s="471"/>
      <c r="BD98" s="472"/>
      <c r="BE98" s="469"/>
      <c r="BF98" s="471"/>
      <c r="BG98" s="473"/>
      <c r="BH98" s="448"/>
      <c r="BI98" s="459"/>
    </row>
    <row r="99" spans="1:67">
      <c r="A99" s="438"/>
      <c r="B99" s="439" t="s">
        <v>405</v>
      </c>
      <c r="C99" s="440" t="s">
        <v>387</v>
      </c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  <c r="AL99" s="360"/>
      <c r="AM99" s="360"/>
      <c r="AN99" s="360"/>
      <c r="AO99" s="360"/>
      <c r="AP99" s="360"/>
      <c r="AQ99" s="360"/>
      <c r="AR99" s="360"/>
      <c r="AS99" s="360"/>
      <c r="AT99" s="360"/>
      <c r="AU99" s="360"/>
      <c r="AV99" s="360"/>
      <c r="AW99" s="360"/>
      <c r="AX99" s="360"/>
      <c r="AY99" s="360"/>
      <c r="AZ99" s="360"/>
      <c r="BA99" s="442" t="str">
        <f>IF((P100=""),"",MAX(D103:AZ103))</f>
        <v/>
      </c>
      <c r="BB99" s="443" t="str">
        <f>IF(P100="","",MIN(D103:AZ103))</f>
        <v/>
      </c>
      <c r="BC99" s="443" t="e">
        <f>IF((P103=""),"",AVERAGE(D103:AZ103))</f>
        <v>#DIV/0!</v>
      </c>
      <c r="BD99" s="444" t="e">
        <f>STDEV(D103:AZ103)</f>
        <v>#DIV/0!</v>
      </c>
      <c r="BE99" s="445" t="str">
        <f>IF((P100=""),"",((BA99-BB99)/(BA99+BB99))*100)</f>
        <v/>
      </c>
      <c r="BF99" s="446"/>
      <c r="BG99" s="447"/>
      <c r="BH99" s="448"/>
      <c r="BI99" s="459"/>
      <c r="BL99" s="450"/>
      <c r="BM99" s="450"/>
      <c r="BN99" s="451"/>
      <c r="BO99" s="451"/>
    </row>
    <row r="100" spans="1:67">
      <c r="A100" s="452"/>
      <c r="B100" s="453"/>
      <c r="C100" s="454" t="s">
        <v>389</v>
      </c>
      <c r="D100" s="441"/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  <c r="S100" s="441"/>
      <c r="T100" s="441"/>
      <c r="U100" s="441"/>
      <c r="V100" s="441"/>
      <c r="W100" s="441"/>
      <c r="X100" s="441"/>
      <c r="Y100" s="441"/>
      <c r="Z100" s="441"/>
      <c r="AA100" s="441"/>
      <c r="AB100" s="441"/>
      <c r="AC100" s="441"/>
      <c r="AD100" s="441"/>
      <c r="AE100" s="441"/>
      <c r="AF100" s="441"/>
      <c r="AG100" s="441"/>
      <c r="AH100" s="441"/>
      <c r="AI100" s="441"/>
      <c r="AJ100" s="441"/>
      <c r="AK100" s="441"/>
      <c r="AL100" s="441"/>
      <c r="AM100" s="441"/>
      <c r="AN100" s="441"/>
      <c r="AO100" s="441"/>
      <c r="AP100" s="441"/>
      <c r="AQ100" s="441"/>
      <c r="AR100" s="441"/>
      <c r="AS100" s="441"/>
      <c r="AT100" s="441"/>
      <c r="AU100" s="441"/>
      <c r="AV100" s="441"/>
      <c r="AW100" s="441"/>
      <c r="AX100" s="441"/>
      <c r="AY100" s="441"/>
      <c r="AZ100" s="441"/>
      <c r="BA100" s="455"/>
      <c r="BB100" s="456"/>
      <c r="BC100" s="456"/>
      <c r="BD100" s="444"/>
      <c r="BE100" s="457"/>
      <c r="BF100" s="456"/>
      <c r="BG100" s="458"/>
      <c r="BH100" s="448"/>
      <c r="BI100" s="459"/>
    </row>
    <row r="101" spans="1:67">
      <c r="A101" s="452"/>
      <c r="B101" s="453"/>
      <c r="C101" s="460" t="s">
        <v>390</v>
      </c>
      <c r="D101" s="461" t="e">
        <f t="shared" ref="D101:AZ102" si="34">300/D99</f>
        <v>#DIV/0!</v>
      </c>
      <c r="E101" s="461" t="e">
        <f t="shared" si="34"/>
        <v>#DIV/0!</v>
      </c>
      <c r="F101" s="461" t="e">
        <f t="shared" si="34"/>
        <v>#DIV/0!</v>
      </c>
      <c r="G101" s="461" t="e">
        <f t="shared" si="34"/>
        <v>#DIV/0!</v>
      </c>
      <c r="H101" s="461" t="e">
        <f t="shared" si="34"/>
        <v>#DIV/0!</v>
      </c>
      <c r="I101" s="461" t="e">
        <f t="shared" si="34"/>
        <v>#DIV/0!</v>
      </c>
      <c r="J101" s="461" t="e">
        <f t="shared" si="34"/>
        <v>#DIV/0!</v>
      </c>
      <c r="K101" s="461" t="e">
        <f t="shared" si="34"/>
        <v>#DIV/0!</v>
      </c>
      <c r="L101" s="461" t="e">
        <f t="shared" si="34"/>
        <v>#DIV/0!</v>
      </c>
      <c r="M101" s="461" t="e">
        <f t="shared" si="34"/>
        <v>#DIV/0!</v>
      </c>
      <c r="N101" s="461" t="e">
        <f t="shared" si="34"/>
        <v>#DIV/0!</v>
      </c>
      <c r="O101" s="461" t="e">
        <f t="shared" si="34"/>
        <v>#DIV/0!</v>
      </c>
      <c r="P101" s="461" t="e">
        <f t="shared" si="34"/>
        <v>#DIV/0!</v>
      </c>
      <c r="Q101" s="461" t="e">
        <f t="shared" si="34"/>
        <v>#DIV/0!</v>
      </c>
      <c r="R101" s="461" t="e">
        <f t="shared" si="34"/>
        <v>#DIV/0!</v>
      </c>
      <c r="S101" s="461" t="e">
        <f t="shared" si="34"/>
        <v>#DIV/0!</v>
      </c>
      <c r="T101" s="461" t="e">
        <f t="shared" si="34"/>
        <v>#DIV/0!</v>
      </c>
      <c r="U101" s="461" t="e">
        <f t="shared" si="34"/>
        <v>#DIV/0!</v>
      </c>
      <c r="V101" s="461" t="e">
        <f t="shared" si="34"/>
        <v>#DIV/0!</v>
      </c>
      <c r="W101" s="461" t="e">
        <f t="shared" si="34"/>
        <v>#DIV/0!</v>
      </c>
      <c r="X101" s="461" t="e">
        <f t="shared" si="34"/>
        <v>#DIV/0!</v>
      </c>
      <c r="Y101" s="461" t="e">
        <f t="shared" si="34"/>
        <v>#DIV/0!</v>
      </c>
      <c r="Z101" s="461" t="e">
        <f t="shared" si="34"/>
        <v>#DIV/0!</v>
      </c>
      <c r="AA101" s="461" t="e">
        <f t="shared" si="34"/>
        <v>#DIV/0!</v>
      </c>
      <c r="AB101" s="461" t="e">
        <f t="shared" si="34"/>
        <v>#DIV/0!</v>
      </c>
      <c r="AC101" s="461" t="e">
        <f t="shared" si="34"/>
        <v>#DIV/0!</v>
      </c>
      <c r="AD101" s="461" t="e">
        <f t="shared" si="34"/>
        <v>#DIV/0!</v>
      </c>
      <c r="AE101" s="461" t="e">
        <f t="shared" si="34"/>
        <v>#DIV/0!</v>
      </c>
      <c r="AF101" s="461" t="e">
        <f t="shared" si="34"/>
        <v>#DIV/0!</v>
      </c>
      <c r="AG101" s="461" t="e">
        <f t="shared" si="34"/>
        <v>#DIV/0!</v>
      </c>
      <c r="AH101" s="461" t="e">
        <f t="shared" si="34"/>
        <v>#DIV/0!</v>
      </c>
      <c r="AI101" s="461" t="e">
        <f t="shared" si="34"/>
        <v>#DIV/0!</v>
      </c>
      <c r="AJ101" s="461" t="e">
        <f t="shared" si="34"/>
        <v>#DIV/0!</v>
      </c>
      <c r="AK101" s="461" t="e">
        <f t="shared" si="34"/>
        <v>#DIV/0!</v>
      </c>
      <c r="AL101" s="461" t="e">
        <f t="shared" si="34"/>
        <v>#DIV/0!</v>
      </c>
      <c r="AM101" s="461" t="e">
        <f t="shared" si="34"/>
        <v>#DIV/0!</v>
      </c>
      <c r="AN101" s="461" t="e">
        <f t="shared" si="34"/>
        <v>#DIV/0!</v>
      </c>
      <c r="AO101" s="461" t="e">
        <f t="shared" si="34"/>
        <v>#DIV/0!</v>
      </c>
      <c r="AP101" s="461" t="e">
        <f t="shared" si="34"/>
        <v>#DIV/0!</v>
      </c>
      <c r="AQ101" s="461" t="e">
        <f t="shared" si="34"/>
        <v>#DIV/0!</v>
      </c>
      <c r="AR101" s="461" t="e">
        <f t="shared" si="34"/>
        <v>#DIV/0!</v>
      </c>
      <c r="AS101" s="461" t="e">
        <f t="shared" si="34"/>
        <v>#DIV/0!</v>
      </c>
      <c r="AT101" s="461" t="e">
        <f t="shared" si="34"/>
        <v>#DIV/0!</v>
      </c>
      <c r="AU101" s="461" t="e">
        <f t="shared" si="34"/>
        <v>#DIV/0!</v>
      </c>
      <c r="AV101" s="461" t="e">
        <f t="shared" si="34"/>
        <v>#DIV/0!</v>
      </c>
      <c r="AW101" s="461" t="e">
        <f t="shared" si="34"/>
        <v>#DIV/0!</v>
      </c>
      <c r="AX101" s="461" t="e">
        <f t="shared" si="34"/>
        <v>#DIV/0!</v>
      </c>
      <c r="AY101" s="461" t="e">
        <f t="shared" si="34"/>
        <v>#DIV/0!</v>
      </c>
      <c r="AZ101" s="461" t="e">
        <f t="shared" si="34"/>
        <v>#DIV/0!</v>
      </c>
      <c r="BA101" s="462"/>
      <c r="BB101" s="463"/>
      <c r="BC101" s="463"/>
      <c r="BD101" s="444"/>
      <c r="BE101" s="464"/>
      <c r="BF101" s="463"/>
      <c r="BG101" s="465"/>
      <c r="BH101" s="448"/>
      <c r="BI101" s="474"/>
    </row>
    <row r="102" spans="1:67">
      <c r="A102" s="452"/>
      <c r="B102" s="453"/>
      <c r="C102" s="460" t="s">
        <v>391</v>
      </c>
      <c r="D102" s="461" t="e">
        <f t="shared" si="34"/>
        <v>#DIV/0!</v>
      </c>
      <c r="E102" s="461" t="e">
        <f t="shared" si="34"/>
        <v>#DIV/0!</v>
      </c>
      <c r="F102" s="461" t="e">
        <f t="shared" si="34"/>
        <v>#DIV/0!</v>
      </c>
      <c r="G102" s="461" t="e">
        <f t="shared" si="34"/>
        <v>#DIV/0!</v>
      </c>
      <c r="H102" s="461" t="e">
        <f t="shared" si="34"/>
        <v>#DIV/0!</v>
      </c>
      <c r="I102" s="461" t="e">
        <f t="shared" si="34"/>
        <v>#DIV/0!</v>
      </c>
      <c r="J102" s="461" t="e">
        <f t="shared" si="34"/>
        <v>#DIV/0!</v>
      </c>
      <c r="K102" s="461" t="e">
        <f t="shared" si="34"/>
        <v>#DIV/0!</v>
      </c>
      <c r="L102" s="461" t="e">
        <f t="shared" si="34"/>
        <v>#DIV/0!</v>
      </c>
      <c r="M102" s="461" t="e">
        <f t="shared" si="34"/>
        <v>#DIV/0!</v>
      </c>
      <c r="N102" s="461" t="e">
        <f t="shared" si="34"/>
        <v>#DIV/0!</v>
      </c>
      <c r="O102" s="461" t="e">
        <f t="shared" si="34"/>
        <v>#DIV/0!</v>
      </c>
      <c r="P102" s="461" t="e">
        <f t="shared" si="34"/>
        <v>#DIV/0!</v>
      </c>
      <c r="Q102" s="461" t="e">
        <f t="shared" si="34"/>
        <v>#DIV/0!</v>
      </c>
      <c r="R102" s="461" t="e">
        <f t="shared" si="34"/>
        <v>#DIV/0!</v>
      </c>
      <c r="S102" s="461" t="e">
        <f t="shared" si="34"/>
        <v>#DIV/0!</v>
      </c>
      <c r="T102" s="461" t="e">
        <f t="shared" si="34"/>
        <v>#DIV/0!</v>
      </c>
      <c r="U102" s="461" t="e">
        <f t="shared" si="34"/>
        <v>#DIV/0!</v>
      </c>
      <c r="V102" s="461" t="e">
        <f t="shared" si="34"/>
        <v>#DIV/0!</v>
      </c>
      <c r="W102" s="461" t="e">
        <f t="shared" si="34"/>
        <v>#DIV/0!</v>
      </c>
      <c r="X102" s="461" t="e">
        <f t="shared" si="34"/>
        <v>#DIV/0!</v>
      </c>
      <c r="Y102" s="461" t="e">
        <f t="shared" si="34"/>
        <v>#DIV/0!</v>
      </c>
      <c r="Z102" s="461" t="e">
        <f t="shared" si="34"/>
        <v>#DIV/0!</v>
      </c>
      <c r="AA102" s="461" t="e">
        <f t="shared" si="34"/>
        <v>#DIV/0!</v>
      </c>
      <c r="AB102" s="461" t="e">
        <f t="shared" si="34"/>
        <v>#DIV/0!</v>
      </c>
      <c r="AC102" s="461" t="e">
        <f t="shared" si="34"/>
        <v>#DIV/0!</v>
      </c>
      <c r="AD102" s="461" t="e">
        <f t="shared" si="34"/>
        <v>#DIV/0!</v>
      </c>
      <c r="AE102" s="461" t="e">
        <f t="shared" si="34"/>
        <v>#DIV/0!</v>
      </c>
      <c r="AF102" s="461" t="e">
        <f t="shared" si="34"/>
        <v>#DIV/0!</v>
      </c>
      <c r="AG102" s="461" t="e">
        <f t="shared" si="34"/>
        <v>#DIV/0!</v>
      </c>
      <c r="AH102" s="461" t="e">
        <f t="shared" si="34"/>
        <v>#DIV/0!</v>
      </c>
      <c r="AI102" s="461" t="e">
        <f t="shared" si="34"/>
        <v>#DIV/0!</v>
      </c>
      <c r="AJ102" s="461" t="e">
        <f t="shared" si="34"/>
        <v>#DIV/0!</v>
      </c>
      <c r="AK102" s="461" t="e">
        <f t="shared" si="34"/>
        <v>#DIV/0!</v>
      </c>
      <c r="AL102" s="461" t="e">
        <f t="shared" si="34"/>
        <v>#DIV/0!</v>
      </c>
      <c r="AM102" s="461" t="e">
        <f t="shared" si="34"/>
        <v>#DIV/0!</v>
      </c>
      <c r="AN102" s="461" t="e">
        <f t="shared" si="34"/>
        <v>#DIV/0!</v>
      </c>
      <c r="AO102" s="461" t="e">
        <f t="shared" si="34"/>
        <v>#DIV/0!</v>
      </c>
      <c r="AP102" s="461" t="e">
        <f t="shared" si="34"/>
        <v>#DIV/0!</v>
      </c>
      <c r="AQ102" s="461" t="e">
        <f t="shared" si="34"/>
        <v>#DIV/0!</v>
      </c>
      <c r="AR102" s="461" t="e">
        <f t="shared" si="34"/>
        <v>#DIV/0!</v>
      </c>
      <c r="AS102" s="461" t="e">
        <f t="shared" si="34"/>
        <v>#DIV/0!</v>
      </c>
      <c r="AT102" s="461" t="e">
        <f t="shared" si="34"/>
        <v>#DIV/0!</v>
      </c>
      <c r="AU102" s="461" t="e">
        <f t="shared" si="34"/>
        <v>#DIV/0!</v>
      </c>
      <c r="AV102" s="461" t="e">
        <f t="shared" si="34"/>
        <v>#DIV/0!</v>
      </c>
      <c r="AW102" s="461" t="e">
        <f t="shared" si="34"/>
        <v>#DIV/0!</v>
      </c>
      <c r="AX102" s="461" t="e">
        <f t="shared" si="34"/>
        <v>#DIV/0!</v>
      </c>
      <c r="AY102" s="461" t="e">
        <f t="shared" si="34"/>
        <v>#DIV/0!</v>
      </c>
      <c r="AZ102" s="461" t="e">
        <f t="shared" si="34"/>
        <v>#DIV/0!</v>
      </c>
      <c r="BA102" s="462"/>
      <c r="BB102" s="463"/>
      <c r="BC102" s="463"/>
      <c r="BD102" s="444"/>
      <c r="BE102" s="464"/>
      <c r="BF102" s="463"/>
      <c r="BG102" s="465"/>
      <c r="BH102" s="448"/>
      <c r="BI102" s="474"/>
    </row>
    <row r="103" spans="1:67" ht="32.25" thickBot="1">
      <c r="A103" s="466"/>
      <c r="B103" s="467"/>
      <c r="C103" s="468" t="s">
        <v>392</v>
      </c>
      <c r="D103" s="469" t="e">
        <f t="shared" ref="D103:AZ103" si="35">IF(((D101="")*AND(D102="")),"",(D101-D102)*2)</f>
        <v>#DIV/0!</v>
      </c>
      <c r="E103" s="469" t="e">
        <f t="shared" si="35"/>
        <v>#DIV/0!</v>
      </c>
      <c r="F103" s="469" t="e">
        <f t="shared" si="35"/>
        <v>#DIV/0!</v>
      </c>
      <c r="G103" s="469" t="e">
        <f t="shared" si="35"/>
        <v>#DIV/0!</v>
      </c>
      <c r="H103" s="469" t="e">
        <f t="shared" si="35"/>
        <v>#DIV/0!</v>
      </c>
      <c r="I103" s="469" t="e">
        <f t="shared" si="35"/>
        <v>#DIV/0!</v>
      </c>
      <c r="J103" s="469" t="e">
        <f t="shared" si="35"/>
        <v>#DIV/0!</v>
      </c>
      <c r="K103" s="469" t="e">
        <f t="shared" si="35"/>
        <v>#DIV/0!</v>
      </c>
      <c r="L103" s="469" t="e">
        <f t="shared" si="35"/>
        <v>#DIV/0!</v>
      </c>
      <c r="M103" s="469" t="e">
        <f t="shared" si="35"/>
        <v>#DIV/0!</v>
      </c>
      <c r="N103" s="469" t="e">
        <f t="shared" si="35"/>
        <v>#DIV/0!</v>
      </c>
      <c r="O103" s="469" t="e">
        <f t="shared" si="35"/>
        <v>#DIV/0!</v>
      </c>
      <c r="P103" s="469" t="e">
        <f t="shared" si="35"/>
        <v>#DIV/0!</v>
      </c>
      <c r="Q103" s="469" t="e">
        <f t="shared" si="35"/>
        <v>#DIV/0!</v>
      </c>
      <c r="R103" s="469" t="e">
        <f t="shared" si="35"/>
        <v>#DIV/0!</v>
      </c>
      <c r="S103" s="469" t="e">
        <f t="shared" si="35"/>
        <v>#DIV/0!</v>
      </c>
      <c r="T103" s="469" t="e">
        <f t="shared" si="35"/>
        <v>#DIV/0!</v>
      </c>
      <c r="U103" s="469" t="e">
        <f t="shared" si="35"/>
        <v>#DIV/0!</v>
      </c>
      <c r="V103" s="469" t="e">
        <f t="shared" si="35"/>
        <v>#DIV/0!</v>
      </c>
      <c r="W103" s="469" t="e">
        <f t="shared" si="35"/>
        <v>#DIV/0!</v>
      </c>
      <c r="X103" s="469" t="e">
        <f t="shared" si="35"/>
        <v>#DIV/0!</v>
      </c>
      <c r="Y103" s="469" t="e">
        <f t="shared" si="35"/>
        <v>#DIV/0!</v>
      </c>
      <c r="Z103" s="469" t="e">
        <f t="shared" si="35"/>
        <v>#DIV/0!</v>
      </c>
      <c r="AA103" s="469" t="e">
        <f t="shared" si="35"/>
        <v>#DIV/0!</v>
      </c>
      <c r="AB103" s="469" t="e">
        <f t="shared" si="35"/>
        <v>#DIV/0!</v>
      </c>
      <c r="AC103" s="469" t="e">
        <f t="shared" si="35"/>
        <v>#DIV/0!</v>
      </c>
      <c r="AD103" s="469" t="e">
        <f t="shared" si="35"/>
        <v>#DIV/0!</v>
      </c>
      <c r="AE103" s="469" t="e">
        <f t="shared" si="35"/>
        <v>#DIV/0!</v>
      </c>
      <c r="AF103" s="469" t="e">
        <f t="shared" si="35"/>
        <v>#DIV/0!</v>
      </c>
      <c r="AG103" s="469" t="e">
        <f t="shared" si="35"/>
        <v>#DIV/0!</v>
      </c>
      <c r="AH103" s="469" t="e">
        <f t="shared" si="35"/>
        <v>#DIV/0!</v>
      </c>
      <c r="AI103" s="469" t="e">
        <f t="shared" si="35"/>
        <v>#DIV/0!</v>
      </c>
      <c r="AJ103" s="469" t="e">
        <f t="shared" si="35"/>
        <v>#DIV/0!</v>
      </c>
      <c r="AK103" s="469" t="e">
        <f t="shared" si="35"/>
        <v>#DIV/0!</v>
      </c>
      <c r="AL103" s="469" t="e">
        <f t="shared" si="35"/>
        <v>#DIV/0!</v>
      </c>
      <c r="AM103" s="469" t="e">
        <f t="shared" si="35"/>
        <v>#DIV/0!</v>
      </c>
      <c r="AN103" s="469" t="e">
        <f t="shared" si="35"/>
        <v>#DIV/0!</v>
      </c>
      <c r="AO103" s="469" t="e">
        <f t="shared" si="35"/>
        <v>#DIV/0!</v>
      </c>
      <c r="AP103" s="469" t="e">
        <f t="shared" si="35"/>
        <v>#DIV/0!</v>
      </c>
      <c r="AQ103" s="469" t="e">
        <f t="shared" si="35"/>
        <v>#DIV/0!</v>
      </c>
      <c r="AR103" s="469" t="e">
        <f t="shared" si="35"/>
        <v>#DIV/0!</v>
      </c>
      <c r="AS103" s="469" t="e">
        <f t="shared" si="35"/>
        <v>#DIV/0!</v>
      </c>
      <c r="AT103" s="469" t="e">
        <f t="shared" si="35"/>
        <v>#DIV/0!</v>
      </c>
      <c r="AU103" s="469" t="e">
        <f t="shared" si="35"/>
        <v>#DIV/0!</v>
      </c>
      <c r="AV103" s="469" t="e">
        <f t="shared" si="35"/>
        <v>#DIV/0!</v>
      </c>
      <c r="AW103" s="469" t="e">
        <f t="shared" si="35"/>
        <v>#DIV/0!</v>
      </c>
      <c r="AX103" s="469" t="e">
        <f t="shared" si="35"/>
        <v>#DIV/0!</v>
      </c>
      <c r="AY103" s="469" t="e">
        <f t="shared" si="35"/>
        <v>#DIV/0!</v>
      </c>
      <c r="AZ103" s="469" t="e">
        <f t="shared" si="35"/>
        <v>#DIV/0!</v>
      </c>
      <c r="BA103" s="470"/>
      <c r="BB103" s="471"/>
      <c r="BC103" s="471"/>
      <c r="BD103" s="472"/>
      <c r="BE103" s="469"/>
      <c r="BF103" s="471"/>
      <c r="BG103" s="473"/>
      <c r="BH103" s="448"/>
      <c r="BI103" s="459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69" priority="37" stopIfTrue="1" operator="equal">
      <formula>"Fail"</formula>
    </cfRule>
    <cfRule type="cellIs" dxfId="68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G81" sqref="G81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00" t="s">
        <v>106</v>
      </c>
      <c r="E8" s="901"/>
      <c r="F8" s="901"/>
      <c r="G8" s="901"/>
      <c r="H8" s="901"/>
      <c r="I8" s="901"/>
      <c r="J8" s="901"/>
      <c r="K8" s="901"/>
      <c r="L8" s="902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890">
        <v>42572</v>
      </c>
      <c r="B10" s="899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885">
        <f>IF((L11=""),"",MAX(D12:L12))</f>
        <v>970.02857142857124</v>
      </c>
      <c r="N10" s="885">
        <f>IF(L11="","",MIN(D12:L12))</f>
        <v>724.97999999999956</v>
      </c>
      <c r="O10" s="885">
        <f>IF((L12=""),"",AVERAGE(D12:L12))</f>
        <v>864.99142857142874</v>
      </c>
      <c r="P10" s="884">
        <v>800</v>
      </c>
      <c r="Q10" s="884">
        <v>1000</v>
      </c>
      <c r="R10" s="885">
        <f>IF((L11=""),"",((M10-N10)/(M10+N10))*100)</f>
        <v>14.45706974933125</v>
      </c>
      <c r="S10" s="885">
        <v>20</v>
      </c>
      <c r="T10" s="893" t="str">
        <f>IF(L11="","",IF(R11&lt;20,(IF(O10&gt;800,IF(O10&lt;1000,"Pass","Fail"),"Fail"))))</f>
        <v>Pass</v>
      </c>
      <c r="U10" s="885">
        <v>102</v>
      </c>
      <c r="V10" s="903"/>
    </row>
    <row r="11" spans="1:22">
      <c r="A11" s="891"/>
      <c r="B11" s="891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885"/>
      <c r="N11" s="885"/>
      <c r="O11" s="885"/>
      <c r="P11" s="885"/>
      <c r="Q11" s="885"/>
      <c r="R11" s="885"/>
      <c r="S11" s="885"/>
      <c r="T11" s="893"/>
      <c r="U11" s="885"/>
      <c r="V11" s="903"/>
    </row>
    <row r="12" spans="1:22" ht="39" thickBot="1">
      <c r="A12" s="892"/>
      <c r="B12" s="892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886"/>
      <c r="N12" s="886"/>
      <c r="O12" s="886"/>
      <c r="P12" s="886"/>
      <c r="Q12" s="886"/>
      <c r="R12" s="886"/>
      <c r="S12" s="886"/>
      <c r="T12" s="894"/>
      <c r="U12" s="886"/>
      <c r="V12" s="904"/>
    </row>
    <row r="13" spans="1:22">
      <c r="A13" s="890">
        <v>42577</v>
      </c>
      <c r="B13" s="899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883">
        <f>IF((L14=""),"",MAX(D15:L15))</f>
        <v>1049.1085714285716</v>
      </c>
      <c r="N13" s="883">
        <f>IF(L14="","",MIN(D15:L15))</f>
        <v>798.42857142857144</v>
      </c>
      <c r="O13" s="883">
        <f>IF((L15=""),"",AVERAGE(D15:L15))</f>
        <v>944.5638095238096</v>
      </c>
      <c r="P13" s="884">
        <v>800</v>
      </c>
      <c r="Q13" s="884">
        <v>1000</v>
      </c>
      <c r="R13" s="883">
        <f>IF((L14=""),"",((M13-N13)/(M13+N13))*100)</f>
        <v>13.568333441585564</v>
      </c>
      <c r="S13" s="884">
        <v>20</v>
      </c>
      <c r="T13" s="893" t="str">
        <f>IF(L14="","",IF(R14&lt;20,(IF(O13&gt;800,IF(O13&lt;1000,"Pass","Fail"),"Fail"))))</f>
        <v>Pass</v>
      </c>
      <c r="U13" s="883">
        <v>1400</v>
      </c>
      <c r="V13" s="888"/>
    </row>
    <row r="14" spans="1:22">
      <c r="A14" s="891"/>
      <c r="B14" s="891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883"/>
      <c r="N14" s="883"/>
      <c r="O14" s="883"/>
      <c r="P14" s="885"/>
      <c r="Q14" s="885"/>
      <c r="R14" s="883"/>
      <c r="S14" s="885"/>
      <c r="T14" s="893"/>
      <c r="U14" s="883"/>
      <c r="V14" s="888"/>
    </row>
    <row r="15" spans="1:22" ht="39" thickBot="1">
      <c r="A15" s="892"/>
      <c r="B15" s="892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883"/>
      <c r="N15" s="883"/>
      <c r="O15" s="883"/>
      <c r="P15" s="886"/>
      <c r="Q15" s="886"/>
      <c r="R15" s="883"/>
      <c r="S15" s="886"/>
      <c r="T15" s="894"/>
      <c r="U15" s="883"/>
      <c r="V15" s="888"/>
    </row>
    <row r="16" spans="1:22">
      <c r="A16" s="889">
        <v>42584</v>
      </c>
      <c r="B16" s="899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883">
        <f>IF((L17=""),"",MAX(D18:L18))</f>
        <v>1051.9971428571434</v>
      </c>
      <c r="N16" s="883">
        <f>IF(L17="","",MIN(D18:L18))</f>
        <v>819.92571428571421</v>
      </c>
      <c r="O16" s="883">
        <f>IF((L18=""),"",AVERAGE(D18:L18))</f>
        <v>955.9000000000002</v>
      </c>
      <c r="P16" s="884">
        <v>800</v>
      </c>
      <c r="Q16" s="884">
        <v>1000</v>
      </c>
      <c r="R16" s="883">
        <f>IF((L17=""),"",((M16-N16)/(M16+N16))*100)</f>
        <v>12.397488907509958</v>
      </c>
      <c r="S16" s="884">
        <v>20</v>
      </c>
      <c r="T16" s="893" t="str">
        <f>IF(L17="","",IF(R17&lt;20,(IF(O16&gt;800,IF(O16&lt;1000,"Pass","Fail"),"Fail"))))</f>
        <v>Pass</v>
      </c>
      <c r="U16" s="883">
        <v>1400</v>
      </c>
      <c r="V16" s="888"/>
    </row>
    <row r="17" spans="1:22">
      <c r="A17" s="889"/>
      <c r="B17" s="891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883"/>
      <c r="N17" s="883"/>
      <c r="O17" s="883"/>
      <c r="P17" s="885"/>
      <c r="Q17" s="885"/>
      <c r="R17" s="883"/>
      <c r="S17" s="885"/>
      <c r="T17" s="893"/>
      <c r="U17" s="883"/>
      <c r="V17" s="888"/>
    </row>
    <row r="18" spans="1:22" ht="39" thickBot="1">
      <c r="A18" s="889"/>
      <c r="B18" s="892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883"/>
      <c r="N18" s="883"/>
      <c r="O18" s="883"/>
      <c r="P18" s="886"/>
      <c r="Q18" s="886"/>
      <c r="R18" s="883"/>
      <c r="S18" s="886"/>
      <c r="T18" s="894"/>
      <c r="U18" s="883"/>
      <c r="V18" s="888"/>
    </row>
    <row r="19" spans="1:22">
      <c r="A19" s="889">
        <v>42586</v>
      </c>
      <c r="B19" s="899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883">
        <f>IF((L20=""),"",MAX(D21:L21))</f>
        <v>993.64285714285757</v>
      </c>
      <c r="N19" s="883">
        <f>IF(L20="","",MIN(D21:L21))</f>
        <v>739.16571428571399</v>
      </c>
      <c r="O19" s="883">
        <f>IF((L21=""),"",AVERAGE(D21:L21))</f>
        <v>883.50285714285701</v>
      </c>
      <c r="P19" s="884">
        <v>800</v>
      </c>
      <c r="Q19" s="884">
        <v>1000</v>
      </c>
      <c r="R19" s="883">
        <f>IF((L20=""),"",((M19-N19)/(M19+N19))*100)</f>
        <v>14.685819717947615</v>
      </c>
      <c r="S19" s="884">
        <v>20</v>
      </c>
      <c r="T19" s="893" t="str">
        <f>IF(L20="","",IF(R20&lt;20,(IF(O19&gt;800,IF(O19&lt;1000,"Pass","Fail"),"Fail"))))</f>
        <v>Pass</v>
      </c>
      <c r="U19" s="883">
        <v>1400</v>
      </c>
      <c r="V19" s="898" t="s">
        <v>200</v>
      </c>
    </row>
    <row r="20" spans="1:22">
      <c r="A20" s="889"/>
      <c r="B20" s="891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883"/>
      <c r="N20" s="883"/>
      <c r="O20" s="883"/>
      <c r="P20" s="885"/>
      <c r="Q20" s="885"/>
      <c r="R20" s="883"/>
      <c r="S20" s="885"/>
      <c r="T20" s="893"/>
      <c r="U20" s="883"/>
      <c r="V20" s="888"/>
    </row>
    <row r="21" spans="1:22" ht="39" thickBot="1">
      <c r="A21" s="889"/>
      <c r="B21" s="892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883"/>
      <c r="N21" s="883"/>
      <c r="O21" s="883"/>
      <c r="P21" s="886"/>
      <c r="Q21" s="886"/>
      <c r="R21" s="883"/>
      <c r="S21" s="886"/>
      <c r="T21" s="894"/>
      <c r="U21" s="883"/>
      <c r="V21" s="888"/>
    </row>
    <row r="22" spans="1:22">
      <c r="A22" s="889">
        <v>42586</v>
      </c>
      <c r="B22" s="899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883">
        <f>IF((L23=""),"",MAX(D24:L24))</f>
        <v>1048.5257142857142</v>
      </c>
      <c r="N22" s="883">
        <f>IF(L23="","",MIN(D24:L24))</f>
        <v>846.53142857142848</v>
      </c>
      <c r="O22" s="883">
        <f>IF((L24=""),"",AVERAGE(D24:L24))</f>
        <v>964.62571428571437</v>
      </c>
      <c r="P22" s="884">
        <v>800</v>
      </c>
      <c r="Q22" s="884">
        <v>1000</v>
      </c>
      <c r="R22" s="883">
        <f>IF((L23=""),"",((M22-N22)/(M22+N22))*100)</f>
        <v>10.659007643945907</v>
      </c>
      <c r="S22" s="884">
        <v>20</v>
      </c>
      <c r="T22" s="893" t="str">
        <f>IF(L23="","",IF(R23&lt;20,(IF(O22&gt;800,IF(O22&lt;1000,"Pass","Fail"),"Fail"))))</f>
        <v>Pass</v>
      </c>
      <c r="U22" s="883"/>
      <c r="V22" s="898" t="s">
        <v>201</v>
      </c>
    </row>
    <row r="23" spans="1:22">
      <c r="A23" s="889"/>
      <c r="B23" s="891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883"/>
      <c r="N23" s="883"/>
      <c r="O23" s="883"/>
      <c r="P23" s="885"/>
      <c r="Q23" s="885"/>
      <c r="R23" s="883"/>
      <c r="S23" s="885"/>
      <c r="T23" s="893"/>
      <c r="U23" s="883"/>
      <c r="V23" s="888"/>
    </row>
    <row r="24" spans="1:22" ht="38.25">
      <c r="A24" s="889"/>
      <c r="B24" s="892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883"/>
      <c r="N24" s="883"/>
      <c r="O24" s="883"/>
      <c r="P24" s="886"/>
      <c r="Q24" s="886"/>
      <c r="R24" s="883"/>
      <c r="S24" s="886"/>
      <c r="T24" s="894"/>
      <c r="U24" s="883"/>
      <c r="V24" s="888"/>
    </row>
    <row r="25" spans="1:22">
      <c r="A25" s="889"/>
      <c r="B25" s="890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883">
        <f>IF((L26=""),"",MAX(D27:L27))</f>
        <v>1054.68</v>
      </c>
      <c r="N25" s="883">
        <f>IF(L26="","",MIN(D27:L27))</f>
        <v>840.55714285714328</v>
      </c>
      <c r="O25" s="883">
        <f>IF((L27=""),"",AVERAGE(D27:L27))</f>
        <v>966.84190476190508</v>
      </c>
      <c r="P25" s="884">
        <v>800</v>
      </c>
      <c r="Q25" s="884">
        <v>1000</v>
      </c>
      <c r="R25" s="883">
        <f>IF((L26=""),"",((M25-N25)/(M25+N25))*100)</f>
        <v>11.297945375851928</v>
      </c>
      <c r="S25" s="884">
        <v>20</v>
      </c>
      <c r="T25" s="893" t="str">
        <f>IF(L26="","",IF(R26&lt;20,(IF(O25&gt;800,IF(O25&lt;1000,"Pass","Fail"),"Fail"))))</f>
        <v>Pass</v>
      </c>
      <c r="U25" s="883"/>
      <c r="V25" s="898" t="s">
        <v>202</v>
      </c>
    </row>
    <row r="26" spans="1:22">
      <c r="A26" s="889"/>
      <c r="B26" s="891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883"/>
      <c r="N26" s="883"/>
      <c r="O26" s="883"/>
      <c r="P26" s="885"/>
      <c r="Q26" s="885"/>
      <c r="R26" s="883"/>
      <c r="S26" s="885"/>
      <c r="T26" s="893"/>
      <c r="U26" s="883"/>
      <c r="V26" s="888"/>
    </row>
    <row r="27" spans="1:22" ht="38.25">
      <c r="A27" s="889"/>
      <c r="B27" s="892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883"/>
      <c r="N27" s="883"/>
      <c r="O27" s="883"/>
      <c r="P27" s="886"/>
      <c r="Q27" s="886"/>
      <c r="R27" s="883"/>
      <c r="S27" s="886"/>
      <c r="T27" s="894"/>
      <c r="U27" s="883"/>
      <c r="V27" s="888"/>
    </row>
    <row r="28" spans="1:22">
      <c r="A28" s="889">
        <v>42587</v>
      </c>
      <c r="B28" s="890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883">
        <f>IF((L29=""),"",MAX(D30:L30))</f>
        <v>1081.8514285714289</v>
      </c>
      <c r="N28" s="883">
        <f>IF(L29="","",MIN(D30:L30))</f>
        <v>888.56571428571419</v>
      </c>
      <c r="O28" s="883">
        <f>IF((L30=""),"",AVERAGE(D30:L30))</f>
        <v>992.95047619047625</v>
      </c>
      <c r="P28" s="884">
        <v>800</v>
      </c>
      <c r="Q28" s="884">
        <v>1000</v>
      </c>
      <c r="R28" s="883">
        <f>IF((L29=""),"",((M28-N28)/(M28+N28))*100)</f>
        <v>9.809380464760201</v>
      </c>
      <c r="S28" s="884">
        <v>20</v>
      </c>
      <c r="T28" s="893" t="str">
        <f>IF(L29="","",IF(R29&lt;20,(IF(O28&gt;800,IF(O28&lt;1000,"Pass","Fail"),"Fail"))))</f>
        <v>Pass</v>
      </c>
      <c r="U28" s="883">
        <v>1400</v>
      </c>
      <c r="V28" s="888"/>
    </row>
    <row r="29" spans="1:22">
      <c r="A29" s="889"/>
      <c r="B29" s="891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883"/>
      <c r="N29" s="883"/>
      <c r="O29" s="883"/>
      <c r="P29" s="885"/>
      <c r="Q29" s="885"/>
      <c r="R29" s="883"/>
      <c r="S29" s="885"/>
      <c r="T29" s="893"/>
      <c r="U29" s="883"/>
      <c r="V29" s="888"/>
    </row>
    <row r="30" spans="1:22" ht="38.25">
      <c r="A30" s="889"/>
      <c r="B30" s="892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883"/>
      <c r="N30" s="883"/>
      <c r="O30" s="883"/>
      <c r="P30" s="886"/>
      <c r="Q30" s="886"/>
      <c r="R30" s="883"/>
      <c r="S30" s="886"/>
      <c r="T30" s="894"/>
      <c r="U30" s="883"/>
      <c r="V30" s="888"/>
    </row>
    <row r="31" spans="1:22">
      <c r="A31" s="889">
        <v>42590</v>
      </c>
      <c r="B31" s="890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883">
        <f>IF((L32=""),"",MAX(D33:L33))</f>
        <v>1051.2342857142858</v>
      </c>
      <c r="N31" s="883">
        <f>IF(L32="","",MIN(D33:L33))</f>
        <v>882.49714285714276</v>
      </c>
      <c r="O31" s="883">
        <f>IF((L33=""),"",AVERAGE(D33:L33))</f>
        <v>974.86857142857161</v>
      </c>
      <c r="P31" s="884">
        <v>800</v>
      </c>
      <c r="Q31" s="884">
        <v>1000</v>
      </c>
      <c r="R31" s="883">
        <f>IF((L32=""),"",((M31-N31)/(M31+N31))*100)</f>
        <v>8.7259864717511437</v>
      </c>
      <c r="S31" s="884">
        <v>20</v>
      </c>
      <c r="T31" s="893" t="str">
        <f>IF(L32="","",IF(R32&lt;20,(IF(O31&gt;800,IF(O31&lt;1000,"Pass","Fail"),"Fail"))))</f>
        <v>Pass</v>
      </c>
      <c r="U31" s="883">
        <v>1428</v>
      </c>
      <c r="V31" s="888"/>
    </row>
    <row r="32" spans="1:22">
      <c r="A32" s="889"/>
      <c r="B32" s="891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883"/>
      <c r="N32" s="883"/>
      <c r="O32" s="883"/>
      <c r="P32" s="885"/>
      <c r="Q32" s="885"/>
      <c r="R32" s="883"/>
      <c r="S32" s="885"/>
      <c r="T32" s="893"/>
      <c r="U32" s="883"/>
      <c r="V32" s="888"/>
    </row>
    <row r="33" spans="1:22" ht="38.25">
      <c r="A33" s="889"/>
      <c r="B33" s="892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883"/>
      <c r="N33" s="883"/>
      <c r="O33" s="883"/>
      <c r="P33" s="886"/>
      <c r="Q33" s="886"/>
      <c r="R33" s="883"/>
      <c r="S33" s="886"/>
      <c r="T33" s="894"/>
      <c r="U33" s="883"/>
      <c r="V33" s="888"/>
    </row>
    <row r="34" spans="1:22">
      <c r="A34" s="889">
        <v>42594</v>
      </c>
      <c r="B34" s="890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883">
        <f>IF((L35=""),"",MAX(D36:L36))</f>
        <v>1078.6114285714286</v>
      </c>
      <c r="N34" s="883">
        <f>IF(L35="","",MIN(D36:L36))</f>
        <v>889.86</v>
      </c>
      <c r="O34" s="883">
        <f>IF((L36=""),"",AVERAGE(D36:L36))</f>
        <v>989.80095238095237</v>
      </c>
      <c r="P34" s="884">
        <v>800</v>
      </c>
      <c r="Q34" s="884">
        <v>1000</v>
      </c>
      <c r="R34" s="883">
        <f>IF((L35=""),"",((M34-N34)/(M34+N34))*100)</f>
        <v>9.5887309224706652</v>
      </c>
      <c r="S34" s="884">
        <v>20</v>
      </c>
      <c r="T34" s="893" t="str">
        <f>IF(L35="","",IF(R35&lt;20,(IF(O34&gt;800,IF(O34&lt;1000,"Pass","Fail"),"Fail"))))</f>
        <v>Pass</v>
      </c>
      <c r="U34" s="883">
        <v>1428</v>
      </c>
      <c r="V34" s="888"/>
    </row>
    <row r="35" spans="1:22">
      <c r="A35" s="889"/>
      <c r="B35" s="891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883"/>
      <c r="N35" s="883"/>
      <c r="O35" s="883"/>
      <c r="P35" s="885"/>
      <c r="Q35" s="885"/>
      <c r="R35" s="883"/>
      <c r="S35" s="885"/>
      <c r="T35" s="893"/>
      <c r="U35" s="883"/>
      <c r="V35" s="888"/>
    </row>
    <row r="36" spans="1:22" ht="38.25">
      <c r="A36" s="889"/>
      <c r="B36" s="892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883"/>
      <c r="N36" s="883"/>
      <c r="O36" s="883"/>
      <c r="P36" s="886"/>
      <c r="Q36" s="886"/>
      <c r="R36" s="883"/>
      <c r="S36" s="886"/>
      <c r="T36" s="894"/>
      <c r="U36" s="883"/>
      <c r="V36" s="888"/>
    </row>
    <row r="37" spans="1:22">
      <c r="A37" s="889">
        <v>42615</v>
      </c>
      <c r="B37" s="890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883">
        <f>IF((L38=""),"",MAX(D39:L39))</f>
        <v>1049.5971428571436</v>
      </c>
      <c r="N37" s="883">
        <f>IF(L38="","",MIN(D39:L39))</f>
        <v>857.61428571428587</v>
      </c>
      <c r="O37" s="883">
        <f>IF((L39=""),"",AVERAGE(D39:L39))</f>
        <v>962.97904761904772</v>
      </c>
      <c r="P37" s="884">
        <v>800</v>
      </c>
      <c r="Q37" s="884">
        <v>1000</v>
      </c>
      <c r="R37" s="883">
        <f>IF((L38=""),"",((M37-N37)/(M37+N37))*100)</f>
        <v>10.066154924766774</v>
      </c>
      <c r="S37" s="884">
        <v>20</v>
      </c>
      <c r="T37" s="893" t="str">
        <f>IF(L38="","",IF(R38&lt;20,(IF(O37&gt;800,IF(O37&lt;1000,"Pass","Fail"),"Fail"))))</f>
        <v>Pass</v>
      </c>
      <c r="U37" s="883">
        <v>1335</v>
      </c>
      <c r="V37" s="888"/>
    </row>
    <row r="38" spans="1:22">
      <c r="A38" s="889"/>
      <c r="B38" s="891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883"/>
      <c r="N38" s="883"/>
      <c r="O38" s="883"/>
      <c r="P38" s="885"/>
      <c r="Q38" s="885"/>
      <c r="R38" s="883"/>
      <c r="S38" s="885"/>
      <c r="T38" s="893"/>
      <c r="U38" s="883"/>
      <c r="V38" s="888"/>
    </row>
    <row r="39" spans="1:22" ht="38.25">
      <c r="A39" s="889"/>
      <c r="B39" s="892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883"/>
      <c r="N39" s="883"/>
      <c r="O39" s="883"/>
      <c r="P39" s="886"/>
      <c r="Q39" s="886"/>
      <c r="R39" s="883"/>
      <c r="S39" s="886"/>
      <c r="T39" s="894"/>
      <c r="U39" s="883"/>
      <c r="V39" s="888"/>
    </row>
    <row r="40" spans="1:22">
      <c r="A40" s="889">
        <v>42618</v>
      </c>
      <c r="B40" s="890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883">
        <f>IF((L41=""),"",MAX(D42:L42))</f>
        <v>1057.1485714285716</v>
      </c>
      <c r="N40" s="883">
        <f>IF(L41="","",MIN(D42:L42))</f>
        <v>884.13428571428551</v>
      </c>
      <c r="O40" s="883">
        <f>IF((L42=""),"",AVERAGE(D42:L42))</f>
        <v>977.15809523809526</v>
      </c>
      <c r="P40" s="884">
        <v>800</v>
      </c>
      <c r="Q40" s="884">
        <v>1000</v>
      </c>
      <c r="R40" s="883">
        <f>IF((L41=""),"",((M40-N40)/(M40+N40))*100)</f>
        <v>8.9123686987544506</v>
      </c>
      <c r="S40" s="884">
        <v>20</v>
      </c>
      <c r="T40" s="893" t="str">
        <f>IF(L41="","",IF(R41&lt;20,(IF(O40&gt;800,IF(O40&lt;1000,"Pass","Fail"),"Fail"))))</f>
        <v>Pass</v>
      </c>
      <c r="U40" s="883">
        <v>1428</v>
      </c>
      <c r="V40" s="888"/>
    </row>
    <row r="41" spans="1:22">
      <c r="A41" s="889"/>
      <c r="B41" s="891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883"/>
      <c r="N41" s="883"/>
      <c r="O41" s="883"/>
      <c r="P41" s="885"/>
      <c r="Q41" s="885"/>
      <c r="R41" s="883"/>
      <c r="S41" s="885"/>
      <c r="T41" s="893"/>
      <c r="U41" s="883"/>
      <c r="V41" s="888"/>
    </row>
    <row r="42" spans="1:22" ht="38.25">
      <c r="A42" s="889"/>
      <c r="B42" s="892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883"/>
      <c r="N42" s="883"/>
      <c r="O42" s="883"/>
      <c r="P42" s="886"/>
      <c r="Q42" s="886"/>
      <c r="R42" s="883"/>
      <c r="S42" s="886"/>
      <c r="T42" s="894"/>
      <c r="U42" s="883"/>
      <c r="V42" s="888"/>
    </row>
    <row r="43" spans="1:22">
      <c r="A43" s="889">
        <v>42621</v>
      </c>
      <c r="B43" s="890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883">
        <f>IF((L44=""),"",MAX(D45:L45))</f>
        <v>1075.9971428571428</v>
      </c>
      <c r="N43" s="883">
        <f>IF(L44="","",MIN(D45:L45))</f>
        <v>886.16571428571399</v>
      </c>
      <c r="O43" s="883">
        <f>IF((L45=""),"",AVERAGE(D45:L45))</f>
        <v>991.9914285714284</v>
      </c>
      <c r="P43" s="884">
        <v>800</v>
      </c>
      <c r="Q43" s="884">
        <v>1000</v>
      </c>
      <c r="R43" s="883">
        <f>IF((L44=""),"",((M43-N43)/(M43+N43))*100)</f>
        <v>9.6746010597635088</v>
      </c>
      <c r="S43" s="884">
        <v>20</v>
      </c>
      <c r="T43" s="893" t="str">
        <f>IF(L44="","",IF(R44&lt;20,(IF(O43&gt;800,IF(O43&lt;1000,"Pass","Fail"),"Fail"))))</f>
        <v>Pass</v>
      </c>
      <c r="U43" s="883">
        <v>1428</v>
      </c>
      <c r="V43" s="888"/>
    </row>
    <row r="44" spans="1:22">
      <c r="A44" s="889"/>
      <c r="B44" s="891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883"/>
      <c r="N44" s="883"/>
      <c r="O44" s="883"/>
      <c r="P44" s="885"/>
      <c r="Q44" s="885"/>
      <c r="R44" s="883"/>
      <c r="S44" s="885"/>
      <c r="T44" s="893"/>
      <c r="U44" s="883"/>
      <c r="V44" s="888"/>
    </row>
    <row r="45" spans="1:22" ht="38.25">
      <c r="A45" s="889"/>
      <c r="B45" s="892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883"/>
      <c r="N45" s="883"/>
      <c r="O45" s="883"/>
      <c r="P45" s="886"/>
      <c r="Q45" s="886"/>
      <c r="R45" s="883"/>
      <c r="S45" s="886"/>
      <c r="T45" s="894"/>
      <c r="U45" s="883"/>
      <c r="V45" s="888"/>
    </row>
    <row r="46" spans="1:22">
      <c r="A46" s="889">
        <v>42625</v>
      </c>
      <c r="B46" s="890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883">
        <f>IF((L47=""),"",MAX(D48:L48))</f>
        <v>1067.9228571428571</v>
      </c>
      <c r="N46" s="883">
        <f>IF(L47="","",MIN(D48:L48))</f>
        <v>892.69714285714247</v>
      </c>
      <c r="O46" s="883">
        <f>IF((L48=""),"",AVERAGE(D48:L48))</f>
        <v>987.64190476190458</v>
      </c>
      <c r="P46" s="884">
        <v>800</v>
      </c>
      <c r="Q46" s="884">
        <v>1000</v>
      </c>
      <c r="R46" s="883">
        <f>IF((L47=""),"",((M46-N46)/(M46+N46))*100)</f>
        <v>8.9372603709905363</v>
      </c>
      <c r="S46" s="884">
        <v>20</v>
      </c>
      <c r="T46" s="893" t="str">
        <f>IF(L47="","",IF(R47&lt;20,(IF(O46&gt;800,IF(O46&lt;1000,"Pass","Fail"),"Fail"))))</f>
        <v>Pass</v>
      </c>
      <c r="U46" s="883">
        <v>1400</v>
      </c>
      <c r="V46" s="888"/>
    </row>
    <row r="47" spans="1:22">
      <c r="A47" s="889"/>
      <c r="B47" s="891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883"/>
      <c r="N47" s="883"/>
      <c r="O47" s="883"/>
      <c r="P47" s="885"/>
      <c r="Q47" s="885"/>
      <c r="R47" s="883"/>
      <c r="S47" s="885"/>
      <c r="T47" s="893"/>
      <c r="U47" s="883"/>
      <c r="V47" s="888"/>
    </row>
    <row r="48" spans="1:22" ht="38.25">
      <c r="A48" s="889"/>
      <c r="B48" s="892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883"/>
      <c r="N48" s="883"/>
      <c r="O48" s="883"/>
      <c r="P48" s="886"/>
      <c r="Q48" s="886"/>
      <c r="R48" s="883"/>
      <c r="S48" s="886"/>
      <c r="T48" s="894"/>
      <c r="U48" s="883"/>
      <c r="V48" s="888"/>
    </row>
    <row r="49" spans="1:22">
      <c r="A49" s="889">
        <v>42628</v>
      </c>
      <c r="B49" s="890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883">
        <f>IF((L50=""),"",MAX(D51:L51))</f>
        <v>1064.2028571428573</v>
      </c>
      <c r="N49" s="883">
        <f>IF(L50="","",MIN(D51:L51))</f>
        <v>868.2085714285713</v>
      </c>
      <c r="O49" s="883">
        <f>IF((L51=""),"",AVERAGE(D51:L51))</f>
        <v>974.61619047619047</v>
      </c>
      <c r="P49" s="884">
        <v>800</v>
      </c>
      <c r="Q49" s="884">
        <v>1000</v>
      </c>
      <c r="R49" s="883">
        <f>IF((L50=""),"",((M49-N49)/(M49+N49))*100)</f>
        <v>10.142471878215833</v>
      </c>
      <c r="S49" s="884">
        <v>20</v>
      </c>
      <c r="T49" s="893" t="str">
        <f>IF(L50="","",IF(R50&lt;20,(IF(O49&gt;800,IF(O49&lt;1000,"Pass","Fail"),"Fail"))))</f>
        <v>Pass</v>
      </c>
      <c r="U49" s="883">
        <v>1428</v>
      </c>
      <c r="V49" s="888"/>
    </row>
    <row r="50" spans="1:22">
      <c r="A50" s="889"/>
      <c r="B50" s="891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883"/>
      <c r="N50" s="883"/>
      <c r="O50" s="883"/>
      <c r="P50" s="885"/>
      <c r="Q50" s="885"/>
      <c r="R50" s="883"/>
      <c r="S50" s="885"/>
      <c r="T50" s="893"/>
      <c r="U50" s="883"/>
      <c r="V50" s="888"/>
    </row>
    <row r="51" spans="1:22" ht="38.25">
      <c r="A51" s="889"/>
      <c r="B51" s="892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883"/>
      <c r="N51" s="883"/>
      <c r="O51" s="883"/>
      <c r="P51" s="886"/>
      <c r="Q51" s="886"/>
      <c r="R51" s="883"/>
      <c r="S51" s="886"/>
      <c r="T51" s="894"/>
      <c r="U51" s="883"/>
      <c r="V51" s="888"/>
    </row>
    <row r="52" spans="1:22">
      <c r="A52" s="889">
        <v>42631</v>
      </c>
      <c r="B52" s="890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883">
        <f>IF((L53=""),"",MAX(D54:L54))</f>
        <v>1052.22</v>
      </c>
      <c r="N52" s="883">
        <f>IF(L53="","",MIN(D54:L54))</f>
        <v>880.44857142857143</v>
      </c>
      <c r="O52" s="883">
        <f>IF((L54=""),"",AVERAGE(D54:L54))</f>
        <v>971.8228571428574</v>
      </c>
      <c r="P52" s="884">
        <v>800</v>
      </c>
      <c r="Q52" s="884">
        <v>1000</v>
      </c>
      <c r="R52" s="883">
        <f>IF((L53=""),"",((M52-N52)/(M52+N52))*100)</f>
        <v>8.8877850610702627</v>
      </c>
      <c r="S52" s="884">
        <v>20</v>
      </c>
      <c r="T52" s="893" t="str">
        <f>IF(L53="","",IF(R53&lt;20,(IF(O52&gt;800,IF(O52&lt;1000,"Pass","Fail"),"Fail"))))</f>
        <v>Pass</v>
      </c>
      <c r="U52" s="883">
        <v>64</v>
      </c>
      <c r="V52" s="888"/>
    </row>
    <row r="53" spans="1:22">
      <c r="A53" s="889"/>
      <c r="B53" s="891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883"/>
      <c r="N53" s="883"/>
      <c r="O53" s="883"/>
      <c r="P53" s="885"/>
      <c r="Q53" s="885"/>
      <c r="R53" s="883"/>
      <c r="S53" s="885"/>
      <c r="T53" s="893"/>
      <c r="U53" s="883"/>
      <c r="V53" s="888"/>
    </row>
    <row r="54" spans="1:22" ht="38.25">
      <c r="A54" s="889"/>
      <c r="B54" s="892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883"/>
      <c r="N54" s="883"/>
      <c r="O54" s="883"/>
      <c r="P54" s="886"/>
      <c r="Q54" s="886"/>
      <c r="R54" s="883"/>
      <c r="S54" s="886"/>
      <c r="T54" s="894"/>
      <c r="U54" s="883"/>
      <c r="V54" s="888"/>
    </row>
    <row r="55" spans="1:22">
      <c r="A55" s="889">
        <v>42634</v>
      </c>
      <c r="B55" s="890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883">
        <f>IF((L56=""),"",MAX(D57:L57))</f>
        <v>1056.0857142857144</v>
      </c>
      <c r="N55" s="883">
        <f>IF(L56="","",MIN(D57:L57))</f>
        <v>870.97714285714324</v>
      </c>
      <c r="O55" s="883">
        <f>IF((L57=""),"",AVERAGE(D57:L57))</f>
        <v>970.12190476190494</v>
      </c>
      <c r="P55" s="884">
        <v>800</v>
      </c>
      <c r="Q55" s="884">
        <v>1000</v>
      </c>
      <c r="R55" s="883">
        <f>IF((L56=""),"",((M55-N55)/(M55+N55))*100)</f>
        <v>9.6057360424153853</v>
      </c>
      <c r="S55" s="884">
        <v>20</v>
      </c>
      <c r="T55" s="893" t="str">
        <f>IF(L56="","",IF(R56&lt;20,(IF(O55&gt;800,IF(O55&lt;1000,"Pass","Fail"),"Fail"))))</f>
        <v>Pass</v>
      </c>
      <c r="U55" s="883">
        <v>1400</v>
      </c>
      <c r="V55" s="888"/>
    </row>
    <row r="56" spans="1:22">
      <c r="A56" s="889"/>
      <c r="B56" s="891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883"/>
      <c r="N56" s="883"/>
      <c r="O56" s="883"/>
      <c r="P56" s="885"/>
      <c r="Q56" s="885"/>
      <c r="R56" s="883"/>
      <c r="S56" s="885"/>
      <c r="T56" s="893"/>
      <c r="U56" s="883"/>
      <c r="V56" s="888"/>
    </row>
    <row r="57" spans="1:22" ht="38.25">
      <c r="A57" s="889"/>
      <c r="B57" s="892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883"/>
      <c r="N57" s="883"/>
      <c r="O57" s="883"/>
      <c r="P57" s="886"/>
      <c r="Q57" s="886"/>
      <c r="R57" s="883"/>
      <c r="S57" s="886"/>
      <c r="T57" s="894"/>
      <c r="U57" s="883"/>
      <c r="V57" s="888"/>
    </row>
    <row r="58" spans="1:22">
      <c r="A58" s="889">
        <v>42657</v>
      </c>
      <c r="B58" s="890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883">
        <f>IF((L59=""),"",MAX(D60:L60))</f>
        <v>1048.0800000000002</v>
      </c>
      <c r="N58" s="883">
        <f>IF(L59="","",MIN(D60:L60))</f>
        <v>852.74571428571346</v>
      </c>
      <c r="O58" s="883">
        <f>IF((L60=""),"",AVERAGE(D60:L60))</f>
        <v>962.03809523809525</v>
      </c>
      <c r="P58" s="884">
        <v>800</v>
      </c>
      <c r="Q58" s="884">
        <v>1000</v>
      </c>
      <c r="R58" s="883">
        <f>IF((L59=""),"",((M58-N58)/(M58+N58))*100)</f>
        <v>10.276285944905201</v>
      </c>
      <c r="S58" s="884">
        <v>20</v>
      </c>
      <c r="T58" s="893" t="str">
        <f>IF(L59="","",IF(R59&lt;20,(IF(O58&gt;800,IF(O58&lt;1000,"Pass","Fail"),"Fail"))))</f>
        <v>Pass</v>
      </c>
      <c r="U58" s="883">
        <v>1335</v>
      </c>
      <c r="V58" s="888"/>
    </row>
    <row r="59" spans="1:22">
      <c r="A59" s="889"/>
      <c r="B59" s="891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883"/>
      <c r="N59" s="883"/>
      <c r="O59" s="883"/>
      <c r="P59" s="885"/>
      <c r="Q59" s="885"/>
      <c r="R59" s="883"/>
      <c r="S59" s="885"/>
      <c r="T59" s="893"/>
      <c r="U59" s="883"/>
      <c r="V59" s="888"/>
    </row>
    <row r="60" spans="1:22" ht="38.25">
      <c r="A60" s="889"/>
      <c r="B60" s="892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883"/>
      <c r="N60" s="883"/>
      <c r="O60" s="883"/>
      <c r="P60" s="886"/>
      <c r="Q60" s="886"/>
      <c r="R60" s="883"/>
      <c r="S60" s="886"/>
      <c r="T60" s="894"/>
      <c r="U60" s="883"/>
      <c r="V60" s="888"/>
    </row>
    <row r="61" spans="1:22">
      <c r="A61" s="889">
        <v>42660</v>
      </c>
      <c r="B61" s="890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883">
        <f>IF((L62=""),"",MAX(D63:L63))</f>
        <v>1037.8628571428574</v>
      </c>
      <c r="N61" s="883">
        <f>IF(L62="","",MIN(D63:L63))</f>
        <v>863.50285714285724</v>
      </c>
      <c r="O61" s="883">
        <f>IF((L63=""),"",AVERAGE(D63:L63))</f>
        <v>951.49904761904793</v>
      </c>
      <c r="P61" s="884">
        <v>800</v>
      </c>
      <c r="Q61" s="884">
        <v>1000</v>
      </c>
      <c r="R61" s="883">
        <f>IF((L62=""),"",((M61-N61)/(M61+N61))*100)</f>
        <v>9.170250556742678</v>
      </c>
      <c r="S61" s="884">
        <v>20</v>
      </c>
      <c r="T61" s="893" t="str">
        <f>IF(L62="","",IF(R62&lt;20,(IF(O61&gt;800,IF(O61&lt;1000,"Pass","Fail"),"Fail"))))</f>
        <v>Pass</v>
      </c>
      <c r="U61" s="883">
        <v>1428</v>
      </c>
      <c r="V61" s="895" t="s">
        <v>72</v>
      </c>
    </row>
    <row r="62" spans="1:22">
      <c r="A62" s="889"/>
      <c r="B62" s="891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883"/>
      <c r="N62" s="883"/>
      <c r="O62" s="883"/>
      <c r="P62" s="885"/>
      <c r="Q62" s="885"/>
      <c r="R62" s="883"/>
      <c r="S62" s="885"/>
      <c r="T62" s="893"/>
      <c r="U62" s="883"/>
      <c r="V62" s="896"/>
    </row>
    <row r="63" spans="1:22" ht="38.25">
      <c r="A63" s="889"/>
      <c r="B63" s="892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883"/>
      <c r="N63" s="883"/>
      <c r="O63" s="883"/>
      <c r="P63" s="886"/>
      <c r="Q63" s="886"/>
      <c r="R63" s="883"/>
      <c r="S63" s="886"/>
      <c r="T63" s="894"/>
      <c r="U63" s="883"/>
      <c r="V63" s="897"/>
    </row>
    <row r="64" spans="1:22">
      <c r="A64" s="889">
        <v>43265</v>
      </c>
      <c r="B64" s="890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883">
        <f>IF((L65=""),"",MAX(D66:L66))</f>
        <v>1037.9485714285718</v>
      </c>
      <c r="N64" s="883">
        <f>IF(L65="","",MIN(D66:L66))</f>
        <v>851.55428571428536</v>
      </c>
      <c r="O64" s="883">
        <f>IF((L66=""),"",AVERAGE(D66:L66))</f>
        <v>967.5971428571429</v>
      </c>
      <c r="P64" s="884">
        <v>800</v>
      </c>
      <c r="Q64" s="884">
        <v>1000</v>
      </c>
      <c r="R64" s="883">
        <f>IF((L65=""),"",((M64-N64)/(M64+N64))*100)</f>
        <v>9.8647263225701476</v>
      </c>
      <c r="S64" s="884">
        <v>20</v>
      </c>
      <c r="T64" s="893" t="str">
        <f>IF(L65="","",IF(R65&lt;20,(IF(O64&gt;800,IF(O64&lt;1000,"Pass","Fail"),"Fail"))))</f>
        <v>Pass</v>
      </c>
      <c r="U64" s="883" t="s">
        <v>62</v>
      </c>
      <c r="V64" s="888"/>
    </row>
    <row r="65" spans="1:22">
      <c r="A65" s="889"/>
      <c r="B65" s="891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883"/>
      <c r="N65" s="883"/>
      <c r="O65" s="883"/>
      <c r="P65" s="885"/>
      <c r="Q65" s="885"/>
      <c r="R65" s="883"/>
      <c r="S65" s="885"/>
      <c r="T65" s="893"/>
      <c r="U65" s="883"/>
      <c r="V65" s="888"/>
    </row>
    <row r="66" spans="1:22" ht="38.25">
      <c r="A66" s="889"/>
      <c r="B66" s="892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883"/>
      <c r="N66" s="883"/>
      <c r="O66" s="883"/>
      <c r="P66" s="886"/>
      <c r="Q66" s="886"/>
      <c r="R66" s="883"/>
      <c r="S66" s="886"/>
      <c r="T66" s="894"/>
      <c r="U66" s="883"/>
      <c r="V66" s="888"/>
    </row>
    <row r="67" spans="1:22" ht="15.75">
      <c r="A67" s="889">
        <v>43963</v>
      </c>
      <c r="B67" s="890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883">
        <f>IF((L68=""),"",MAX(D69:L69))</f>
        <v>1039.8428571428576</v>
      </c>
      <c r="N67" s="883">
        <f>IF(L68="","",MIN(D69:L69))</f>
        <v>925.97999999999956</v>
      </c>
      <c r="O67" s="883">
        <f>IF((L69=""),"",AVERAGE(D69:L69))</f>
        <v>980.69428571428602</v>
      </c>
      <c r="P67" s="884">
        <v>800</v>
      </c>
      <c r="Q67" s="884">
        <v>1000</v>
      </c>
      <c r="R67" s="883">
        <f>IF((L68=""),"",((M67-N67)/(M67+N67))*100)</f>
        <v>5.792121946752987</v>
      </c>
      <c r="S67" s="884"/>
      <c r="T67" s="887" t="str">
        <f>IF(L68="","",IF(R164&lt;20,(IF(O67&gt;19000,IF(O67&lt;49000,"Pass","Fail"),"Fail"))))</f>
        <v>Fail</v>
      </c>
      <c r="U67" s="883"/>
      <c r="V67" s="888"/>
    </row>
    <row r="68" spans="1:22" ht="15.75">
      <c r="A68" s="889"/>
      <c r="B68" s="891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883"/>
      <c r="N68" s="883"/>
      <c r="O68" s="883"/>
      <c r="P68" s="885"/>
      <c r="Q68" s="885"/>
      <c r="R68" s="883"/>
      <c r="S68" s="885"/>
      <c r="T68" s="887"/>
      <c r="U68" s="883"/>
      <c r="V68" s="888"/>
    </row>
    <row r="69" spans="1:22" ht="38.25">
      <c r="A69" s="889"/>
      <c r="B69" s="892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883"/>
      <c r="N69" s="883"/>
      <c r="O69" s="883"/>
      <c r="P69" s="886"/>
      <c r="Q69" s="886"/>
      <c r="R69" s="883"/>
      <c r="S69" s="886"/>
      <c r="T69" s="887"/>
      <c r="U69" s="883"/>
      <c r="V69" s="888"/>
    </row>
    <row r="70" spans="1:22">
      <c r="A70" s="889"/>
      <c r="B70" s="890"/>
      <c r="C70" s="65" t="s">
        <v>84</v>
      </c>
      <c r="M70" s="883" t="str">
        <f>IF((L71=""),"",MAX(D72:L72))</f>
        <v/>
      </c>
      <c r="N70" s="883" t="str">
        <f>IF(L71="","",MIN(D72:L72))</f>
        <v/>
      </c>
      <c r="O70" s="883" t="str">
        <f>IF((L72=""),"",AVERAGE(D72:L72))</f>
        <v/>
      </c>
      <c r="P70" s="884">
        <v>800</v>
      </c>
      <c r="Q70" s="884">
        <v>1000</v>
      </c>
      <c r="R70" s="883" t="str">
        <f>IF((L71=""),"",((M70-N70)/(M70+N70))*100)</f>
        <v/>
      </c>
      <c r="S70" s="884">
        <v>20</v>
      </c>
      <c r="T70" s="887" t="str">
        <f>IF(L71="","",IF(R167&lt;20,(IF(O70&gt;19000,IF(O70&lt;49000,"Pass","Fail"),"Fail"))))</f>
        <v/>
      </c>
      <c r="U70" s="883"/>
      <c r="V70" s="888"/>
    </row>
    <row r="71" spans="1:22">
      <c r="A71" s="889"/>
      <c r="B71" s="891"/>
      <c r="C71" s="65" t="s">
        <v>85</v>
      </c>
      <c r="M71" s="883"/>
      <c r="N71" s="883"/>
      <c r="O71" s="883"/>
      <c r="P71" s="885"/>
      <c r="Q71" s="885"/>
      <c r="R71" s="883"/>
      <c r="S71" s="885"/>
      <c r="T71" s="887"/>
      <c r="U71" s="883"/>
      <c r="V71" s="888"/>
    </row>
    <row r="72" spans="1:22" ht="38.25">
      <c r="A72" s="889"/>
      <c r="B72" s="892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883"/>
      <c r="N72" s="883"/>
      <c r="O72" s="883"/>
      <c r="P72" s="886"/>
      <c r="Q72" s="886"/>
      <c r="R72" s="883"/>
      <c r="S72" s="886"/>
      <c r="T72" s="887"/>
      <c r="U72" s="883"/>
      <c r="V72" s="888"/>
    </row>
    <row r="73" spans="1:22">
      <c r="A73" s="889"/>
      <c r="B73" s="890"/>
      <c r="C73" s="65" t="s">
        <v>84</v>
      </c>
      <c r="M73" s="883" t="str">
        <f>IF((L74=""),"",MAX(D75:L75))</f>
        <v/>
      </c>
      <c r="N73" s="883" t="str">
        <f>IF(L74="","",MIN(D75:L75))</f>
        <v/>
      </c>
      <c r="O73" s="883" t="str">
        <f>IF((L75=""),"",AVERAGE(D75:L75))</f>
        <v/>
      </c>
      <c r="P73" s="884">
        <v>800</v>
      </c>
      <c r="Q73" s="884">
        <v>1000</v>
      </c>
      <c r="R73" s="883" t="str">
        <f>IF((L74=""),"",((M73-N73)/(M73+N73))*100)</f>
        <v/>
      </c>
      <c r="S73" s="884">
        <v>20</v>
      </c>
      <c r="T73" s="887" t="str">
        <f>IF(L74="","",IF(R170&lt;20,(IF(O73&gt;19000,IF(O73&lt;49000,"Pass","Fail"),"Fail"))))</f>
        <v/>
      </c>
      <c r="U73" s="883"/>
      <c r="V73" s="888"/>
    </row>
    <row r="74" spans="1:22">
      <c r="A74" s="889"/>
      <c r="B74" s="891"/>
      <c r="C74" s="65" t="s">
        <v>85</v>
      </c>
      <c r="M74" s="883"/>
      <c r="N74" s="883"/>
      <c r="O74" s="883"/>
      <c r="P74" s="885"/>
      <c r="Q74" s="885"/>
      <c r="R74" s="883"/>
      <c r="S74" s="885"/>
      <c r="T74" s="887"/>
      <c r="U74" s="883"/>
      <c r="V74" s="888"/>
    </row>
    <row r="75" spans="1:22" ht="38.25">
      <c r="A75" s="889"/>
      <c r="B75" s="892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883"/>
      <c r="N75" s="883"/>
      <c r="O75" s="883"/>
      <c r="P75" s="886"/>
      <c r="Q75" s="886"/>
      <c r="R75" s="883"/>
      <c r="S75" s="886"/>
      <c r="T75" s="887"/>
      <c r="U75" s="883"/>
      <c r="V75" s="888"/>
    </row>
    <row r="76" spans="1:22">
      <c r="A76" s="889"/>
      <c r="B76" s="890"/>
      <c r="C76" s="65" t="s">
        <v>84</v>
      </c>
      <c r="M76" s="883" t="str">
        <f>IF((L77=""),"",MAX(D78:L78))</f>
        <v/>
      </c>
      <c r="N76" s="883" t="str">
        <f>IF(L77="","",MIN(D78:L78))</f>
        <v/>
      </c>
      <c r="O76" s="883" t="str">
        <f>IF((L78=""),"",AVERAGE(D78:L78))</f>
        <v/>
      </c>
      <c r="P76" s="884">
        <v>800</v>
      </c>
      <c r="Q76" s="884">
        <v>1000</v>
      </c>
      <c r="R76" s="883" t="str">
        <f>IF((L77=""),"",((M76-N76)/(M76+N76))*100)</f>
        <v/>
      </c>
      <c r="S76" s="884">
        <v>20</v>
      </c>
      <c r="T76" s="887" t="str">
        <f>IF(L77="","",IF(R173&lt;20,(IF(O76&gt;19000,IF(O76&lt;49000,"Pass","Fail"),"Fail"))))</f>
        <v/>
      </c>
      <c r="U76" s="883"/>
      <c r="V76" s="888"/>
    </row>
    <row r="77" spans="1:22">
      <c r="A77" s="889"/>
      <c r="B77" s="891"/>
      <c r="C77" s="65" t="s">
        <v>85</v>
      </c>
      <c r="M77" s="883"/>
      <c r="N77" s="883"/>
      <c r="O77" s="883"/>
      <c r="P77" s="885"/>
      <c r="Q77" s="885"/>
      <c r="R77" s="883"/>
      <c r="S77" s="885"/>
      <c r="T77" s="887"/>
      <c r="U77" s="883"/>
      <c r="V77" s="888"/>
    </row>
    <row r="78" spans="1:22" ht="38.25">
      <c r="A78" s="889"/>
      <c r="B78" s="892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883"/>
      <c r="N78" s="883"/>
      <c r="O78" s="883"/>
      <c r="P78" s="886"/>
      <c r="Q78" s="886"/>
      <c r="R78" s="883"/>
      <c r="S78" s="886"/>
      <c r="T78" s="887"/>
      <c r="U78" s="883"/>
      <c r="V78" s="888"/>
    </row>
    <row r="79" spans="1:22">
      <c r="A79" s="889"/>
      <c r="B79" s="890"/>
      <c r="C79" s="65" t="s">
        <v>84</v>
      </c>
      <c r="M79" s="883" t="str">
        <f>IF((L80=""),"",MAX(D81:L81))</f>
        <v/>
      </c>
      <c r="N79" s="883" t="str">
        <f>IF(L80="","",MIN(D81:L81))</f>
        <v/>
      </c>
      <c r="O79" s="883" t="str">
        <f>IF((L81=""),"",AVERAGE(D81:L81))</f>
        <v/>
      </c>
      <c r="P79" s="884">
        <v>800</v>
      </c>
      <c r="Q79" s="884">
        <v>1000</v>
      </c>
      <c r="R79" s="883" t="str">
        <f>IF((L80=""),"",((M79-N79)/(M79+N79))*100)</f>
        <v/>
      </c>
      <c r="S79" s="884">
        <v>20</v>
      </c>
      <c r="T79" s="887" t="str">
        <f>IF(L80="","",IF(R176&lt;20,(IF(O79&gt;19000,IF(O79&lt;49000,"Pass","Fail"),"Fail"))))</f>
        <v/>
      </c>
      <c r="U79" s="883"/>
      <c r="V79" s="888"/>
    </row>
    <row r="80" spans="1:22">
      <c r="A80" s="889"/>
      <c r="B80" s="891"/>
      <c r="C80" s="65" t="s">
        <v>85</v>
      </c>
      <c r="M80" s="883"/>
      <c r="N80" s="883"/>
      <c r="O80" s="883"/>
      <c r="P80" s="885"/>
      <c r="Q80" s="885"/>
      <c r="R80" s="883"/>
      <c r="S80" s="885"/>
      <c r="T80" s="887"/>
      <c r="U80" s="883"/>
      <c r="V80" s="888"/>
    </row>
    <row r="81" spans="1:22" ht="38.25">
      <c r="A81" s="889"/>
      <c r="B81" s="892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883"/>
      <c r="N81" s="883"/>
      <c r="O81" s="883"/>
      <c r="P81" s="886"/>
      <c r="Q81" s="886"/>
      <c r="R81" s="883"/>
      <c r="S81" s="886"/>
      <c r="T81" s="887"/>
      <c r="U81" s="883"/>
      <c r="V81" s="888"/>
    </row>
    <row r="82" spans="1:22">
      <c r="A82" s="889"/>
      <c r="B82" s="890"/>
      <c r="C82" s="65" t="s">
        <v>84</v>
      </c>
      <c r="M82" s="883" t="str">
        <f>IF((L83=""),"",MAX(D84:L84))</f>
        <v/>
      </c>
      <c r="N82" s="883" t="str">
        <f>IF(L83="","",MIN(D84:L84))</f>
        <v/>
      </c>
      <c r="O82" s="883" t="str">
        <f>IF((L84=""),"",AVERAGE(D84:L84))</f>
        <v/>
      </c>
      <c r="P82" s="884">
        <v>800</v>
      </c>
      <c r="Q82" s="884">
        <v>1000</v>
      </c>
      <c r="R82" s="883" t="str">
        <f>IF((L83=""),"",((M82-N82)/(M82+N82))*100)</f>
        <v/>
      </c>
      <c r="S82" s="884">
        <v>20</v>
      </c>
      <c r="T82" s="887" t="str">
        <f>IF(L83="","",IF(R179&lt;20,(IF(O82&gt;19000,IF(O82&lt;49000,"Pass","Fail"),"Fail"))))</f>
        <v/>
      </c>
      <c r="U82" s="883"/>
      <c r="V82" s="888"/>
    </row>
    <row r="83" spans="1:22">
      <c r="A83" s="889"/>
      <c r="B83" s="891"/>
      <c r="C83" s="65" t="s">
        <v>85</v>
      </c>
      <c r="M83" s="883"/>
      <c r="N83" s="883"/>
      <c r="O83" s="883"/>
      <c r="P83" s="885"/>
      <c r="Q83" s="885"/>
      <c r="R83" s="883"/>
      <c r="S83" s="885"/>
      <c r="T83" s="887"/>
      <c r="U83" s="883"/>
      <c r="V83" s="888"/>
    </row>
    <row r="84" spans="1:22" ht="38.25">
      <c r="A84" s="889"/>
      <c r="B84" s="892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883"/>
      <c r="N84" s="883"/>
      <c r="O84" s="883"/>
      <c r="P84" s="886"/>
      <c r="Q84" s="886"/>
      <c r="R84" s="883"/>
      <c r="S84" s="886"/>
      <c r="T84" s="887"/>
      <c r="U84" s="883"/>
      <c r="V84" s="888"/>
    </row>
    <row r="85" spans="1:22">
      <c r="A85" s="889"/>
      <c r="B85" s="890"/>
      <c r="C85" s="65" t="s">
        <v>84</v>
      </c>
      <c r="M85" s="883" t="str">
        <f>IF((L86=""),"",MAX(D87:L87))</f>
        <v/>
      </c>
      <c r="N85" s="883" t="str">
        <f>IF(L86="","",MIN(D87:L87))</f>
        <v/>
      </c>
      <c r="O85" s="883" t="str">
        <f>IF((L87=""),"",AVERAGE(D87:L87))</f>
        <v/>
      </c>
      <c r="P85" s="884">
        <v>800</v>
      </c>
      <c r="Q85" s="884">
        <v>1000</v>
      </c>
      <c r="R85" s="883" t="str">
        <f>IF((L86=""),"",((M85-N85)/(M85+N85))*100)</f>
        <v/>
      </c>
      <c r="S85" s="884">
        <v>20</v>
      </c>
      <c r="T85" s="887" t="str">
        <f>IF(L86="","",IF(R182&lt;20,(IF(O85&gt;19000,IF(O85&lt;49000,"Pass","Fail"),"Fail"))))</f>
        <v/>
      </c>
      <c r="U85" s="883"/>
      <c r="V85" s="888"/>
    </row>
    <row r="86" spans="1:22">
      <c r="A86" s="889"/>
      <c r="B86" s="891"/>
      <c r="C86" s="65" t="s">
        <v>85</v>
      </c>
      <c r="M86" s="883"/>
      <c r="N86" s="883"/>
      <c r="O86" s="883"/>
      <c r="P86" s="885"/>
      <c r="Q86" s="885"/>
      <c r="R86" s="883"/>
      <c r="S86" s="885"/>
      <c r="T86" s="887"/>
      <c r="U86" s="883"/>
      <c r="V86" s="888"/>
    </row>
    <row r="87" spans="1:22" ht="38.25">
      <c r="A87" s="889"/>
      <c r="B87" s="892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883"/>
      <c r="N87" s="883"/>
      <c r="O87" s="883"/>
      <c r="P87" s="886"/>
      <c r="Q87" s="886"/>
      <c r="R87" s="883"/>
      <c r="S87" s="886"/>
      <c r="T87" s="887"/>
      <c r="U87" s="883"/>
      <c r="V87" s="888"/>
    </row>
    <row r="88" spans="1:22">
      <c r="A88" s="889"/>
      <c r="B88" s="890"/>
      <c r="C88" s="65" t="s">
        <v>84</v>
      </c>
      <c r="M88" s="883" t="str">
        <f>IF((L89=""),"",MAX(D90:L90))</f>
        <v/>
      </c>
      <c r="N88" s="883" t="str">
        <f>IF(L89="","",MIN(D90:L90))</f>
        <v/>
      </c>
      <c r="O88" s="883" t="str">
        <f>IF((L90=""),"",AVERAGE(D90:L90))</f>
        <v/>
      </c>
      <c r="P88" s="884">
        <v>800</v>
      </c>
      <c r="Q88" s="884">
        <v>1000</v>
      </c>
      <c r="R88" s="883" t="str">
        <f>IF((L89=""),"",((M88-N88)/(M88+N88))*100)</f>
        <v/>
      </c>
      <c r="S88" s="884">
        <v>20</v>
      </c>
      <c r="T88" s="887" t="str">
        <f>IF(L89="","",IF(R185&lt;20,(IF(O88&gt;19000,IF(O88&lt;49000,"Pass","Fail"),"Fail"))))</f>
        <v/>
      </c>
      <c r="U88" s="883"/>
      <c r="V88" s="888"/>
    </row>
    <row r="89" spans="1:22">
      <c r="A89" s="889"/>
      <c r="B89" s="891"/>
      <c r="C89" s="65" t="s">
        <v>85</v>
      </c>
      <c r="M89" s="883"/>
      <c r="N89" s="883"/>
      <c r="O89" s="883"/>
      <c r="P89" s="885"/>
      <c r="Q89" s="885"/>
      <c r="R89" s="883"/>
      <c r="S89" s="885"/>
      <c r="T89" s="887"/>
      <c r="U89" s="883"/>
      <c r="V89" s="888"/>
    </row>
    <row r="90" spans="1:22" ht="38.25">
      <c r="A90" s="889"/>
      <c r="B90" s="892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883"/>
      <c r="N90" s="883"/>
      <c r="O90" s="883"/>
      <c r="P90" s="886"/>
      <c r="Q90" s="886"/>
      <c r="R90" s="883"/>
      <c r="S90" s="886"/>
      <c r="T90" s="887"/>
      <c r="U90" s="883"/>
      <c r="V90" s="888"/>
    </row>
    <row r="91" spans="1:22">
      <c r="A91" s="889"/>
      <c r="B91" s="890"/>
      <c r="C91" s="65" t="s">
        <v>84</v>
      </c>
      <c r="M91" s="883" t="str">
        <f>IF((L92=""),"",MAX(D93:L93))</f>
        <v/>
      </c>
      <c r="N91" s="883" t="str">
        <f>IF(L92="","",MIN(D93:L93))</f>
        <v/>
      </c>
      <c r="O91" s="883" t="str">
        <f>IF((L93=""),"",AVERAGE(D93:L93))</f>
        <v/>
      </c>
      <c r="P91" s="884">
        <v>800</v>
      </c>
      <c r="Q91" s="884">
        <v>1000</v>
      </c>
      <c r="R91" s="883" t="str">
        <f>IF((L92=""),"",((M91-N91)/(M91+N91))*100)</f>
        <v/>
      </c>
      <c r="S91" s="884">
        <v>20</v>
      </c>
      <c r="T91" s="887" t="str">
        <f>IF(L92="","",IF(R188&lt;20,(IF(O91&gt;19000,IF(O91&lt;49000,"Pass","Fail"),"Fail"))))</f>
        <v/>
      </c>
      <c r="U91" s="883"/>
      <c r="V91" s="888"/>
    </row>
    <row r="92" spans="1:22">
      <c r="A92" s="889"/>
      <c r="B92" s="891"/>
      <c r="C92" s="65" t="s">
        <v>85</v>
      </c>
      <c r="M92" s="883"/>
      <c r="N92" s="883"/>
      <c r="O92" s="883"/>
      <c r="P92" s="885"/>
      <c r="Q92" s="885"/>
      <c r="R92" s="883"/>
      <c r="S92" s="885"/>
      <c r="T92" s="887"/>
      <c r="U92" s="883"/>
      <c r="V92" s="888"/>
    </row>
    <row r="93" spans="1:22" ht="38.25">
      <c r="A93" s="889"/>
      <c r="B93" s="892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883"/>
      <c r="N93" s="883"/>
      <c r="O93" s="883"/>
      <c r="P93" s="886"/>
      <c r="Q93" s="886"/>
      <c r="R93" s="883"/>
      <c r="S93" s="886"/>
      <c r="T93" s="887"/>
      <c r="U93" s="883"/>
      <c r="V93" s="888"/>
    </row>
    <row r="94" spans="1:22">
      <c r="A94" s="889"/>
      <c r="B94" s="890"/>
      <c r="C94" s="65" t="s">
        <v>84</v>
      </c>
      <c r="M94" s="883" t="str">
        <f>IF((L95=""),"",MAX(D96:L96))</f>
        <v/>
      </c>
      <c r="N94" s="883" t="str">
        <f>IF(L95="","",MIN(D96:L96))</f>
        <v/>
      </c>
      <c r="O94" s="883" t="str">
        <f>IF((L96=""),"",AVERAGE(D96:L96))</f>
        <v/>
      </c>
      <c r="P94" s="884">
        <v>800</v>
      </c>
      <c r="Q94" s="884">
        <v>1000</v>
      </c>
      <c r="R94" s="883" t="str">
        <f>IF((L95=""),"",((M94-N94)/(M94+N94))*100)</f>
        <v/>
      </c>
      <c r="S94" s="884">
        <v>20</v>
      </c>
      <c r="T94" s="887" t="str">
        <f>IF(L95="","",IF(R191&lt;20,(IF(O94&gt;19000,IF(O94&lt;49000,"Pass","Fail"),"Fail"))))</f>
        <v/>
      </c>
      <c r="U94" s="883"/>
      <c r="V94" s="888"/>
    </row>
    <row r="95" spans="1:22">
      <c r="A95" s="889"/>
      <c r="B95" s="891"/>
      <c r="C95" s="65" t="s">
        <v>85</v>
      </c>
      <c r="M95" s="883"/>
      <c r="N95" s="883"/>
      <c r="O95" s="883"/>
      <c r="P95" s="885"/>
      <c r="Q95" s="885"/>
      <c r="R95" s="883"/>
      <c r="S95" s="885"/>
      <c r="T95" s="887"/>
      <c r="U95" s="883"/>
      <c r="V95" s="888"/>
    </row>
    <row r="96" spans="1:22" ht="38.25">
      <c r="A96" s="889"/>
      <c r="B96" s="892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883"/>
      <c r="N96" s="883"/>
      <c r="O96" s="883"/>
      <c r="P96" s="886"/>
      <c r="Q96" s="886"/>
      <c r="R96" s="883"/>
      <c r="S96" s="886"/>
      <c r="T96" s="887"/>
      <c r="U96" s="883"/>
      <c r="V96" s="888"/>
    </row>
    <row r="97" spans="1:22">
      <c r="A97" s="889"/>
      <c r="B97" s="890"/>
      <c r="C97" s="65" t="s">
        <v>84</v>
      </c>
      <c r="M97" s="883" t="str">
        <f>IF((L98=""),"",MAX(D99:L99))</f>
        <v/>
      </c>
      <c r="N97" s="883" t="str">
        <f>IF(L98="","",MIN(D99:L99))</f>
        <v/>
      </c>
      <c r="O97" s="883" t="str">
        <f>IF((L99=""),"",AVERAGE(D99:L99))</f>
        <v/>
      </c>
      <c r="P97" s="884">
        <v>800</v>
      </c>
      <c r="Q97" s="884">
        <v>1000</v>
      </c>
      <c r="R97" s="883" t="str">
        <f>IF((L98=""),"",((M97-N97)/(M97+N97))*100)</f>
        <v/>
      </c>
      <c r="S97" s="884">
        <v>20</v>
      </c>
      <c r="T97" s="887" t="str">
        <f>IF(L98="","",IF(R194&lt;20,(IF(O97&gt;19000,IF(O97&lt;49000,"Pass","Fail"),"Fail"))))</f>
        <v/>
      </c>
      <c r="U97" s="883"/>
      <c r="V97" s="888"/>
    </row>
    <row r="98" spans="1:22">
      <c r="A98" s="889"/>
      <c r="B98" s="891"/>
      <c r="C98" s="65" t="s">
        <v>85</v>
      </c>
      <c r="M98" s="883"/>
      <c r="N98" s="883"/>
      <c r="O98" s="883"/>
      <c r="P98" s="885"/>
      <c r="Q98" s="885"/>
      <c r="R98" s="883"/>
      <c r="S98" s="885"/>
      <c r="T98" s="887"/>
      <c r="U98" s="883"/>
      <c r="V98" s="888"/>
    </row>
    <row r="99" spans="1:22" ht="38.25">
      <c r="A99" s="889"/>
      <c r="B99" s="892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883"/>
      <c r="N99" s="883"/>
      <c r="O99" s="883"/>
      <c r="P99" s="886"/>
      <c r="Q99" s="886"/>
      <c r="R99" s="883"/>
      <c r="S99" s="886"/>
      <c r="T99" s="887"/>
      <c r="U99" s="883"/>
      <c r="V99" s="888"/>
    </row>
    <row r="100" spans="1:22">
      <c r="A100" s="889"/>
      <c r="B100" s="890"/>
      <c r="C100" s="65" t="s">
        <v>84</v>
      </c>
      <c r="M100" s="883" t="str">
        <f>IF((L101=""),"",MAX(D102:L102))</f>
        <v/>
      </c>
      <c r="N100" s="883" t="str">
        <f>IF(L101="","",MIN(D102:L102))</f>
        <v/>
      </c>
      <c r="O100" s="883" t="str">
        <f>IF((L102=""),"",AVERAGE(D102:L102))</f>
        <v/>
      </c>
      <c r="P100" s="884">
        <v>800</v>
      </c>
      <c r="Q100" s="884">
        <v>1000</v>
      </c>
      <c r="R100" s="883" t="str">
        <f>IF((L101=""),"",((M100-N100)/(M100+N100))*100)</f>
        <v/>
      </c>
      <c r="S100" s="884">
        <v>20</v>
      </c>
      <c r="T100" s="887" t="str">
        <f>IF(L101="","",IF(R197&lt;20,(IF(O100&gt;19000,IF(O100&lt;49000,"Pass","Fail"),"Fail"))))</f>
        <v/>
      </c>
      <c r="U100" s="883"/>
      <c r="V100" s="888"/>
    </row>
    <row r="101" spans="1:22">
      <c r="A101" s="889"/>
      <c r="B101" s="891"/>
      <c r="C101" s="65" t="s">
        <v>85</v>
      </c>
      <c r="M101" s="883"/>
      <c r="N101" s="883"/>
      <c r="O101" s="883"/>
      <c r="P101" s="885"/>
      <c r="Q101" s="885"/>
      <c r="R101" s="883"/>
      <c r="S101" s="885"/>
      <c r="T101" s="887"/>
      <c r="U101" s="883"/>
      <c r="V101" s="888"/>
    </row>
    <row r="102" spans="1:22" ht="38.25">
      <c r="A102" s="889"/>
      <c r="B102" s="892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883"/>
      <c r="N102" s="883"/>
      <c r="O102" s="883"/>
      <c r="P102" s="886"/>
      <c r="Q102" s="886"/>
      <c r="R102" s="883"/>
      <c r="S102" s="886"/>
      <c r="T102" s="887"/>
      <c r="U102" s="883"/>
      <c r="V102" s="888"/>
    </row>
    <row r="103" spans="1:22">
      <c r="A103" s="889"/>
      <c r="B103" s="890"/>
      <c r="C103" s="65" t="s">
        <v>84</v>
      </c>
      <c r="M103" s="883" t="str">
        <f>IF((L104=""),"",MAX(D105:L105))</f>
        <v/>
      </c>
      <c r="N103" s="883" t="str">
        <f>IF(L104="","",MIN(D105:L105))</f>
        <v/>
      </c>
      <c r="O103" s="883" t="str">
        <f>IF((L105=""),"",AVERAGE(D105:L105))</f>
        <v/>
      </c>
      <c r="P103" s="884">
        <v>800</v>
      </c>
      <c r="Q103" s="884">
        <v>1000</v>
      </c>
      <c r="R103" s="883" t="str">
        <f>IF((L104=""),"",((M103-N103)/(M103+N103))*100)</f>
        <v/>
      </c>
      <c r="S103" s="884">
        <v>20</v>
      </c>
      <c r="T103" s="887" t="str">
        <f>IF(L104="","",IF(R200&lt;20,(IF(O103&gt;19000,IF(O103&lt;49000,"Pass","Fail"),"Fail"))))</f>
        <v/>
      </c>
      <c r="U103" s="883"/>
      <c r="V103" s="888"/>
    </row>
    <row r="104" spans="1:22">
      <c r="A104" s="889"/>
      <c r="B104" s="891"/>
      <c r="C104" s="65" t="s">
        <v>85</v>
      </c>
      <c r="M104" s="883"/>
      <c r="N104" s="883"/>
      <c r="O104" s="883"/>
      <c r="P104" s="885"/>
      <c r="Q104" s="885"/>
      <c r="R104" s="883"/>
      <c r="S104" s="885"/>
      <c r="T104" s="887"/>
      <c r="U104" s="883"/>
      <c r="V104" s="888"/>
    </row>
    <row r="105" spans="1:22" ht="38.25">
      <c r="A105" s="889"/>
      <c r="B105" s="892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883"/>
      <c r="N105" s="883"/>
      <c r="O105" s="883"/>
      <c r="P105" s="886"/>
      <c r="Q105" s="886"/>
      <c r="R105" s="883"/>
      <c r="S105" s="886"/>
      <c r="T105" s="887"/>
      <c r="U105" s="883"/>
      <c r="V105" s="888"/>
    </row>
    <row r="106" spans="1:22">
      <c r="A106" s="889"/>
      <c r="B106" s="890"/>
      <c r="C106" s="65" t="s">
        <v>84</v>
      </c>
      <c r="M106" s="883" t="str">
        <f>IF((L107=""),"",MAX(D108:L108))</f>
        <v/>
      </c>
      <c r="N106" s="883" t="str">
        <f>IF(L107="","",MIN(D108:L108))</f>
        <v/>
      </c>
      <c r="O106" s="883" t="str">
        <f>IF((L108=""),"",AVERAGE(D108:L108))</f>
        <v/>
      </c>
      <c r="P106" s="884">
        <v>800</v>
      </c>
      <c r="Q106" s="884">
        <v>1000</v>
      </c>
      <c r="R106" s="883" t="str">
        <f>IF((L107=""),"",((M106-N106)/(M106+N106))*100)</f>
        <v/>
      </c>
      <c r="S106" s="884">
        <v>20</v>
      </c>
      <c r="T106" s="887" t="str">
        <f>IF(L107="","",IF(R203&lt;20,(IF(O106&gt;19000,IF(O106&lt;49000,"Pass","Fail"),"Fail"))))</f>
        <v/>
      </c>
      <c r="U106" s="883"/>
      <c r="V106" s="888"/>
    </row>
    <row r="107" spans="1:22">
      <c r="A107" s="889"/>
      <c r="B107" s="891"/>
      <c r="C107" s="65" t="s">
        <v>85</v>
      </c>
      <c r="M107" s="883"/>
      <c r="N107" s="883"/>
      <c r="O107" s="883"/>
      <c r="P107" s="885"/>
      <c r="Q107" s="885"/>
      <c r="R107" s="883"/>
      <c r="S107" s="885"/>
      <c r="T107" s="887"/>
      <c r="U107" s="883"/>
      <c r="V107" s="888"/>
    </row>
    <row r="108" spans="1:22" ht="38.25">
      <c r="A108" s="889"/>
      <c r="B108" s="892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883"/>
      <c r="N108" s="883"/>
      <c r="O108" s="883"/>
      <c r="P108" s="886"/>
      <c r="Q108" s="886"/>
      <c r="R108" s="883"/>
      <c r="S108" s="886"/>
      <c r="T108" s="887"/>
      <c r="U108" s="883"/>
      <c r="V108" s="888"/>
    </row>
    <row r="109" spans="1:22">
      <c r="A109" s="889"/>
      <c r="B109" s="890"/>
      <c r="C109" s="65" t="s">
        <v>84</v>
      </c>
      <c r="M109" s="883" t="str">
        <f>IF((L110=""),"",MAX(D111:L111))</f>
        <v/>
      </c>
      <c r="N109" s="883" t="str">
        <f>IF(L110="","",MIN(D111:L111))</f>
        <v/>
      </c>
      <c r="O109" s="883" t="str">
        <f>IF((L111=""),"",AVERAGE(D111:L111))</f>
        <v/>
      </c>
      <c r="P109" s="884">
        <v>800</v>
      </c>
      <c r="Q109" s="884">
        <v>1000</v>
      </c>
      <c r="R109" s="883" t="str">
        <f>IF((L110=""),"",((M109-N109)/(M109+N109))*100)</f>
        <v/>
      </c>
      <c r="S109" s="884">
        <v>20</v>
      </c>
      <c r="T109" s="887" t="str">
        <f>IF(L110="","",IF(R206&lt;20,(IF(O109&gt;19000,IF(O109&lt;49000,"Pass","Fail"),"Fail"))))</f>
        <v/>
      </c>
      <c r="U109" s="883"/>
      <c r="V109" s="888"/>
    </row>
    <row r="110" spans="1:22">
      <c r="A110" s="889"/>
      <c r="B110" s="891"/>
      <c r="C110" s="65" t="s">
        <v>85</v>
      </c>
      <c r="M110" s="883"/>
      <c r="N110" s="883"/>
      <c r="O110" s="883"/>
      <c r="P110" s="885"/>
      <c r="Q110" s="885"/>
      <c r="R110" s="883"/>
      <c r="S110" s="885"/>
      <c r="T110" s="887"/>
      <c r="U110" s="883"/>
      <c r="V110" s="888"/>
    </row>
    <row r="111" spans="1:22" ht="38.25">
      <c r="A111" s="889"/>
      <c r="B111" s="892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883"/>
      <c r="N111" s="883"/>
      <c r="O111" s="883"/>
      <c r="P111" s="886"/>
      <c r="Q111" s="886"/>
      <c r="R111" s="883"/>
      <c r="S111" s="886"/>
      <c r="T111" s="887"/>
      <c r="U111" s="883"/>
      <c r="V111" s="888"/>
    </row>
    <row r="112" spans="1:22">
      <c r="A112" s="889"/>
      <c r="B112" s="890"/>
      <c r="C112" s="65" t="s">
        <v>84</v>
      </c>
      <c r="M112" s="883" t="str">
        <f>IF((L113=""),"",MAX(D114:L114))</f>
        <v/>
      </c>
      <c r="N112" s="883" t="str">
        <f>IF(L113="","",MIN(D114:L114))</f>
        <v/>
      </c>
      <c r="O112" s="883" t="str">
        <f>IF((L114=""),"",AVERAGE(D114:L114))</f>
        <v/>
      </c>
      <c r="P112" s="884">
        <v>800</v>
      </c>
      <c r="Q112" s="884">
        <v>1000</v>
      </c>
      <c r="R112" s="883" t="str">
        <f>IF((L113=""),"",((M112-N112)/(M112+N112))*100)</f>
        <v/>
      </c>
      <c r="S112" s="884">
        <v>20</v>
      </c>
      <c r="T112" s="887" t="str">
        <f>IF(L113="","",IF(R209&lt;20,(IF(O112&gt;19000,IF(O112&lt;49000,"Pass","Fail"),"Fail"))))</f>
        <v/>
      </c>
      <c r="U112" s="883"/>
      <c r="V112" s="888"/>
    </row>
    <row r="113" spans="1:22">
      <c r="A113" s="889"/>
      <c r="B113" s="891"/>
      <c r="C113" s="65" t="s">
        <v>85</v>
      </c>
      <c r="M113" s="883"/>
      <c r="N113" s="883"/>
      <c r="O113" s="883"/>
      <c r="P113" s="885"/>
      <c r="Q113" s="885"/>
      <c r="R113" s="883"/>
      <c r="S113" s="885"/>
      <c r="T113" s="887"/>
      <c r="U113" s="883"/>
      <c r="V113" s="888"/>
    </row>
    <row r="114" spans="1:22" ht="38.25">
      <c r="A114" s="889"/>
      <c r="B114" s="892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883"/>
      <c r="N114" s="883"/>
      <c r="O114" s="883"/>
      <c r="P114" s="886"/>
      <c r="Q114" s="886"/>
      <c r="R114" s="883"/>
      <c r="S114" s="886"/>
      <c r="T114" s="887"/>
      <c r="U114" s="883"/>
      <c r="V114" s="888"/>
    </row>
    <row r="115" spans="1:22">
      <c r="A115" s="889"/>
      <c r="B115" s="890"/>
      <c r="C115" s="65" t="s">
        <v>84</v>
      </c>
      <c r="M115" s="883" t="str">
        <f>IF((L116=""),"",MAX(D117:L117))</f>
        <v/>
      </c>
      <c r="N115" s="883" t="str">
        <f>IF(L116="","",MIN(D117:L117))</f>
        <v/>
      </c>
      <c r="O115" s="883" t="str">
        <f>IF((L117=""),"",AVERAGE(D117:L117))</f>
        <v/>
      </c>
      <c r="P115" s="884">
        <v>800</v>
      </c>
      <c r="Q115" s="884">
        <v>1000</v>
      </c>
      <c r="R115" s="883" t="str">
        <f>IF((L116=""),"",((M115-N115)/(M115+N115))*100)</f>
        <v/>
      </c>
      <c r="S115" s="884">
        <v>20</v>
      </c>
      <c r="T115" s="887" t="str">
        <f>IF(L116="","",IF(R212&lt;20,(IF(O115&gt;19000,IF(O115&lt;49000,"Pass","Fail"),"Fail"))))</f>
        <v/>
      </c>
      <c r="U115" s="883"/>
      <c r="V115" s="888"/>
    </row>
    <row r="116" spans="1:22">
      <c r="A116" s="889"/>
      <c r="B116" s="891"/>
      <c r="C116" s="65" t="s">
        <v>85</v>
      </c>
      <c r="M116" s="883"/>
      <c r="N116" s="883"/>
      <c r="O116" s="883"/>
      <c r="P116" s="885"/>
      <c r="Q116" s="885"/>
      <c r="R116" s="883"/>
      <c r="S116" s="885"/>
      <c r="T116" s="887"/>
      <c r="U116" s="883"/>
      <c r="V116" s="888"/>
    </row>
    <row r="117" spans="1:22" ht="38.25">
      <c r="A117" s="889"/>
      <c r="B117" s="892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883"/>
      <c r="N117" s="883"/>
      <c r="O117" s="883"/>
      <c r="P117" s="886"/>
      <c r="Q117" s="886"/>
      <c r="R117" s="883"/>
      <c r="S117" s="886"/>
      <c r="T117" s="887"/>
      <c r="U117" s="883"/>
      <c r="V117" s="888"/>
    </row>
    <row r="118" spans="1:22">
      <c r="A118" s="889"/>
      <c r="B118" s="890"/>
      <c r="C118" s="65" t="s">
        <v>84</v>
      </c>
      <c r="M118" s="883" t="str">
        <f>IF((L119=""),"",MAX(D120:L120))</f>
        <v/>
      </c>
      <c r="N118" s="883" t="str">
        <f>IF(L119="","",MIN(D120:L120))</f>
        <v/>
      </c>
      <c r="O118" s="883" t="str">
        <f>IF((L120=""),"",AVERAGE(D120:L120))</f>
        <v/>
      </c>
      <c r="P118" s="884">
        <v>800</v>
      </c>
      <c r="Q118" s="884">
        <v>1000</v>
      </c>
      <c r="R118" s="883" t="str">
        <f>IF((L119=""),"",((M118-N118)/(M118+N118))*100)</f>
        <v/>
      </c>
      <c r="S118" s="884">
        <v>20</v>
      </c>
      <c r="T118" s="887" t="str">
        <f>IF(L119="","",IF(R215&lt;20,(IF(O118&gt;19000,IF(O118&lt;49000,"Pass","Fail"),"Fail"))))</f>
        <v/>
      </c>
      <c r="U118" s="883"/>
      <c r="V118" s="888"/>
    </row>
    <row r="119" spans="1:22">
      <c r="A119" s="889"/>
      <c r="B119" s="891"/>
      <c r="C119" s="65" t="s">
        <v>85</v>
      </c>
      <c r="M119" s="883"/>
      <c r="N119" s="883"/>
      <c r="O119" s="883"/>
      <c r="P119" s="885"/>
      <c r="Q119" s="885"/>
      <c r="R119" s="883"/>
      <c r="S119" s="885"/>
      <c r="T119" s="887"/>
      <c r="U119" s="883"/>
      <c r="V119" s="888"/>
    </row>
    <row r="120" spans="1:22" ht="38.25">
      <c r="A120" s="889"/>
      <c r="B120" s="892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883"/>
      <c r="N120" s="883"/>
      <c r="O120" s="883"/>
      <c r="P120" s="886"/>
      <c r="Q120" s="886"/>
      <c r="R120" s="883"/>
      <c r="S120" s="886"/>
      <c r="T120" s="887"/>
      <c r="U120" s="883"/>
      <c r="V120" s="888"/>
    </row>
    <row r="121" spans="1:22">
      <c r="A121" s="889"/>
      <c r="B121" s="890"/>
      <c r="C121" s="65" t="s">
        <v>84</v>
      </c>
      <c r="M121" s="883" t="str">
        <f>IF((L122=""),"",MAX(D123:L123))</f>
        <v/>
      </c>
      <c r="N121" s="883" t="str">
        <f>IF(L122="","",MIN(D123:L123))</f>
        <v/>
      </c>
      <c r="O121" s="883" t="str">
        <f>IF((L123=""),"",AVERAGE(D123:L123))</f>
        <v/>
      </c>
      <c r="P121" s="884">
        <v>800</v>
      </c>
      <c r="Q121" s="884">
        <v>1000</v>
      </c>
      <c r="R121" s="883" t="str">
        <f>IF((L122=""),"",((M121-N121)/(M121+N121))*100)</f>
        <v/>
      </c>
      <c r="S121" s="884">
        <v>20</v>
      </c>
      <c r="T121" s="887" t="str">
        <f>IF(L122="","",IF(R218&lt;20,(IF(O121&gt;19000,IF(O121&lt;49000,"Pass","Fail"),"Fail"))))</f>
        <v/>
      </c>
      <c r="U121" s="883"/>
      <c r="V121" s="888"/>
    </row>
    <row r="122" spans="1:22">
      <c r="A122" s="889"/>
      <c r="B122" s="891"/>
      <c r="C122" s="65" t="s">
        <v>85</v>
      </c>
      <c r="M122" s="883"/>
      <c r="N122" s="883"/>
      <c r="O122" s="883"/>
      <c r="P122" s="885"/>
      <c r="Q122" s="885"/>
      <c r="R122" s="883"/>
      <c r="S122" s="885"/>
      <c r="T122" s="887"/>
      <c r="U122" s="883"/>
      <c r="V122" s="888"/>
    </row>
    <row r="123" spans="1:22" ht="38.25">
      <c r="A123" s="889"/>
      <c r="B123" s="892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883"/>
      <c r="N123" s="883"/>
      <c r="O123" s="883"/>
      <c r="P123" s="886"/>
      <c r="Q123" s="886"/>
      <c r="R123" s="883"/>
      <c r="S123" s="886"/>
      <c r="T123" s="887"/>
      <c r="U123" s="883"/>
      <c r="V123" s="888"/>
    </row>
    <row r="124" spans="1:22">
      <c r="A124" s="889"/>
      <c r="B124" s="890"/>
      <c r="C124" s="65" t="s">
        <v>84</v>
      </c>
      <c r="M124" s="883" t="str">
        <f>IF((L125=""),"",MAX(D126:L126))</f>
        <v/>
      </c>
      <c r="N124" s="883" t="str">
        <f>IF(L125="","",MIN(D126:L126))</f>
        <v/>
      </c>
      <c r="O124" s="883" t="str">
        <f>IF((L126=""),"",AVERAGE(D126:L126))</f>
        <v/>
      </c>
      <c r="P124" s="884">
        <v>800</v>
      </c>
      <c r="Q124" s="884">
        <v>1000</v>
      </c>
      <c r="R124" s="883" t="str">
        <f>IF((L125=""),"",((M124-N124)/(M124+N124))*100)</f>
        <v/>
      </c>
      <c r="S124" s="884">
        <v>20</v>
      </c>
      <c r="T124" s="887" t="str">
        <f>IF(L125="","",IF(R221&lt;20,(IF(O124&gt;19000,IF(O124&lt;49000,"Pass","Fail"),"Fail"))))</f>
        <v/>
      </c>
      <c r="U124" s="883"/>
      <c r="V124" s="888"/>
    </row>
    <row r="125" spans="1:22">
      <c r="A125" s="889"/>
      <c r="B125" s="891"/>
      <c r="C125" s="65" t="s">
        <v>85</v>
      </c>
      <c r="M125" s="883"/>
      <c r="N125" s="883"/>
      <c r="O125" s="883"/>
      <c r="P125" s="885"/>
      <c r="Q125" s="885"/>
      <c r="R125" s="883"/>
      <c r="S125" s="885"/>
      <c r="T125" s="887"/>
      <c r="U125" s="883"/>
      <c r="V125" s="888"/>
    </row>
    <row r="126" spans="1:22" ht="38.25">
      <c r="A126" s="889"/>
      <c r="B126" s="892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883"/>
      <c r="N126" s="883"/>
      <c r="O126" s="883"/>
      <c r="P126" s="886"/>
      <c r="Q126" s="886"/>
      <c r="R126" s="883"/>
      <c r="S126" s="886"/>
      <c r="T126" s="887"/>
      <c r="U126" s="883"/>
      <c r="V126" s="888"/>
    </row>
    <row r="127" spans="1:22">
      <c r="A127" s="889"/>
      <c r="B127" s="890"/>
      <c r="C127" s="65" t="s">
        <v>84</v>
      </c>
      <c r="M127" s="883" t="str">
        <f>IF((L128=""),"",MAX(D129:L129))</f>
        <v/>
      </c>
      <c r="N127" s="883" t="str">
        <f>IF(L128="","",MIN(D129:L129))</f>
        <v/>
      </c>
      <c r="O127" s="883" t="str">
        <f>IF((L129=""),"",AVERAGE(D129:L129))</f>
        <v/>
      </c>
      <c r="P127" s="884">
        <v>800</v>
      </c>
      <c r="Q127" s="884">
        <v>1000</v>
      </c>
      <c r="R127" s="883" t="str">
        <f>IF((L128=""),"",((M127-N127)/(M127+N127))*100)</f>
        <v/>
      </c>
      <c r="S127" s="884">
        <v>20</v>
      </c>
      <c r="T127" s="887" t="str">
        <f>IF(L128="","",IF(R224&lt;20,(IF(O127&gt;19000,IF(O127&lt;49000,"Pass","Fail"),"Fail"))))</f>
        <v/>
      </c>
      <c r="U127" s="883"/>
      <c r="V127" s="888"/>
    </row>
    <row r="128" spans="1:22">
      <c r="A128" s="889"/>
      <c r="B128" s="891"/>
      <c r="C128" s="65" t="s">
        <v>85</v>
      </c>
      <c r="M128" s="883"/>
      <c r="N128" s="883"/>
      <c r="O128" s="883"/>
      <c r="P128" s="885"/>
      <c r="Q128" s="885"/>
      <c r="R128" s="883"/>
      <c r="S128" s="885"/>
      <c r="T128" s="887"/>
      <c r="U128" s="883"/>
      <c r="V128" s="888"/>
    </row>
    <row r="129" spans="1:22" ht="38.25">
      <c r="A129" s="889"/>
      <c r="B129" s="892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883"/>
      <c r="N129" s="883"/>
      <c r="O129" s="883"/>
      <c r="P129" s="886"/>
      <c r="Q129" s="886"/>
      <c r="R129" s="883"/>
      <c r="S129" s="886"/>
      <c r="T129" s="887"/>
      <c r="U129" s="883"/>
      <c r="V129" s="888"/>
    </row>
    <row r="130" spans="1:22">
      <c r="A130" s="889"/>
      <c r="B130" s="890"/>
      <c r="C130" s="65" t="s">
        <v>84</v>
      </c>
      <c r="M130" s="883" t="str">
        <f>IF((L131=""),"",MAX(D132:L132))</f>
        <v/>
      </c>
      <c r="N130" s="883" t="str">
        <f>IF(L131="","",MIN(D132:L132))</f>
        <v/>
      </c>
      <c r="O130" s="883" t="str">
        <f>IF((L132=""),"",AVERAGE(D132:L132))</f>
        <v/>
      </c>
      <c r="P130" s="884">
        <v>800</v>
      </c>
      <c r="Q130" s="884">
        <v>1000</v>
      </c>
      <c r="R130" s="883" t="str">
        <f>IF((L131=""),"",((M130-N130)/(M130+N130))*100)</f>
        <v/>
      </c>
      <c r="S130" s="884">
        <v>20</v>
      </c>
      <c r="T130" s="887" t="str">
        <f>IF(L131="","",IF(R227&lt;20,(IF(O130&gt;19000,IF(O130&lt;49000,"Pass","Fail"),"Fail"))))</f>
        <v/>
      </c>
      <c r="U130" s="883"/>
      <c r="V130" s="888"/>
    </row>
    <row r="131" spans="1:22">
      <c r="A131" s="889"/>
      <c r="B131" s="891"/>
      <c r="C131" s="65" t="s">
        <v>85</v>
      </c>
      <c r="M131" s="883"/>
      <c r="N131" s="883"/>
      <c r="O131" s="883"/>
      <c r="P131" s="885"/>
      <c r="Q131" s="885"/>
      <c r="R131" s="883"/>
      <c r="S131" s="885"/>
      <c r="T131" s="887"/>
      <c r="U131" s="883"/>
      <c r="V131" s="888"/>
    </row>
    <row r="132" spans="1:22" ht="38.25">
      <c r="A132" s="889"/>
      <c r="B132" s="892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883"/>
      <c r="N132" s="883"/>
      <c r="O132" s="883"/>
      <c r="P132" s="886"/>
      <c r="Q132" s="886"/>
      <c r="R132" s="883"/>
      <c r="S132" s="886"/>
      <c r="T132" s="887"/>
      <c r="U132" s="883"/>
      <c r="V132" s="888"/>
    </row>
    <row r="133" spans="1:22">
      <c r="A133" s="889"/>
      <c r="B133" s="890"/>
      <c r="C133" s="65" t="s">
        <v>84</v>
      </c>
      <c r="M133" s="883" t="str">
        <f>IF((L134=""),"",MAX(D135:L135))</f>
        <v/>
      </c>
      <c r="N133" s="883" t="str">
        <f>IF(L134="","",MIN(D135:L135))</f>
        <v/>
      </c>
      <c r="O133" s="883" t="str">
        <f>IF((L135=""),"",AVERAGE(D135:L135))</f>
        <v/>
      </c>
      <c r="P133" s="884">
        <v>800</v>
      </c>
      <c r="Q133" s="884">
        <v>1000</v>
      </c>
      <c r="R133" s="883" t="str">
        <f>IF((L134=""),"",((M133-N133)/(M133+N133))*100)</f>
        <v/>
      </c>
      <c r="S133" s="884">
        <v>20</v>
      </c>
      <c r="T133" s="887" t="str">
        <f>IF(L134="","",IF(R230&lt;20,(IF(O133&gt;19000,IF(O133&lt;49000,"Pass","Fail"),"Fail"))))</f>
        <v/>
      </c>
      <c r="U133" s="883"/>
      <c r="V133" s="888"/>
    </row>
    <row r="134" spans="1:22">
      <c r="A134" s="889"/>
      <c r="B134" s="891"/>
      <c r="C134" s="65" t="s">
        <v>85</v>
      </c>
      <c r="M134" s="883"/>
      <c r="N134" s="883"/>
      <c r="O134" s="883"/>
      <c r="P134" s="885"/>
      <c r="Q134" s="885"/>
      <c r="R134" s="883"/>
      <c r="S134" s="885"/>
      <c r="T134" s="887"/>
      <c r="U134" s="883"/>
      <c r="V134" s="888"/>
    </row>
    <row r="135" spans="1:22" ht="38.25">
      <c r="A135" s="889"/>
      <c r="B135" s="892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883"/>
      <c r="N135" s="883"/>
      <c r="O135" s="883"/>
      <c r="P135" s="886"/>
      <c r="Q135" s="886"/>
      <c r="R135" s="883"/>
      <c r="S135" s="886"/>
      <c r="T135" s="887"/>
      <c r="U135" s="883"/>
      <c r="V135" s="888"/>
    </row>
    <row r="136" spans="1:22">
      <c r="A136" s="889"/>
      <c r="B136" s="890"/>
      <c r="C136" s="65" t="s">
        <v>84</v>
      </c>
      <c r="M136" s="883" t="str">
        <f>IF((L137=""),"",MAX(D138:L138))</f>
        <v/>
      </c>
      <c r="N136" s="883" t="str">
        <f>IF(L137="","",MIN(D138:L138))</f>
        <v/>
      </c>
      <c r="O136" s="883" t="str">
        <f>IF((L138=""),"",AVERAGE(D138:L138))</f>
        <v/>
      </c>
      <c r="P136" s="884">
        <v>800</v>
      </c>
      <c r="Q136" s="884">
        <v>1000</v>
      </c>
      <c r="R136" s="883" t="str">
        <f>IF((L137=""),"",((M136-N136)/(M136+N136))*100)</f>
        <v/>
      </c>
      <c r="S136" s="884">
        <v>20</v>
      </c>
      <c r="T136" s="887" t="str">
        <f>IF(L137="","",IF(R233&lt;20,(IF(O136&gt;19000,IF(O136&lt;49000,"Pass","Fail"),"Fail"))))</f>
        <v/>
      </c>
      <c r="U136" s="883"/>
      <c r="V136" s="888"/>
    </row>
    <row r="137" spans="1:22">
      <c r="A137" s="889"/>
      <c r="B137" s="891"/>
      <c r="C137" s="65" t="s">
        <v>85</v>
      </c>
      <c r="M137" s="883"/>
      <c r="N137" s="883"/>
      <c r="O137" s="883"/>
      <c r="P137" s="885"/>
      <c r="Q137" s="885"/>
      <c r="R137" s="883"/>
      <c r="S137" s="885"/>
      <c r="T137" s="887"/>
      <c r="U137" s="883"/>
      <c r="V137" s="888"/>
    </row>
    <row r="138" spans="1:22" ht="38.25">
      <c r="A138" s="889"/>
      <c r="B138" s="892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883"/>
      <c r="N138" s="883"/>
      <c r="O138" s="883"/>
      <c r="P138" s="886"/>
      <c r="Q138" s="886"/>
      <c r="R138" s="883"/>
      <c r="S138" s="886"/>
      <c r="T138" s="887"/>
      <c r="U138" s="883"/>
      <c r="V138" s="888"/>
    </row>
    <row r="139" spans="1:22">
      <c r="A139" s="889"/>
      <c r="B139" s="890"/>
      <c r="C139" s="65" t="s">
        <v>84</v>
      </c>
      <c r="M139" s="883" t="str">
        <f>IF((L140=""),"",MAX(D141:L141))</f>
        <v/>
      </c>
      <c r="N139" s="883" t="str">
        <f>IF(L140="","",MIN(D141:L141))</f>
        <v/>
      </c>
      <c r="O139" s="883" t="str">
        <f>IF((L141=""),"",AVERAGE(D141:L141))</f>
        <v/>
      </c>
      <c r="P139" s="884">
        <v>800</v>
      </c>
      <c r="Q139" s="884">
        <v>1000</v>
      </c>
      <c r="R139" s="883" t="str">
        <f>IF((L140=""),"",((M139-N139)/(M139+N139))*100)</f>
        <v/>
      </c>
      <c r="S139" s="884">
        <v>20</v>
      </c>
      <c r="T139" s="887" t="str">
        <f>IF(L140="","",IF(R236&lt;20,(IF(O139&gt;19000,IF(O139&lt;49000,"Pass","Fail"),"Fail"))))</f>
        <v/>
      </c>
      <c r="U139" s="883"/>
      <c r="V139" s="888"/>
    </row>
    <row r="140" spans="1:22">
      <c r="A140" s="889"/>
      <c r="B140" s="891"/>
      <c r="C140" s="65" t="s">
        <v>85</v>
      </c>
      <c r="M140" s="883"/>
      <c r="N140" s="883"/>
      <c r="O140" s="883"/>
      <c r="P140" s="885"/>
      <c r="Q140" s="885"/>
      <c r="R140" s="883"/>
      <c r="S140" s="885"/>
      <c r="T140" s="887"/>
      <c r="U140" s="883"/>
      <c r="V140" s="888"/>
    </row>
    <row r="141" spans="1:22" ht="38.25">
      <c r="A141" s="889"/>
      <c r="B141" s="892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883"/>
      <c r="N141" s="883"/>
      <c r="O141" s="883"/>
      <c r="P141" s="886"/>
      <c r="Q141" s="886"/>
      <c r="R141" s="883"/>
      <c r="S141" s="886"/>
      <c r="T141" s="887"/>
      <c r="U141" s="883"/>
      <c r="V141" s="888"/>
    </row>
    <row r="142" spans="1:22">
      <c r="A142" s="889"/>
      <c r="B142" s="890"/>
      <c r="C142" s="65" t="s">
        <v>84</v>
      </c>
      <c r="M142" s="883" t="str">
        <f>IF((L143=""),"",MAX(D144:L144))</f>
        <v/>
      </c>
      <c r="N142" s="883" t="str">
        <f>IF(L143="","",MIN(D144:L144))</f>
        <v/>
      </c>
      <c r="O142" s="883" t="str">
        <f>IF((L144=""),"",AVERAGE(D144:L144))</f>
        <v/>
      </c>
      <c r="P142" s="884">
        <v>800</v>
      </c>
      <c r="Q142" s="884">
        <v>1000</v>
      </c>
      <c r="R142" s="883" t="str">
        <f>IF((L143=""),"",((M142-N142)/(M142+N142))*100)</f>
        <v/>
      </c>
      <c r="S142" s="884">
        <v>20</v>
      </c>
      <c r="T142" s="887" t="str">
        <f>IF(L143="","",IF(R239&lt;20,(IF(O142&gt;19000,IF(O142&lt;49000,"Pass","Fail"),"Fail"))))</f>
        <v/>
      </c>
      <c r="U142" s="883"/>
      <c r="V142" s="888"/>
    </row>
    <row r="143" spans="1:22">
      <c r="A143" s="889"/>
      <c r="B143" s="891"/>
      <c r="C143" s="65" t="s">
        <v>85</v>
      </c>
      <c r="M143" s="883"/>
      <c r="N143" s="883"/>
      <c r="O143" s="883"/>
      <c r="P143" s="885"/>
      <c r="Q143" s="885"/>
      <c r="R143" s="883"/>
      <c r="S143" s="885"/>
      <c r="T143" s="887"/>
      <c r="U143" s="883"/>
      <c r="V143" s="888"/>
    </row>
    <row r="144" spans="1:22" ht="38.25">
      <c r="A144" s="889"/>
      <c r="B144" s="892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883"/>
      <c r="N144" s="883"/>
      <c r="O144" s="883"/>
      <c r="P144" s="886"/>
      <c r="Q144" s="886"/>
      <c r="R144" s="883"/>
      <c r="S144" s="886"/>
      <c r="T144" s="887"/>
      <c r="U144" s="883"/>
      <c r="V144" s="888"/>
    </row>
    <row r="145" spans="1:22">
      <c r="A145" s="889"/>
      <c r="B145" s="890"/>
      <c r="C145" s="65" t="s">
        <v>84</v>
      </c>
      <c r="M145" s="883" t="str">
        <f>IF((L146=""),"",MAX(D147:L147))</f>
        <v/>
      </c>
      <c r="N145" s="883" t="str">
        <f>IF(L146="","",MIN(D147:L147))</f>
        <v/>
      </c>
      <c r="O145" s="883" t="str">
        <f>IF((L147=""),"",AVERAGE(D147:L147))</f>
        <v/>
      </c>
      <c r="P145" s="884">
        <v>800</v>
      </c>
      <c r="Q145" s="884">
        <v>1000</v>
      </c>
      <c r="R145" s="883" t="str">
        <f>IF((L146=""),"",((M145-N145)/(M145+N145))*100)</f>
        <v/>
      </c>
      <c r="S145" s="884">
        <v>20</v>
      </c>
      <c r="T145" s="887" t="str">
        <f>IF(L146="","",IF(R242&lt;20,(IF(O145&gt;19000,IF(O145&lt;49000,"Pass","Fail"),"Fail"))))</f>
        <v/>
      </c>
      <c r="U145" s="883"/>
      <c r="V145" s="888"/>
    </row>
    <row r="146" spans="1:22">
      <c r="A146" s="889"/>
      <c r="B146" s="891"/>
      <c r="C146" s="65" t="s">
        <v>85</v>
      </c>
      <c r="M146" s="883"/>
      <c r="N146" s="883"/>
      <c r="O146" s="883"/>
      <c r="P146" s="885"/>
      <c r="Q146" s="885"/>
      <c r="R146" s="883"/>
      <c r="S146" s="885"/>
      <c r="T146" s="887"/>
      <c r="U146" s="883"/>
      <c r="V146" s="888"/>
    </row>
    <row r="147" spans="1:22" ht="38.25">
      <c r="A147" s="889"/>
      <c r="B147" s="892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883"/>
      <c r="N147" s="883"/>
      <c r="O147" s="883"/>
      <c r="P147" s="886"/>
      <c r="Q147" s="886"/>
      <c r="R147" s="883"/>
      <c r="S147" s="886"/>
      <c r="T147" s="887"/>
      <c r="U147" s="883"/>
      <c r="V147" s="888"/>
    </row>
    <row r="148" spans="1:22">
      <c r="A148" s="889"/>
      <c r="B148" s="890"/>
      <c r="C148" s="65" t="s">
        <v>84</v>
      </c>
      <c r="M148" s="883" t="str">
        <f>IF((L149=""),"",MAX(D150:L150))</f>
        <v/>
      </c>
      <c r="N148" s="883" t="str">
        <f>IF(L149="","",MIN(D150:L150))</f>
        <v/>
      </c>
      <c r="O148" s="883" t="str">
        <f>IF((L150=""),"",AVERAGE(D150:L150))</f>
        <v/>
      </c>
      <c r="P148" s="884">
        <v>800</v>
      </c>
      <c r="Q148" s="884">
        <v>1000</v>
      </c>
      <c r="R148" s="883" t="str">
        <f>IF((L149=""),"",((M148-N148)/(M148+N148))*100)</f>
        <v/>
      </c>
      <c r="S148" s="884">
        <v>20</v>
      </c>
      <c r="T148" s="887" t="str">
        <f>IF(L149="","",IF(R245&lt;20,(IF(O148&gt;19000,IF(O148&lt;49000,"Pass","Fail"),"Fail"))))</f>
        <v/>
      </c>
      <c r="U148" s="883"/>
      <c r="V148" s="888"/>
    </row>
    <row r="149" spans="1:22">
      <c r="A149" s="889"/>
      <c r="B149" s="891"/>
      <c r="C149" s="65" t="s">
        <v>85</v>
      </c>
      <c r="M149" s="883"/>
      <c r="N149" s="883"/>
      <c r="O149" s="883"/>
      <c r="P149" s="885"/>
      <c r="Q149" s="885"/>
      <c r="R149" s="883"/>
      <c r="S149" s="885"/>
      <c r="T149" s="887"/>
      <c r="U149" s="883"/>
      <c r="V149" s="888"/>
    </row>
    <row r="150" spans="1:22" ht="38.25">
      <c r="A150" s="889"/>
      <c r="B150" s="892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883"/>
      <c r="N150" s="883"/>
      <c r="O150" s="883"/>
      <c r="P150" s="886"/>
      <c r="Q150" s="886"/>
      <c r="R150" s="883"/>
      <c r="S150" s="886"/>
      <c r="T150" s="887"/>
      <c r="U150" s="883"/>
      <c r="V150" s="888"/>
    </row>
    <row r="151" spans="1:22">
      <c r="A151" s="889"/>
      <c r="B151" s="890"/>
      <c r="C151" s="65" t="s">
        <v>84</v>
      </c>
      <c r="M151" s="883" t="str">
        <f>IF((L152=""),"",MAX(D153:L153))</f>
        <v/>
      </c>
      <c r="N151" s="883" t="str">
        <f>IF(L152="","",MIN(D153:L153))</f>
        <v/>
      </c>
      <c r="O151" s="883" t="str">
        <f>IF((L153=""),"",AVERAGE(D153:L153))</f>
        <v/>
      </c>
      <c r="P151" s="884">
        <v>800</v>
      </c>
      <c r="Q151" s="884">
        <v>1000</v>
      </c>
      <c r="R151" s="883" t="str">
        <f>IF((L152=""),"",((M151-N151)/(M151+N151))*100)</f>
        <v/>
      </c>
      <c r="S151" s="884">
        <v>20</v>
      </c>
      <c r="T151" s="887" t="str">
        <f>IF(L152="","",IF(R248&lt;20,(IF(O151&gt;19000,IF(O151&lt;49000,"Pass","Fail"),"Fail"))))</f>
        <v/>
      </c>
      <c r="U151" s="883"/>
      <c r="V151" s="888"/>
    </row>
    <row r="152" spans="1:22">
      <c r="A152" s="889"/>
      <c r="B152" s="891"/>
      <c r="C152" s="65" t="s">
        <v>85</v>
      </c>
      <c r="M152" s="883"/>
      <c r="N152" s="883"/>
      <c r="O152" s="883"/>
      <c r="P152" s="885"/>
      <c r="Q152" s="885"/>
      <c r="R152" s="883"/>
      <c r="S152" s="885"/>
      <c r="T152" s="887"/>
      <c r="U152" s="883"/>
      <c r="V152" s="888"/>
    </row>
    <row r="153" spans="1:22" ht="38.25">
      <c r="A153" s="889"/>
      <c r="B153" s="892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883"/>
      <c r="N153" s="883"/>
      <c r="O153" s="883"/>
      <c r="P153" s="886"/>
      <c r="Q153" s="886"/>
      <c r="R153" s="883"/>
      <c r="S153" s="886"/>
      <c r="T153" s="887"/>
      <c r="U153" s="883"/>
      <c r="V153" s="888"/>
    </row>
    <row r="154" spans="1:22">
      <c r="A154" s="889"/>
      <c r="B154" s="890"/>
      <c r="C154" s="65" t="s">
        <v>84</v>
      </c>
      <c r="M154" s="883" t="str">
        <f>IF((L155=""),"",MAX(D156:L156))</f>
        <v/>
      </c>
      <c r="N154" s="883" t="str">
        <f>IF(L155="","",MIN(D156:L156))</f>
        <v/>
      </c>
      <c r="O154" s="883" t="str">
        <f>IF((L156=""),"",AVERAGE(D156:L156))</f>
        <v/>
      </c>
      <c r="P154" s="884">
        <v>800</v>
      </c>
      <c r="Q154" s="884">
        <v>1000</v>
      </c>
      <c r="R154" s="883" t="str">
        <f>IF((L155=""),"",((M154-N154)/(M154+N154))*100)</f>
        <v/>
      </c>
      <c r="S154" s="884">
        <v>20</v>
      </c>
      <c r="T154" s="887" t="str">
        <f>IF(L155="","",IF(R251&lt;20,(IF(O154&gt;19000,IF(O154&lt;49000,"Pass","Fail"),"Fail"))))</f>
        <v/>
      </c>
      <c r="U154" s="883"/>
      <c r="V154" s="888"/>
    </row>
    <row r="155" spans="1:22">
      <c r="A155" s="889"/>
      <c r="B155" s="891"/>
      <c r="C155" s="65" t="s">
        <v>85</v>
      </c>
      <c r="M155" s="883"/>
      <c r="N155" s="883"/>
      <c r="O155" s="883"/>
      <c r="P155" s="885"/>
      <c r="Q155" s="885"/>
      <c r="R155" s="883"/>
      <c r="S155" s="885"/>
      <c r="T155" s="887"/>
      <c r="U155" s="883"/>
      <c r="V155" s="888"/>
    </row>
    <row r="156" spans="1:22" ht="38.25">
      <c r="A156" s="889"/>
      <c r="B156" s="892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883"/>
      <c r="N156" s="883"/>
      <c r="O156" s="883"/>
      <c r="P156" s="886"/>
      <c r="Q156" s="886"/>
      <c r="R156" s="883"/>
      <c r="S156" s="886"/>
      <c r="T156" s="887"/>
      <c r="U156" s="883"/>
      <c r="V156" s="888"/>
    </row>
    <row r="157" spans="1:22">
      <c r="A157" s="889"/>
      <c r="B157" s="890"/>
      <c r="C157" s="65" t="s">
        <v>84</v>
      </c>
      <c r="M157" s="883" t="str">
        <f>IF((L158=""),"",MAX(D159:L159))</f>
        <v/>
      </c>
      <c r="N157" s="883" t="str">
        <f>IF(L158="","",MIN(D159:L159))</f>
        <v/>
      </c>
      <c r="O157" s="883" t="str">
        <f>IF((L159=""),"",AVERAGE(D159:L159))</f>
        <v/>
      </c>
      <c r="P157" s="884">
        <v>800</v>
      </c>
      <c r="Q157" s="884">
        <v>1000</v>
      </c>
      <c r="R157" s="883" t="str">
        <f>IF((L158=""),"",((M157-N157)/(M157+N157))*100)</f>
        <v/>
      </c>
      <c r="S157" s="884">
        <v>20</v>
      </c>
      <c r="T157" s="887" t="str">
        <f>IF(L158="","",IF(R254&lt;20,(IF(O157&gt;19000,IF(O157&lt;49000,"Pass","Fail"),"Fail"))))</f>
        <v/>
      </c>
      <c r="U157" s="883"/>
      <c r="V157" s="888"/>
    </row>
    <row r="158" spans="1:22">
      <c r="A158" s="889"/>
      <c r="B158" s="891"/>
      <c r="C158" s="65" t="s">
        <v>85</v>
      </c>
      <c r="M158" s="883"/>
      <c r="N158" s="883"/>
      <c r="O158" s="883"/>
      <c r="P158" s="885"/>
      <c r="Q158" s="885"/>
      <c r="R158" s="883"/>
      <c r="S158" s="885"/>
      <c r="T158" s="887"/>
      <c r="U158" s="883"/>
      <c r="V158" s="888"/>
    </row>
    <row r="159" spans="1:22" ht="38.25">
      <c r="A159" s="889"/>
      <c r="B159" s="892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883"/>
      <c r="N159" s="883"/>
      <c r="O159" s="883"/>
      <c r="P159" s="886"/>
      <c r="Q159" s="886"/>
      <c r="R159" s="883"/>
      <c r="S159" s="886"/>
      <c r="T159" s="887"/>
      <c r="U159" s="883"/>
      <c r="V159" s="888"/>
    </row>
    <row r="160" spans="1:22">
      <c r="A160" s="889"/>
      <c r="B160" s="890"/>
      <c r="C160" s="65" t="s">
        <v>84</v>
      </c>
      <c r="M160" s="883" t="str">
        <f>IF((L161=""),"",MAX(D162:L162))</f>
        <v/>
      </c>
      <c r="N160" s="883" t="str">
        <f>IF(L161="","",MIN(D162:L162))</f>
        <v/>
      </c>
      <c r="O160" s="883" t="str">
        <f>IF((L162=""),"",AVERAGE(D162:L162))</f>
        <v/>
      </c>
      <c r="P160" s="884">
        <v>800</v>
      </c>
      <c r="Q160" s="884">
        <v>1000</v>
      </c>
      <c r="R160" s="883" t="str">
        <f>IF((L161=""),"",((M160-N160)/(M160+N160))*100)</f>
        <v/>
      </c>
      <c r="S160" s="884">
        <v>20</v>
      </c>
      <c r="T160" s="887" t="str">
        <f>IF(L161="","",IF(R257&lt;20,(IF(O160&gt;19000,IF(O160&lt;49000,"Pass","Fail"),"Fail"))))</f>
        <v/>
      </c>
      <c r="U160" s="883"/>
      <c r="V160" s="888"/>
    </row>
    <row r="161" spans="1:22">
      <c r="A161" s="889"/>
      <c r="B161" s="891"/>
      <c r="C161" s="65" t="s">
        <v>85</v>
      </c>
      <c r="M161" s="883"/>
      <c r="N161" s="883"/>
      <c r="O161" s="883"/>
      <c r="P161" s="885"/>
      <c r="Q161" s="885"/>
      <c r="R161" s="883"/>
      <c r="S161" s="885"/>
      <c r="T161" s="887"/>
      <c r="U161" s="883"/>
      <c r="V161" s="888"/>
    </row>
    <row r="162" spans="1:22" ht="38.25">
      <c r="A162" s="889"/>
      <c r="B162" s="892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883"/>
      <c r="N162" s="883"/>
      <c r="O162" s="883"/>
      <c r="P162" s="886"/>
      <c r="Q162" s="886"/>
      <c r="R162" s="883"/>
      <c r="S162" s="886"/>
      <c r="T162" s="887"/>
      <c r="U162" s="883"/>
      <c r="V162" s="888"/>
    </row>
    <row r="163" spans="1:22">
      <c r="A163" s="889"/>
      <c r="B163" s="890"/>
      <c r="C163" s="65" t="s">
        <v>84</v>
      </c>
      <c r="M163" s="883" t="str">
        <f>IF((L164=""),"",MAX(D165:L165))</f>
        <v/>
      </c>
      <c r="N163" s="883" t="str">
        <f>IF(L164="","",MIN(D165:L165))</f>
        <v/>
      </c>
      <c r="O163" s="883" t="str">
        <f>IF((L165=""),"",AVERAGE(D165:L165))</f>
        <v/>
      </c>
      <c r="P163" s="884">
        <v>800</v>
      </c>
      <c r="Q163" s="884">
        <v>1000</v>
      </c>
      <c r="R163" s="883" t="str">
        <f>IF((L164=""),"",((M163-N163)/(M163+N163))*100)</f>
        <v/>
      </c>
      <c r="S163" s="884">
        <v>20</v>
      </c>
      <c r="T163" s="887" t="str">
        <f>IF(L164="","",IF(R260&lt;20,(IF(O163&gt;19000,IF(O163&lt;49000,"Pass","Fail"),"Fail"))))</f>
        <v/>
      </c>
      <c r="U163" s="883"/>
      <c r="V163" s="888"/>
    </row>
    <row r="164" spans="1:22">
      <c r="A164" s="889"/>
      <c r="B164" s="891"/>
      <c r="C164" s="65" t="s">
        <v>85</v>
      </c>
      <c r="M164" s="883"/>
      <c r="N164" s="883"/>
      <c r="O164" s="883"/>
      <c r="P164" s="885"/>
      <c r="Q164" s="885"/>
      <c r="R164" s="883"/>
      <c r="S164" s="885"/>
      <c r="T164" s="887"/>
      <c r="U164" s="883"/>
      <c r="V164" s="888"/>
    </row>
    <row r="165" spans="1:22" ht="38.25">
      <c r="A165" s="889"/>
      <c r="B165" s="892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883"/>
      <c r="N165" s="883"/>
      <c r="O165" s="883"/>
      <c r="P165" s="886"/>
      <c r="Q165" s="886"/>
      <c r="R165" s="883"/>
      <c r="S165" s="886"/>
      <c r="T165" s="887"/>
      <c r="U165" s="883"/>
      <c r="V165" s="888"/>
    </row>
    <row r="166" spans="1:22">
      <c r="A166" s="889"/>
      <c r="B166" s="890"/>
      <c r="C166" s="65" t="s">
        <v>84</v>
      </c>
      <c r="M166" s="883" t="str">
        <f>IF((L167=""),"",MAX(D168:L168))</f>
        <v/>
      </c>
      <c r="N166" s="883" t="str">
        <f>IF(L167="","",MIN(D168:L168))</f>
        <v/>
      </c>
      <c r="O166" s="883" t="str">
        <f>IF((L168=""),"",AVERAGE(D168:L168))</f>
        <v/>
      </c>
      <c r="P166" s="884">
        <v>800</v>
      </c>
      <c r="Q166" s="884">
        <v>1000</v>
      </c>
      <c r="R166" s="883" t="str">
        <f>IF((L167=""),"",((M166-N166)/(M166+N166))*100)</f>
        <v/>
      </c>
      <c r="S166" s="884">
        <v>20</v>
      </c>
      <c r="T166" s="887" t="str">
        <f>IF(L167="","",IF(R263&lt;20,(IF(O166&gt;19000,IF(O166&lt;49000,"Pass","Fail"),"Fail"))))</f>
        <v/>
      </c>
      <c r="U166" s="883"/>
      <c r="V166" s="888"/>
    </row>
    <row r="167" spans="1:22">
      <c r="A167" s="889"/>
      <c r="B167" s="891"/>
      <c r="C167" s="65" t="s">
        <v>85</v>
      </c>
      <c r="M167" s="883"/>
      <c r="N167" s="883"/>
      <c r="O167" s="883"/>
      <c r="P167" s="885"/>
      <c r="Q167" s="885"/>
      <c r="R167" s="883"/>
      <c r="S167" s="885"/>
      <c r="T167" s="887"/>
      <c r="U167" s="883"/>
      <c r="V167" s="888"/>
    </row>
    <row r="168" spans="1:22" ht="38.25">
      <c r="A168" s="889"/>
      <c r="B168" s="892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883"/>
      <c r="N168" s="883"/>
      <c r="O168" s="883"/>
      <c r="P168" s="886"/>
      <c r="Q168" s="886"/>
      <c r="R168" s="883"/>
      <c r="S168" s="886"/>
      <c r="T168" s="887"/>
      <c r="U168" s="883"/>
      <c r="V168" s="888"/>
    </row>
    <row r="169" spans="1:22">
      <c r="A169" s="889"/>
      <c r="B169" s="890"/>
      <c r="C169" s="65" t="s">
        <v>84</v>
      </c>
      <c r="M169" s="883" t="str">
        <f>IF((L170=""),"",MAX(D171:L171))</f>
        <v/>
      </c>
      <c r="N169" s="883" t="str">
        <f>IF(L170="","",MIN(D171:L171))</f>
        <v/>
      </c>
      <c r="O169" s="883" t="str">
        <f>IF((L171=""),"",AVERAGE(D171:L171))</f>
        <v/>
      </c>
      <c r="P169" s="884">
        <v>800</v>
      </c>
      <c r="Q169" s="884">
        <v>1000</v>
      </c>
      <c r="R169" s="883" t="str">
        <f>IF((L170=""),"",((M169-N169)/(M169+N169))*100)</f>
        <v/>
      </c>
      <c r="S169" s="884">
        <v>20</v>
      </c>
      <c r="T169" s="887" t="str">
        <f>IF(L170="","",IF(R266&lt;20,(IF(O169&gt;19000,IF(O169&lt;49000,"Pass","Fail"),"Fail"))))</f>
        <v/>
      </c>
      <c r="U169" s="883"/>
      <c r="V169" s="888"/>
    </row>
    <row r="170" spans="1:22">
      <c r="A170" s="889"/>
      <c r="B170" s="891"/>
      <c r="C170" s="65" t="s">
        <v>85</v>
      </c>
      <c r="M170" s="883"/>
      <c r="N170" s="883"/>
      <c r="O170" s="883"/>
      <c r="P170" s="885"/>
      <c r="Q170" s="885"/>
      <c r="R170" s="883"/>
      <c r="S170" s="885"/>
      <c r="T170" s="887"/>
      <c r="U170" s="883"/>
      <c r="V170" s="888"/>
    </row>
    <row r="171" spans="1:22" ht="38.25">
      <c r="A171" s="889"/>
      <c r="B171" s="892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883"/>
      <c r="N171" s="883"/>
      <c r="O171" s="883"/>
      <c r="P171" s="886"/>
      <c r="Q171" s="886"/>
      <c r="R171" s="883"/>
      <c r="S171" s="886"/>
      <c r="T171" s="887"/>
      <c r="U171" s="883"/>
      <c r="V171" s="888"/>
    </row>
    <row r="172" spans="1:22">
      <c r="A172" s="889"/>
      <c r="B172" s="890"/>
      <c r="C172" s="65" t="s">
        <v>84</v>
      </c>
      <c r="M172" s="883" t="str">
        <f>IF((L173=""),"",MAX(D174:L174))</f>
        <v/>
      </c>
      <c r="N172" s="883" t="str">
        <f>IF(L173="","",MIN(D174:L174))</f>
        <v/>
      </c>
      <c r="O172" s="883" t="str">
        <f>IF((L174=""),"",AVERAGE(D174:L174))</f>
        <v/>
      </c>
      <c r="P172" s="884">
        <v>800</v>
      </c>
      <c r="Q172" s="884">
        <v>1000</v>
      </c>
      <c r="R172" s="883" t="str">
        <f>IF((L173=""),"",((M172-N172)/(M172+N172))*100)</f>
        <v/>
      </c>
      <c r="S172" s="884">
        <v>20</v>
      </c>
      <c r="T172" s="887" t="str">
        <f>IF(L173="","",IF(R269&lt;20,(IF(O172&gt;19000,IF(O172&lt;49000,"Pass","Fail"),"Fail"))))</f>
        <v/>
      </c>
      <c r="U172" s="883"/>
      <c r="V172" s="888"/>
    </row>
    <row r="173" spans="1:22">
      <c r="A173" s="889"/>
      <c r="B173" s="891"/>
      <c r="C173" s="65" t="s">
        <v>85</v>
      </c>
      <c r="M173" s="883"/>
      <c r="N173" s="883"/>
      <c r="O173" s="883"/>
      <c r="P173" s="885"/>
      <c r="Q173" s="885"/>
      <c r="R173" s="883"/>
      <c r="S173" s="885"/>
      <c r="T173" s="887"/>
      <c r="U173" s="883"/>
      <c r="V173" s="888"/>
    </row>
    <row r="174" spans="1:22" ht="38.25">
      <c r="A174" s="889"/>
      <c r="B174" s="892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883"/>
      <c r="N174" s="883"/>
      <c r="O174" s="883"/>
      <c r="P174" s="886"/>
      <c r="Q174" s="886"/>
      <c r="R174" s="883"/>
      <c r="S174" s="886"/>
      <c r="T174" s="887"/>
      <c r="U174" s="883"/>
      <c r="V174" s="888"/>
    </row>
    <row r="175" spans="1:22">
      <c r="A175" s="889"/>
      <c r="B175" s="890"/>
      <c r="C175" s="65" t="s">
        <v>84</v>
      </c>
      <c r="M175" s="883" t="str">
        <f>IF((L176=""),"",MAX(D177:L177))</f>
        <v/>
      </c>
      <c r="N175" s="883" t="str">
        <f>IF(L176="","",MIN(D177:L177))</f>
        <v/>
      </c>
      <c r="O175" s="883" t="str">
        <f>IF((L177=""),"",AVERAGE(D177:L177))</f>
        <v/>
      </c>
      <c r="P175" s="884">
        <v>800</v>
      </c>
      <c r="Q175" s="884">
        <v>1000</v>
      </c>
      <c r="R175" s="883" t="str">
        <f>IF((L176=""),"",((M175-N175)/(M175+N175))*100)</f>
        <v/>
      </c>
      <c r="S175" s="884">
        <v>20</v>
      </c>
      <c r="T175" s="887" t="str">
        <f>IF(L176="","",IF(R272&lt;20,(IF(O175&gt;19000,IF(O175&lt;49000,"Pass","Fail"),"Fail"))))</f>
        <v/>
      </c>
      <c r="U175" s="883"/>
      <c r="V175" s="888"/>
    </row>
    <row r="176" spans="1:22">
      <c r="A176" s="889"/>
      <c r="B176" s="891"/>
      <c r="C176" s="65" t="s">
        <v>85</v>
      </c>
      <c r="M176" s="883"/>
      <c r="N176" s="883"/>
      <c r="O176" s="883"/>
      <c r="P176" s="885"/>
      <c r="Q176" s="885"/>
      <c r="R176" s="883"/>
      <c r="S176" s="885"/>
      <c r="T176" s="887"/>
      <c r="U176" s="883"/>
      <c r="V176" s="888"/>
    </row>
    <row r="177" spans="1:22" ht="38.25">
      <c r="A177" s="889"/>
      <c r="B177" s="892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883"/>
      <c r="N177" s="883"/>
      <c r="O177" s="883"/>
      <c r="P177" s="886"/>
      <c r="Q177" s="886"/>
      <c r="R177" s="883"/>
      <c r="S177" s="886"/>
      <c r="T177" s="887"/>
      <c r="U177" s="883"/>
      <c r="V177" s="888"/>
    </row>
    <row r="178" spans="1:22">
      <c r="A178" s="889"/>
      <c r="B178" s="890"/>
      <c r="C178" s="65" t="s">
        <v>84</v>
      </c>
      <c r="M178" s="883" t="str">
        <f>IF((L179=""),"",MAX(D180:L180))</f>
        <v/>
      </c>
      <c r="N178" s="883" t="str">
        <f>IF(L179="","",MIN(D180:L180))</f>
        <v/>
      </c>
      <c r="O178" s="883" t="str">
        <f>IF((L180=""),"",AVERAGE(D180:L180))</f>
        <v/>
      </c>
      <c r="P178" s="884">
        <v>800</v>
      </c>
      <c r="Q178" s="884">
        <v>1000</v>
      </c>
      <c r="R178" s="883" t="str">
        <f>IF((L179=""),"",((M178-N178)/(M178+N178))*100)</f>
        <v/>
      </c>
      <c r="S178" s="884">
        <v>20</v>
      </c>
      <c r="T178" s="887" t="str">
        <f>IF(L179="","",IF(R275&lt;20,(IF(O178&gt;19000,IF(O178&lt;49000,"Pass","Fail"),"Fail"))))</f>
        <v/>
      </c>
      <c r="U178" s="883"/>
      <c r="V178" s="888"/>
    </row>
    <row r="179" spans="1:22">
      <c r="A179" s="889"/>
      <c r="B179" s="891"/>
      <c r="C179" s="65" t="s">
        <v>85</v>
      </c>
      <c r="M179" s="883"/>
      <c r="N179" s="883"/>
      <c r="O179" s="883"/>
      <c r="P179" s="885"/>
      <c r="Q179" s="885"/>
      <c r="R179" s="883"/>
      <c r="S179" s="885"/>
      <c r="T179" s="887"/>
      <c r="U179" s="883"/>
      <c r="V179" s="888"/>
    </row>
    <row r="180" spans="1:22" ht="38.25">
      <c r="A180" s="889"/>
      <c r="B180" s="892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883"/>
      <c r="N180" s="883"/>
      <c r="O180" s="883"/>
      <c r="P180" s="886"/>
      <c r="Q180" s="886"/>
      <c r="R180" s="883"/>
      <c r="S180" s="886"/>
      <c r="T180" s="887"/>
      <c r="U180" s="883"/>
      <c r="V180" s="888"/>
    </row>
    <row r="181" spans="1:22">
      <c r="A181" s="889"/>
      <c r="B181" s="890"/>
      <c r="C181" s="65" t="s">
        <v>84</v>
      </c>
      <c r="M181" s="883" t="str">
        <f>IF((L182=""),"",MAX(D183:L183))</f>
        <v/>
      </c>
      <c r="N181" s="883" t="str">
        <f>IF(L182="","",MIN(D183:L183))</f>
        <v/>
      </c>
      <c r="O181" s="883" t="str">
        <f>IF((L183=""),"",AVERAGE(D183:L183))</f>
        <v/>
      </c>
      <c r="P181" s="884">
        <v>800</v>
      </c>
      <c r="Q181" s="884">
        <v>1000</v>
      </c>
      <c r="R181" s="883" t="str">
        <f>IF((L182=""),"",((M181-N181)/(M181+N181))*100)</f>
        <v/>
      </c>
      <c r="S181" s="884">
        <v>20</v>
      </c>
      <c r="T181" s="887" t="str">
        <f>IF(L182="","",IF(R278&lt;20,(IF(O181&gt;19000,IF(O181&lt;49000,"Pass","Fail"),"Fail"))))</f>
        <v/>
      </c>
      <c r="U181" s="883"/>
      <c r="V181" s="888"/>
    </row>
    <row r="182" spans="1:22">
      <c r="A182" s="889"/>
      <c r="B182" s="891"/>
      <c r="C182" s="65" t="s">
        <v>85</v>
      </c>
      <c r="M182" s="883"/>
      <c r="N182" s="883"/>
      <c r="O182" s="883"/>
      <c r="P182" s="885"/>
      <c r="Q182" s="885"/>
      <c r="R182" s="883"/>
      <c r="S182" s="885"/>
      <c r="T182" s="887"/>
      <c r="U182" s="883"/>
      <c r="V182" s="888"/>
    </row>
    <row r="183" spans="1:22" ht="38.25">
      <c r="A183" s="889"/>
      <c r="B183" s="892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883"/>
      <c r="N183" s="883"/>
      <c r="O183" s="883"/>
      <c r="P183" s="886"/>
      <c r="Q183" s="886"/>
      <c r="R183" s="883"/>
      <c r="S183" s="886"/>
      <c r="T183" s="887"/>
      <c r="U183" s="883"/>
      <c r="V183" s="888"/>
    </row>
    <row r="184" spans="1:22">
      <c r="A184" s="889"/>
      <c r="B184" s="890"/>
      <c r="C184" s="65" t="s">
        <v>84</v>
      </c>
      <c r="M184" s="883" t="str">
        <f>IF((L185=""),"",MAX(D186:L186))</f>
        <v/>
      </c>
      <c r="N184" s="883" t="str">
        <f>IF(L185="","",MIN(D186:L186))</f>
        <v/>
      </c>
      <c r="O184" s="883" t="str">
        <f>IF((L186=""),"",AVERAGE(D186:L186))</f>
        <v/>
      </c>
      <c r="P184" s="884">
        <v>800</v>
      </c>
      <c r="Q184" s="884">
        <v>1000</v>
      </c>
      <c r="R184" s="883" t="str">
        <f>IF((L185=""),"",((M184-N184)/(M184+N184))*100)</f>
        <v/>
      </c>
      <c r="S184" s="884">
        <v>20</v>
      </c>
      <c r="T184" s="887" t="str">
        <f>IF(L185="","",IF(R281&lt;20,(IF(O184&gt;19000,IF(O184&lt;49000,"Pass","Fail"),"Fail"))))</f>
        <v/>
      </c>
      <c r="U184" s="883"/>
      <c r="V184" s="888"/>
    </row>
    <row r="185" spans="1:22">
      <c r="A185" s="889"/>
      <c r="B185" s="891"/>
      <c r="C185" s="65" t="s">
        <v>85</v>
      </c>
      <c r="M185" s="883"/>
      <c r="N185" s="883"/>
      <c r="O185" s="883"/>
      <c r="P185" s="885"/>
      <c r="Q185" s="885"/>
      <c r="R185" s="883"/>
      <c r="S185" s="885"/>
      <c r="T185" s="887"/>
      <c r="U185" s="883"/>
      <c r="V185" s="888"/>
    </row>
    <row r="186" spans="1:22" ht="38.25">
      <c r="A186" s="889"/>
      <c r="B186" s="892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883"/>
      <c r="N186" s="883"/>
      <c r="O186" s="883"/>
      <c r="P186" s="886"/>
      <c r="Q186" s="886"/>
      <c r="R186" s="883"/>
      <c r="S186" s="886"/>
      <c r="T186" s="887"/>
      <c r="U186" s="883"/>
      <c r="V186" s="888"/>
    </row>
    <row r="187" spans="1:22">
      <c r="A187" s="889"/>
      <c r="B187" s="890"/>
      <c r="C187" s="65" t="s">
        <v>84</v>
      </c>
      <c r="M187" s="883" t="str">
        <f>IF((L188=""),"",MAX(D189:L189))</f>
        <v/>
      </c>
      <c r="N187" s="883" t="str">
        <f>IF(L188="","",MIN(D189:L189))</f>
        <v/>
      </c>
      <c r="O187" s="883" t="str">
        <f>IF((L189=""),"",AVERAGE(D189:L189))</f>
        <v/>
      </c>
      <c r="P187" s="884">
        <v>800</v>
      </c>
      <c r="Q187" s="884">
        <v>1000</v>
      </c>
      <c r="R187" s="883" t="str">
        <f>IF((L188=""),"",((M187-N187)/(M187+N187))*100)</f>
        <v/>
      </c>
      <c r="S187" s="884">
        <v>20</v>
      </c>
      <c r="T187" s="887" t="str">
        <f>IF(L188="","",IF(R284&lt;20,(IF(O187&gt;19000,IF(O187&lt;49000,"Pass","Fail"),"Fail"))))</f>
        <v/>
      </c>
      <c r="U187" s="883"/>
      <c r="V187" s="888"/>
    </row>
    <row r="188" spans="1:22">
      <c r="A188" s="889"/>
      <c r="B188" s="891"/>
      <c r="C188" s="65" t="s">
        <v>85</v>
      </c>
      <c r="M188" s="883"/>
      <c r="N188" s="883"/>
      <c r="O188" s="883"/>
      <c r="P188" s="885"/>
      <c r="Q188" s="885"/>
      <c r="R188" s="883"/>
      <c r="S188" s="885"/>
      <c r="T188" s="887"/>
      <c r="U188" s="883"/>
      <c r="V188" s="888"/>
    </row>
    <row r="189" spans="1:22" ht="38.25">
      <c r="A189" s="889"/>
      <c r="B189" s="892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883"/>
      <c r="N189" s="883"/>
      <c r="O189" s="883"/>
      <c r="P189" s="886"/>
      <c r="Q189" s="886"/>
      <c r="R189" s="883"/>
      <c r="S189" s="886"/>
      <c r="T189" s="887"/>
      <c r="U189" s="883"/>
      <c r="V189" s="888"/>
    </row>
    <row r="190" spans="1:22">
      <c r="A190" s="889"/>
      <c r="B190" s="890"/>
      <c r="C190" s="65" t="s">
        <v>84</v>
      </c>
      <c r="M190" s="883" t="str">
        <f>IF((L191=""),"",MAX(D192:L192))</f>
        <v/>
      </c>
      <c r="N190" s="883" t="str">
        <f>IF(L191="","",MIN(D192:L192))</f>
        <v/>
      </c>
      <c r="O190" s="883" t="str">
        <f>IF((L192=""),"",AVERAGE(D192:L192))</f>
        <v/>
      </c>
      <c r="P190" s="884">
        <v>800</v>
      </c>
      <c r="Q190" s="884">
        <v>1000</v>
      </c>
      <c r="R190" s="883" t="str">
        <f>IF((L191=""),"",((M190-N190)/(M190+N190))*100)</f>
        <v/>
      </c>
      <c r="S190" s="884">
        <v>20</v>
      </c>
      <c r="T190" s="887" t="str">
        <f>IF(L191="","",IF(R287&lt;20,(IF(O190&gt;19000,IF(O190&lt;49000,"Pass","Fail"),"Fail"))))</f>
        <v/>
      </c>
      <c r="U190" s="883"/>
      <c r="V190" s="888"/>
    </row>
    <row r="191" spans="1:22">
      <c r="A191" s="889"/>
      <c r="B191" s="891"/>
      <c r="C191" s="65" t="s">
        <v>85</v>
      </c>
      <c r="M191" s="883"/>
      <c r="N191" s="883"/>
      <c r="O191" s="883"/>
      <c r="P191" s="885"/>
      <c r="Q191" s="885"/>
      <c r="R191" s="883"/>
      <c r="S191" s="885"/>
      <c r="T191" s="887"/>
      <c r="U191" s="883"/>
      <c r="V191" s="888"/>
    </row>
    <row r="192" spans="1:22" ht="38.25">
      <c r="A192" s="889"/>
      <c r="B192" s="892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883"/>
      <c r="N192" s="883"/>
      <c r="O192" s="883"/>
      <c r="P192" s="886"/>
      <c r="Q192" s="886"/>
      <c r="R192" s="883"/>
      <c r="S192" s="886"/>
      <c r="T192" s="887"/>
      <c r="U192" s="883"/>
      <c r="V192" s="888"/>
    </row>
    <row r="193" spans="1:22">
      <c r="A193" s="889"/>
      <c r="B193" s="890"/>
      <c r="C193" s="65" t="s">
        <v>84</v>
      </c>
      <c r="M193" s="883" t="str">
        <f>IF((L194=""),"",MAX(D195:L195))</f>
        <v/>
      </c>
      <c r="N193" s="883" t="str">
        <f>IF(L194="","",MIN(D195:L195))</f>
        <v/>
      </c>
      <c r="O193" s="883" t="str">
        <f>IF((L195=""),"",AVERAGE(D195:L195))</f>
        <v/>
      </c>
      <c r="P193" s="884">
        <v>800</v>
      </c>
      <c r="Q193" s="884">
        <v>1000</v>
      </c>
      <c r="R193" s="883" t="str">
        <f>IF((L194=""),"",((M193-N193)/(M193+N193))*100)</f>
        <v/>
      </c>
      <c r="S193" s="884">
        <v>20</v>
      </c>
      <c r="T193" s="887" t="str">
        <f>IF(L194="","",IF(R290&lt;20,(IF(O193&gt;19000,IF(O193&lt;49000,"Pass","Fail"),"Fail"))))</f>
        <v/>
      </c>
      <c r="U193" s="883"/>
      <c r="V193" s="888"/>
    </row>
    <row r="194" spans="1:22">
      <c r="A194" s="889"/>
      <c r="B194" s="891"/>
      <c r="C194" s="65" t="s">
        <v>85</v>
      </c>
      <c r="M194" s="883"/>
      <c r="N194" s="883"/>
      <c r="O194" s="883"/>
      <c r="P194" s="885"/>
      <c r="Q194" s="885"/>
      <c r="R194" s="883"/>
      <c r="S194" s="885"/>
      <c r="T194" s="887"/>
      <c r="U194" s="883"/>
      <c r="V194" s="888"/>
    </row>
    <row r="195" spans="1:22" ht="38.25">
      <c r="A195" s="889"/>
      <c r="B195" s="892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883"/>
      <c r="N195" s="883"/>
      <c r="O195" s="883"/>
      <c r="P195" s="886"/>
      <c r="Q195" s="886"/>
      <c r="R195" s="883"/>
      <c r="S195" s="886"/>
      <c r="T195" s="887"/>
      <c r="U195" s="883"/>
      <c r="V195" s="888"/>
    </row>
    <row r="196" spans="1:22">
      <c r="A196" s="889"/>
      <c r="B196" s="890"/>
      <c r="C196" s="65" t="s">
        <v>84</v>
      </c>
      <c r="M196" s="883" t="str">
        <f>IF((L197=""),"",MAX(D198:L198))</f>
        <v/>
      </c>
      <c r="N196" s="883" t="str">
        <f>IF(L197="","",MIN(D198:L198))</f>
        <v/>
      </c>
      <c r="O196" s="883" t="str">
        <f>IF((L198=""),"",AVERAGE(D198:L198))</f>
        <v/>
      </c>
      <c r="P196" s="884">
        <v>800</v>
      </c>
      <c r="Q196" s="884">
        <v>1000</v>
      </c>
      <c r="R196" s="883" t="str">
        <f>IF((L197=""),"",((M196-N196)/(M196+N196))*100)</f>
        <v/>
      </c>
      <c r="S196" s="884">
        <v>20</v>
      </c>
      <c r="T196" s="887" t="str">
        <f>IF(L197="","",IF(R293&lt;20,(IF(O196&gt;19000,IF(O196&lt;49000,"Pass","Fail"),"Fail"))))</f>
        <v/>
      </c>
      <c r="U196" s="883"/>
      <c r="V196" s="888"/>
    </row>
    <row r="197" spans="1:22">
      <c r="A197" s="889"/>
      <c r="B197" s="891"/>
      <c r="C197" s="65" t="s">
        <v>85</v>
      </c>
      <c r="M197" s="883"/>
      <c r="N197" s="883"/>
      <c r="O197" s="883"/>
      <c r="P197" s="885"/>
      <c r="Q197" s="885"/>
      <c r="R197" s="883"/>
      <c r="S197" s="885"/>
      <c r="T197" s="887"/>
      <c r="U197" s="883"/>
      <c r="V197" s="888"/>
    </row>
    <row r="198" spans="1:22" ht="38.25">
      <c r="A198" s="889"/>
      <c r="B198" s="892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883"/>
      <c r="N198" s="883"/>
      <c r="O198" s="883"/>
      <c r="P198" s="886"/>
      <c r="Q198" s="886"/>
      <c r="R198" s="883"/>
      <c r="S198" s="886"/>
      <c r="T198" s="887"/>
      <c r="U198" s="883"/>
      <c r="V198" s="888"/>
    </row>
    <row r="199" spans="1:22">
      <c r="A199" s="889"/>
      <c r="B199" s="890"/>
      <c r="C199" s="65" t="s">
        <v>84</v>
      </c>
      <c r="M199" s="883" t="str">
        <f>IF((L200=""),"",MAX(D201:L201))</f>
        <v/>
      </c>
      <c r="N199" s="883" t="str">
        <f>IF(L200="","",MIN(D201:L201))</f>
        <v/>
      </c>
      <c r="O199" s="883" t="str">
        <f>IF((L201=""),"",AVERAGE(D201:L201))</f>
        <v/>
      </c>
      <c r="P199" s="884">
        <v>800</v>
      </c>
      <c r="Q199" s="884">
        <v>1000</v>
      </c>
      <c r="R199" s="883" t="str">
        <f>IF((L200=""),"",((M199-N199)/(M199+N199))*100)</f>
        <v/>
      </c>
      <c r="S199" s="884">
        <v>20</v>
      </c>
      <c r="T199" s="887" t="str">
        <f>IF(L200="","",IF(R296&lt;20,(IF(O199&gt;19000,IF(O199&lt;49000,"Pass","Fail"),"Fail"))))</f>
        <v/>
      </c>
      <c r="U199" s="883"/>
      <c r="V199" s="888"/>
    </row>
    <row r="200" spans="1:22">
      <c r="A200" s="889"/>
      <c r="B200" s="891"/>
      <c r="C200" s="65" t="s">
        <v>85</v>
      </c>
      <c r="M200" s="883"/>
      <c r="N200" s="883"/>
      <c r="O200" s="883"/>
      <c r="P200" s="885"/>
      <c r="Q200" s="885"/>
      <c r="R200" s="883"/>
      <c r="S200" s="885"/>
      <c r="T200" s="887"/>
      <c r="U200" s="883"/>
      <c r="V200" s="888"/>
    </row>
    <row r="201" spans="1:22" ht="38.25">
      <c r="A201" s="889"/>
      <c r="B201" s="892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883"/>
      <c r="N201" s="883"/>
      <c r="O201" s="883"/>
      <c r="P201" s="886"/>
      <c r="Q201" s="886"/>
      <c r="R201" s="883"/>
      <c r="S201" s="886"/>
      <c r="T201" s="887"/>
      <c r="U201" s="883"/>
      <c r="V201" s="888"/>
    </row>
    <row r="202" spans="1:22">
      <c r="A202" s="889"/>
      <c r="B202" s="890"/>
      <c r="C202" s="65" t="s">
        <v>84</v>
      </c>
      <c r="M202" s="883" t="str">
        <f>IF((L203=""),"",MAX(D204:L204))</f>
        <v/>
      </c>
      <c r="N202" s="883" t="str">
        <f>IF(L203="","",MIN(D204:L204))</f>
        <v/>
      </c>
      <c r="O202" s="883" t="str">
        <f>IF((L204=""),"",AVERAGE(D204:L204))</f>
        <v/>
      </c>
      <c r="P202" s="884">
        <v>800</v>
      </c>
      <c r="Q202" s="884">
        <v>1000</v>
      </c>
      <c r="R202" s="883" t="str">
        <f>IF((L203=""),"",((M202-N202)/(M202+N202))*100)</f>
        <v/>
      </c>
      <c r="S202" s="884">
        <v>20</v>
      </c>
      <c r="T202" s="887" t="str">
        <f>IF(L203="","",IF(R299&lt;20,(IF(O202&gt;19000,IF(O202&lt;49000,"Pass","Fail"),"Fail"))))</f>
        <v/>
      </c>
      <c r="U202" s="883"/>
      <c r="V202" s="888"/>
    </row>
    <row r="203" spans="1:22">
      <c r="A203" s="889"/>
      <c r="B203" s="891"/>
      <c r="C203" s="65" t="s">
        <v>85</v>
      </c>
      <c r="M203" s="883"/>
      <c r="N203" s="883"/>
      <c r="O203" s="883"/>
      <c r="P203" s="885"/>
      <c r="Q203" s="885"/>
      <c r="R203" s="883"/>
      <c r="S203" s="885"/>
      <c r="T203" s="887"/>
      <c r="U203" s="883"/>
      <c r="V203" s="888"/>
    </row>
    <row r="204" spans="1:22" ht="38.25">
      <c r="A204" s="889"/>
      <c r="B204" s="892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883"/>
      <c r="N204" s="883"/>
      <c r="O204" s="883"/>
      <c r="P204" s="886"/>
      <c r="Q204" s="886"/>
      <c r="R204" s="883"/>
      <c r="S204" s="886"/>
      <c r="T204" s="887"/>
      <c r="U204" s="883"/>
      <c r="V204" s="888"/>
    </row>
    <row r="205" spans="1:22">
      <c r="A205" s="889"/>
      <c r="B205" s="890"/>
      <c r="C205" s="65" t="s">
        <v>84</v>
      </c>
      <c r="M205" s="883" t="str">
        <f>IF((L206=""),"",MAX(D207:L207))</f>
        <v/>
      </c>
      <c r="N205" s="883" t="str">
        <f>IF(L206="","",MIN(D207:L207))</f>
        <v/>
      </c>
      <c r="O205" s="883" t="str">
        <f>IF((L207=""),"",AVERAGE(D207:L207))</f>
        <v/>
      </c>
      <c r="P205" s="884">
        <v>800</v>
      </c>
      <c r="Q205" s="884">
        <v>1000</v>
      </c>
      <c r="R205" s="883" t="str">
        <f>IF((L206=""),"",((M205-N205)/(M205+N205))*100)</f>
        <v/>
      </c>
      <c r="S205" s="884">
        <v>20</v>
      </c>
      <c r="T205" s="887" t="str">
        <f>IF(L206="","",IF(R302&lt;20,(IF(O205&gt;19000,IF(O205&lt;49000,"Pass","Fail"),"Fail"))))</f>
        <v/>
      </c>
      <c r="U205" s="883"/>
      <c r="V205" s="888"/>
    </row>
    <row r="206" spans="1:22">
      <c r="A206" s="889"/>
      <c r="B206" s="891"/>
      <c r="C206" s="65" t="s">
        <v>85</v>
      </c>
      <c r="M206" s="883"/>
      <c r="N206" s="883"/>
      <c r="O206" s="883"/>
      <c r="P206" s="885"/>
      <c r="Q206" s="885"/>
      <c r="R206" s="883"/>
      <c r="S206" s="885"/>
      <c r="T206" s="887"/>
      <c r="U206" s="883"/>
      <c r="V206" s="888"/>
    </row>
    <row r="207" spans="1:22" ht="38.25">
      <c r="A207" s="889"/>
      <c r="B207" s="892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883"/>
      <c r="N207" s="883"/>
      <c r="O207" s="883"/>
      <c r="P207" s="886"/>
      <c r="Q207" s="886"/>
      <c r="R207" s="883"/>
      <c r="S207" s="886"/>
      <c r="T207" s="887"/>
      <c r="U207" s="883"/>
      <c r="V207" s="888"/>
    </row>
    <row r="208" spans="1:22">
      <c r="A208" s="889"/>
      <c r="B208" s="890"/>
      <c r="C208" s="65" t="s">
        <v>84</v>
      </c>
      <c r="M208" s="883" t="str">
        <f>IF((L209=""),"",MAX(D210:L210))</f>
        <v/>
      </c>
      <c r="N208" s="883" t="str">
        <f>IF(L209="","",MIN(D210:L210))</f>
        <v/>
      </c>
      <c r="O208" s="883" t="str">
        <f>IF((L210=""),"",AVERAGE(D210:L210))</f>
        <v/>
      </c>
      <c r="P208" s="884">
        <v>800</v>
      </c>
      <c r="Q208" s="884">
        <v>1000</v>
      </c>
      <c r="R208" s="883" t="str">
        <f>IF((L209=""),"",((M208-N208)/(M208+N208))*100)</f>
        <v/>
      </c>
      <c r="S208" s="884">
        <v>20</v>
      </c>
      <c r="T208" s="887" t="str">
        <f>IF(L209="","",IF(R305&lt;20,(IF(O208&gt;19000,IF(O208&lt;49000,"Pass","Fail"),"Fail"))))</f>
        <v/>
      </c>
      <c r="U208" s="883"/>
      <c r="V208" s="888"/>
    </row>
    <row r="209" spans="1:22">
      <c r="A209" s="889"/>
      <c r="B209" s="891"/>
      <c r="C209" s="65" t="s">
        <v>85</v>
      </c>
      <c r="M209" s="883"/>
      <c r="N209" s="883"/>
      <c r="O209" s="883"/>
      <c r="P209" s="885"/>
      <c r="Q209" s="885"/>
      <c r="R209" s="883"/>
      <c r="S209" s="885"/>
      <c r="T209" s="887"/>
      <c r="U209" s="883"/>
      <c r="V209" s="888"/>
    </row>
    <row r="210" spans="1:22" ht="38.25">
      <c r="A210" s="889"/>
      <c r="B210" s="892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883"/>
      <c r="N210" s="883"/>
      <c r="O210" s="883"/>
      <c r="P210" s="886"/>
      <c r="Q210" s="886"/>
      <c r="R210" s="883"/>
      <c r="S210" s="886"/>
      <c r="T210" s="887"/>
      <c r="U210" s="883"/>
      <c r="V210" s="888"/>
    </row>
    <row r="211" spans="1:22">
      <c r="A211" s="889"/>
      <c r="B211" s="890"/>
      <c r="C211" s="65" t="s">
        <v>84</v>
      </c>
      <c r="M211" s="883" t="str">
        <f>IF((L212=""),"",MAX(D213:L213))</f>
        <v/>
      </c>
      <c r="N211" s="883" t="str">
        <f>IF(L212="","",MIN(D213:L213))</f>
        <v/>
      </c>
      <c r="O211" s="883" t="str">
        <f>IF((L213=""),"",AVERAGE(D213:L213))</f>
        <v/>
      </c>
      <c r="P211" s="884">
        <v>800</v>
      </c>
      <c r="Q211" s="884">
        <v>1000</v>
      </c>
      <c r="R211" s="883" t="str">
        <f>IF((L212=""),"",((M211-N211)/(M211+N211))*100)</f>
        <v/>
      </c>
      <c r="S211" s="884">
        <v>20</v>
      </c>
      <c r="T211" s="887" t="str">
        <f>IF(L212="","",IF(R308&lt;20,(IF(O211&gt;19000,IF(O211&lt;49000,"Pass","Fail"),"Fail"))))</f>
        <v/>
      </c>
      <c r="U211" s="883"/>
      <c r="V211" s="888"/>
    </row>
    <row r="212" spans="1:22">
      <c r="A212" s="889"/>
      <c r="B212" s="891"/>
      <c r="C212" s="65" t="s">
        <v>85</v>
      </c>
      <c r="M212" s="883"/>
      <c r="N212" s="883"/>
      <c r="O212" s="883"/>
      <c r="P212" s="885"/>
      <c r="Q212" s="885"/>
      <c r="R212" s="883"/>
      <c r="S212" s="885"/>
      <c r="T212" s="887"/>
      <c r="U212" s="883"/>
      <c r="V212" s="888"/>
    </row>
    <row r="213" spans="1:22" ht="38.25">
      <c r="A213" s="889"/>
      <c r="B213" s="892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883"/>
      <c r="N213" s="883"/>
      <c r="O213" s="883"/>
      <c r="P213" s="886"/>
      <c r="Q213" s="886"/>
      <c r="R213" s="883"/>
      <c r="S213" s="886"/>
      <c r="T213" s="887"/>
      <c r="U213" s="883"/>
      <c r="V213" s="888"/>
    </row>
    <row r="214" spans="1:22">
      <c r="A214" s="889"/>
      <c r="B214" s="890"/>
      <c r="C214" s="65" t="s">
        <v>84</v>
      </c>
      <c r="M214" s="883" t="str">
        <f>IF((L215=""),"",MAX(D216:L216))</f>
        <v/>
      </c>
      <c r="N214" s="883" t="str">
        <f>IF(L215="","",MIN(D216:L216))</f>
        <v/>
      </c>
      <c r="O214" s="883" t="str">
        <f>IF((L216=""),"",AVERAGE(D216:L216))</f>
        <v/>
      </c>
      <c r="P214" s="884">
        <v>800</v>
      </c>
      <c r="Q214" s="884">
        <v>1000</v>
      </c>
      <c r="R214" s="883" t="str">
        <f>IF((L215=""),"",((M214-N214)/(M214+N214))*100)</f>
        <v/>
      </c>
      <c r="S214" s="884">
        <v>20</v>
      </c>
      <c r="T214" s="887" t="str">
        <f>IF(L215="","",IF(R311&lt;20,(IF(O214&gt;19000,IF(O214&lt;49000,"Pass","Fail"),"Fail"))))</f>
        <v/>
      </c>
      <c r="U214" s="883"/>
      <c r="V214" s="888"/>
    </row>
    <row r="215" spans="1:22">
      <c r="A215" s="889"/>
      <c r="B215" s="891"/>
      <c r="C215" s="65" t="s">
        <v>85</v>
      </c>
      <c r="M215" s="883"/>
      <c r="N215" s="883"/>
      <c r="O215" s="883"/>
      <c r="P215" s="885"/>
      <c r="Q215" s="885"/>
      <c r="R215" s="883"/>
      <c r="S215" s="885"/>
      <c r="T215" s="887"/>
      <c r="U215" s="883"/>
      <c r="V215" s="888"/>
    </row>
    <row r="216" spans="1:22" ht="38.25">
      <c r="A216" s="889"/>
      <c r="B216" s="892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883"/>
      <c r="N216" s="883"/>
      <c r="O216" s="883"/>
      <c r="P216" s="886"/>
      <c r="Q216" s="886"/>
      <c r="R216" s="883"/>
      <c r="S216" s="886"/>
      <c r="T216" s="887"/>
      <c r="U216" s="883"/>
      <c r="V216" s="888"/>
    </row>
    <row r="217" spans="1:22">
      <c r="A217" s="889"/>
      <c r="B217" s="890"/>
      <c r="C217" s="65" t="s">
        <v>84</v>
      </c>
      <c r="M217" s="883" t="str">
        <f>IF((L218=""),"",MAX(D219:L219))</f>
        <v/>
      </c>
      <c r="N217" s="883" t="str">
        <f>IF(L218="","",MIN(D219:L219))</f>
        <v/>
      </c>
      <c r="O217" s="883" t="str">
        <f>IF((L219=""),"",AVERAGE(D219:L219))</f>
        <v/>
      </c>
      <c r="P217" s="884">
        <v>800</v>
      </c>
      <c r="Q217" s="884">
        <v>1000</v>
      </c>
      <c r="R217" s="883" t="str">
        <f>IF((L218=""),"",((M217-N217)/(M217+N217))*100)</f>
        <v/>
      </c>
      <c r="S217" s="884">
        <v>20</v>
      </c>
      <c r="T217" s="887" t="str">
        <f>IF(L218="","",IF(R314&lt;20,(IF(O217&gt;19000,IF(O217&lt;49000,"Pass","Fail"),"Fail"))))</f>
        <v/>
      </c>
      <c r="U217" s="883"/>
      <c r="V217" s="888"/>
    </row>
    <row r="218" spans="1:22">
      <c r="A218" s="889"/>
      <c r="B218" s="891"/>
      <c r="C218" s="65" t="s">
        <v>85</v>
      </c>
      <c r="M218" s="883"/>
      <c r="N218" s="883"/>
      <c r="O218" s="883"/>
      <c r="P218" s="885"/>
      <c r="Q218" s="885"/>
      <c r="R218" s="883"/>
      <c r="S218" s="885"/>
      <c r="T218" s="887"/>
      <c r="U218" s="883"/>
      <c r="V218" s="888"/>
    </row>
    <row r="219" spans="1:22" ht="38.25">
      <c r="A219" s="889"/>
      <c r="B219" s="892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883"/>
      <c r="N219" s="883"/>
      <c r="O219" s="883"/>
      <c r="P219" s="886"/>
      <c r="Q219" s="886"/>
      <c r="R219" s="883"/>
      <c r="S219" s="886"/>
      <c r="T219" s="887"/>
      <c r="U219" s="883"/>
      <c r="V219" s="888"/>
    </row>
    <row r="220" spans="1:22">
      <c r="A220" s="889"/>
      <c r="B220" s="890"/>
      <c r="C220" s="65" t="s">
        <v>84</v>
      </c>
      <c r="M220" s="883" t="str">
        <f>IF((L221=""),"",MAX(D222:L222))</f>
        <v/>
      </c>
      <c r="N220" s="883" t="str">
        <f>IF(L221="","",MIN(D222:L222))</f>
        <v/>
      </c>
      <c r="O220" s="883" t="str">
        <f>IF((L222=""),"",AVERAGE(D222:L222))</f>
        <v/>
      </c>
      <c r="P220" s="884">
        <v>800</v>
      </c>
      <c r="Q220" s="884">
        <v>1000</v>
      </c>
      <c r="R220" s="883" t="str">
        <f>IF((L221=""),"",((M220-N220)/(M220+N220))*100)</f>
        <v/>
      </c>
      <c r="S220" s="884">
        <v>20</v>
      </c>
      <c r="T220" s="887" t="str">
        <f>IF(L221="","",IF(R317&lt;20,(IF(O220&gt;19000,IF(O220&lt;49000,"Pass","Fail"),"Fail"))))</f>
        <v/>
      </c>
      <c r="U220" s="883"/>
      <c r="V220" s="888"/>
    </row>
    <row r="221" spans="1:22">
      <c r="A221" s="889"/>
      <c r="B221" s="891"/>
      <c r="C221" s="65" t="s">
        <v>85</v>
      </c>
      <c r="M221" s="883"/>
      <c r="N221" s="883"/>
      <c r="O221" s="883"/>
      <c r="P221" s="885"/>
      <c r="Q221" s="885"/>
      <c r="R221" s="883"/>
      <c r="S221" s="885"/>
      <c r="T221" s="887"/>
      <c r="U221" s="883"/>
      <c r="V221" s="888"/>
    </row>
    <row r="222" spans="1:22" ht="38.25">
      <c r="A222" s="889"/>
      <c r="B222" s="892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883"/>
      <c r="N222" s="883"/>
      <c r="O222" s="883"/>
      <c r="P222" s="886"/>
      <c r="Q222" s="886"/>
      <c r="R222" s="883"/>
      <c r="S222" s="886"/>
      <c r="T222" s="887"/>
      <c r="U222" s="883"/>
      <c r="V222" s="888"/>
    </row>
    <row r="223" spans="1:22">
      <c r="A223" s="889"/>
      <c r="B223" s="890"/>
      <c r="C223" s="65" t="s">
        <v>84</v>
      </c>
      <c r="M223" s="883" t="str">
        <f>IF((L224=""),"",MAX(D225:L225))</f>
        <v/>
      </c>
      <c r="N223" s="883" t="str">
        <f>IF(L224="","",MIN(D225:L225))</f>
        <v/>
      </c>
      <c r="O223" s="883" t="str">
        <f>IF((L225=""),"",AVERAGE(D225:L225))</f>
        <v/>
      </c>
      <c r="P223" s="884">
        <v>800</v>
      </c>
      <c r="Q223" s="884">
        <v>1000</v>
      </c>
      <c r="R223" s="883" t="str">
        <f>IF((L224=""),"",((M223-N223)/(M223+N223))*100)</f>
        <v/>
      </c>
      <c r="S223" s="884">
        <v>20</v>
      </c>
      <c r="T223" s="887" t="str">
        <f>IF(L224="","",IF(R320&lt;20,(IF(O223&gt;19000,IF(O223&lt;49000,"Pass","Fail"),"Fail"))))</f>
        <v/>
      </c>
      <c r="U223" s="883"/>
      <c r="V223" s="888"/>
    </row>
    <row r="224" spans="1:22">
      <c r="A224" s="889"/>
      <c r="B224" s="891"/>
      <c r="C224" s="65" t="s">
        <v>85</v>
      </c>
      <c r="M224" s="883"/>
      <c r="N224" s="883"/>
      <c r="O224" s="883"/>
      <c r="P224" s="885"/>
      <c r="Q224" s="885"/>
      <c r="R224" s="883"/>
      <c r="S224" s="885"/>
      <c r="T224" s="887"/>
      <c r="U224" s="883"/>
      <c r="V224" s="888"/>
    </row>
    <row r="225" spans="1:22" ht="38.25">
      <c r="A225" s="889"/>
      <c r="B225" s="892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883"/>
      <c r="N225" s="883"/>
      <c r="O225" s="883"/>
      <c r="P225" s="886"/>
      <c r="Q225" s="886"/>
      <c r="R225" s="883"/>
      <c r="S225" s="886"/>
      <c r="T225" s="887"/>
      <c r="U225" s="883"/>
      <c r="V225" s="888"/>
    </row>
    <row r="226" spans="1:22">
      <c r="A226" s="889"/>
      <c r="B226" s="890"/>
      <c r="C226" s="65" t="s">
        <v>84</v>
      </c>
      <c r="M226" s="883" t="str">
        <f>IF((L227=""),"",MAX(D228:L228))</f>
        <v/>
      </c>
      <c r="N226" s="883" t="str">
        <f>IF(L227="","",MIN(D228:L228))</f>
        <v/>
      </c>
      <c r="O226" s="883" t="str">
        <f>IF((L228=""),"",AVERAGE(D228:L228))</f>
        <v/>
      </c>
      <c r="P226" s="884">
        <v>800</v>
      </c>
      <c r="Q226" s="884">
        <v>1000</v>
      </c>
      <c r="R226" s="883" t="str">
        <f>IF((L227=""),"",((M226-N226)/(M226+N226))*100)</f>
        <v/>
      </c>
      <c r="S226" s="884">
        <v>20</v>
      </c>
      <c r="T226" s="887" t="str">
        <f>IF(L227="","",IF(R323&lt;20,(IF(O226&gt;19000,IF(O226&lt;49000,"Pass","Fail"),"Fail"))))</f>
        <v/>
      </c>
      <c r="U226" s="883"/>
      <c r="V226" s="888"/>
    </row>
    <row r="227" spans="1:22">
      <c r="A227" s="889"/>
      <c r="B227" s="891"/>
      <c r="C227" s="65" t="s">
        <v>85</v>
      </c>
      <c r="M227" s="883"/>
      <c r="N227" s="883"/>
      <c r="O227" s="883"/>
      <c r="P227" s="885"/>
      <c r="Q227" s="885"/>
      <c r="R227" s="883"/>
      <c r="S227" s="885"/>
      <c r="T227" s="887"/>
      <c r="U227" s="883"/>
      <c r="V227" s="888"/>
    </row>
    <row r="228" spans="1:22" ht="38.25">
      <c r="A228" s="889"/>
      <c r="B228" s="892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883"/>
      <c r="N228" s="883"/>
      <c r="O228" s="883"/>
      <c r="P228" s="886"/>
      <c r="Q228" s="886"/>
      <c r="R228" s="883"/>
      <c r="S228" s="886"/>
      <c r="T228" s="887"/>
      <c r="U228" s="883"/>
      <c r="V228" s="888"/>
    </row>
    <row r="229" spans="1:22">
      <c r="A229" s="889"/>
      <c r="B229" s="890"/>
      <c r="C229" s="65" t="s">
        <v>84</v>
      </c>
      <c r="M229" s="883" t="str">
        <f>IF((L230=""),"",MAX(D231:L231))</f>
        <v/>
      </c>
      <c r="N229" s="883" t="str">
        <f>IF(L230="","",MIN(D231:L231))</f>
        <v/>
      </c>
      <c r="O229" s="883" t="str">
        <f>IF((L231=""),"",AVERAGE(D231:L231))</f>
        <v/>
      </c>
      <c r="P229" s="884">
        <v>800</v>
      </c>
      <c r="Q229" s="884">
        <v>1000</v>
      </c>
      <c r="R229" s="883" t="str">
        <f>IF((L230=""),"",((M229-N229)/(M229+N229))*100)</f>
        <v/>
      </c>
      <c r="S229" s="884">
        <v>20</v>
      </c>
      <c r="T229" s="887" t="str">
        <f>IF(L230="","",IF(R326&lt;20,(IF(O229&gt;19000,IF(O229&lt;49000,"Pass","Fail"),"Fail"))))</f>
        <v/>
      </c>
      <c r="U229" s="883"/>
      <c r="V229" s="888"/>
    </row>
    <row r="230" spans="1:22">
      <c r="A230" s="889"/>
      <c r="B230" s="891"/>
      <c r="C230" s="65" t="s">
        <v>85</v>
      </c>
      <c r="M230" s="883"/>
      <c r="N230" s="883"/>
      <c r="O230" s="883"/>
      <c r="P230" s="885"/>
      <c r="Q230" s="885"/>
      <c r="R230" s="883"/>
      <c r="S230" s="885"/>
      <c r="T230" s="887"/>
      <c r="U230" s="883"/>
      <c r="V230" s="888"/>
    </row>
    <row r="231" spans="1:22" ht="38.25">
      <c r="A231" s="889"/>
      <c r="B231" s="892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883"/>
      <c r="N231" s="883"/>
      <c r="O231" s="883"/>
      <c r="P231" s="886"/>
      <c r="Q231" s="886"/>
      <c r="R231" s="883"/>
      <c r="S231" s="886"/>
      <c r="T231" s="887"/>
      <c r="U231" s="883"/>
      <c r="V231" s="888"/>
    </row>
    <row r="232" spans="1:22">
      <c r="A232" s="889"/>
      <c r="B232" s="890"/>
      <c r="C232" s="65" t="s">
        <v>84</v>
      </c>
      <c r="M232" s="883" t="str">
        <f>IF((L233=""),"",MAX(D234:L234))</f>
        <v/>
      </c>
      <c r="N232" s="883" t="str">
        <f>IF(L233="","",MIN(D234:L234))</f>
        <v/>
      </c>
      <c r="O232" s="883" t="str">
        <f>IF((L234=""),"",AVERAGE(D234:L234))</f>
        <v/>
      </c>
      <c r="P232" s="884">
        <v>800</v>
      </c>
      <c r="Q232" s="884">
        <v>1000</v>
      </c>
      <c r="R232" s="883" t="str">
        <f>IF((L233=""),"",((M232-N232)/(M232+N232))*100)</f>
        <v/>
      </c>
      <c r="S232" s="884">
        <v>20</v>
      </c>
      <c r="T232" s="887" t="str">
        <f>IF(L233="","",IF(R329&lt;20,(IF(O232&gt;19000,IF(O232&lt;49000,"Pass","Fail"),"Fail"))))</f>
        <v/>
      </c>
      <c r="U232" s="883"/>
      <c r="V232" s="888"/>
    </row>
    <row r="233" spans="1:22">
      <c r="A233" s="889"/>
      <c r="B233" s="891"/>
      <c r="C233" s="65" t="s">
        <v>85</v>
      </c>
      <c r="M233" s="883"/>
      <c r="N233" s="883"/>
      <c r="O233" s="883"/>
      <c r="P233" s="885"/>
      <c r="Q233" s="885"/>
      <c r="R233" s="883"/>
      <c r="S233" s="885"/>
      <c r="T233" s="887"/>
      <c r="U233" s="883"/>
      <c r="V233" s="888"/>
    </row>
    <row r="234" spans="1:22" ht="38.25">
      <c r="A234" s="889"/>
      <c r="B234" s="892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883"/>
      <c r="N234" s="883"/>
      <c r="O234" s="883"/>
      <c r="P234" s="886"/>
      <c r="Q234" s="886"/>
      <c r="R234" s="883"/>
      <c r="S234" s="886"/>
      <c r="T234" s="887"/>
      <c r="U234" s="883"/>
      <c r="V234" s="888"/>
    </row>
    <row r="235" spans="1:22">
      <c r="A235" s="889"/>
      <c r="B235" s="890"/>
      <c r="C235" s="65" t="s">
        <v>84</v>
      </c>
      <c r="M235" s="883" t="str">
        <f>IF((L236=""),"",MAX(D237:L237))</f>
        <v/>
      </c>
      <c r="N235" s="883" t="str">
        <f>IF(L236="","",MIN(D237:L237))</f>
        <v/>
      </c>
      <c r="O235" s="883" t="str">
        <f>IF((L237=""),"",AVERAGE(D237:L237))</f>
        <v/>
      </c>
      <c r="P235" s="884">
        <v>800</v>
      </c>
      <c r="Q235" s="884">
        <v>1000</v>
      </c>
      <c r="R235" s="883" t="str">
        <f>IF((L236=""),"",((M235-N235)/(M235+N235))*100)</f>
        <v/>
      </c>
      <c r="S235" s="884">
        <v>20</v>
      </c>
      <c r="T235" s="887" t="str">
        <f>IF(L236="","",IF(R332&lt;20,(IF(O235&gt;19000,IF(O235&lt;49000,"Pass","Fail"),"Fail"))))</f>
        <v/>
      </c>
      <c r="U235" s="883"/>
      <c r="V235" s="888"/>
    </row>
    <row r="236" spans="1:22">
      <c r="A236" s="889"/>
      <c r="B236" s="891"/>
      <c r="C236" s="65" t="s">
        <v>85</v>
      </c>
      <c r="M236" s="883"/>
      <c r="N236" s="883"/>
      <c r="O236" s="883"/>
      <c r="P236" s="885"/>
      <c r="Q236" s="885"/>
      <c r="R236" s="883"/>
      <c r="S236" s="885"/>
      <c r="T236" s="887"/>
      <c r="U236" s="883"/>
      <c r="V236" s="888"/>
    </row>
    <row r="237" spans="1:22" ht="38.25">
      <c r="A237" s="889"/>
      <c r="B237" s="892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883"/>
      <c r="N237" s="883"/>
      <c r="O237" s="883"/>
      <c r="P237" s="886"/>
      <c r="Q237" s="886"/>
      <c r="R237" s="883"/>
      <c r="S237" s="886"/>
      <c r="T237" s="887"/>
      <c r="U237" s="883"/>
      <c r="V237" s="888"/>
    </row>
    <row r="238" spans="1:22">
      <c r="A238" s="889"/>
      <c r="B238" s="890"/>
      <c r="C238" s="65" t="s">
        <v>84</v>
      </c>
      <c r="M238" s="883" t="str">
        <f>IF((L239=""),"",MAX(D240:L240))</f>
        <v/>
      </c>
      <c r="N238" s="883" t="str">
        <f>IF(L239="","",MIN(D240:L240))</f>
        <v/>
      </c>
      <c r="O238" s="883" t="str">
        <f>IF((L240=""),"",AVERAGE(D240:L240))</f>
        <v/>
      </c>
      <c r="P238" s="884">
        <v>800</v>
      </c>
      <c r="Q238" s="884">
        <v>1000</v>
      </c>
      <c r="R238" s="883" t="str">
        <f>IF((L239=""),"",((M238-N238)/(M238+N238))*100)</f>
        <v/>
      </c>
      <c r="S238" s="884">
        <v>20</v>
      </c>
      <c r="T238" s="887" t="str">
        <f>IF(L239="","",IF(R335&lt;20,(IF(O238&gt;19000,IF(O238&lt;49000,"Pass","Fail"),"Fail"))))</f>
        <v/>
      </c>
      <c r="U238" s="883"/>
      <c r="V238" s="888"/>
    </row>
    <row r="239" spans="1:22">
      <c r="A239" s="889"/>
      <c r="B239" s="891"/>
      <c r="C239" s="65" t="s">
        <v>85</v>
      </c>
      <c r="M239" s="883"/>
      <c r="N239" s="883"/>
      <c r="O239" s="883"/>
      <c r="P239" s="885"/>
      <c r="Q239" s="885"/>
      <c r="R239" s="883"/>
      <c r="S239" s="885"/>
      <c r="T239" s="887"/>
      <c r="U239" s="883"/>
      <c r="V239" s="888"/>
    </row>
    <row r="240" spans="1:22" ht="38.25">
      <c r="A240" s="889"/>
      <c r="B240" s="892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883"/>
      <c r="N240" s="883"/>
      <c r="O240" s="883"/>
      <c r="P240" s="886"/>
      <c r="Q240" s="886"/>
      <c r="R240" s="883"/>
      <c r="S240" s="886"/>
      <c r="T240" s="887"/>
      <c r="U240" s="883"/>
      <c r="V240" s="888"/>
    </row>
    <row r="241" spans="1:22">
      <c r="A241" s="889"/>
      <c r="B241" s="890"/>
      <c r="C241" s="65" t="s">
        <v>84</v>
      </c>
      <c r="M241" s="883" t="str">
        <f>IF((L242=""),"",MAX(D243:L243))</f>
        <v/>
      </c>
      <c r="N241" s="883" t="str">
        <f>IF(L242="","",MIN(D243:L243))</f>
        <v/>
      </c>
      <c r="O241" s="883" t="str">
        <f>IF((L243=""),"",AVERAGE(D243:L243))</f>
        <v/>
      </c>
      <c r="P241" s="884">
        <v>800</v>
      </c>
      <c r="Q241" s="884">
        <v>1000</v>
      </c>
      <c r="R241" s="883" t="str">
        <f>IF((L242=""),"",((M241-N241)/(M241+N241))*100)</f>
        <v/>
      </c>
      <c r="S241" s="884">
        <v>20</v>
      </c>
      <c r="T241" s="887" t="str">
        <f>IF(L242="","",IF(R338&lt;20,(IF(O241&gt;19000,IF(O241&lt;49000,"Pass","Fail"),"Fail"))))</f>
        <v/>
      </c>
      <c r="U241" s="883"/>
      <c r="V241" s="888"/>
    </row>
    <row r="242" spans="1:22">
      <c r="A242" s="889"/>
      <c r="B242" s="891"/>
      <c r="C242" s="65" t="s">
        <v>85</v>
      </c>
      <c r="M242" s="883"/>
      <c r="N242" s="883"/>
      <c r="O242" s="883"/>
      <c r="P242" s="885"/>
      <c r="Q242" s="885"/>
      <c r="R242" s="883"/>
      <c r="S242" s="885"/>
      <c r="T242" s="887"/>
      <c r="U242" s="883"/>
      <c r="V242" s="888"/>
    </row>
    <row r="243" spans="1:22" ht="38.25">
      <c r="A243" s="889"/>
      <c r="B243" s="892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883"/>
      <c r="N243" s="883"/>
      <c r="O243" s="883"/>
      <c r="P243" s="886"/>
      <c r="Q243" s="886"/>
      <c r="R243" s="883"/>
      <c r="S243" s="886"/>
      <c r="T243" s="887"/>
      <c r="U243" s="883"/>
      <c r="V243" s="888"/>
    </row>
    <row r="244" spans="1:22">
      <c r="A244" s="889"/>
      <c r="B244" s="890"/>
      <c r="C244" s="65" t="s">
        <v>84</v>
      </c>
      <c r="M244" s="883" t="str">
        <f>IF((L245=""),"",MAX(D246:L246))</f>
        <v/>
      </c>
      <c r="N244" s="883" t="str">
        <f>IF(L245="","",MIN(D246:L246))</f>
        <v/>
      </c>
      <c r="O244" s="883" t="str">
        <f>IF((L246=""),"",AVERAGE(D246:L246))</f>
        <v/>
      </c>
      <c r="P244" s="884">
        <v>800</v>
      </c>
      <c r="Q244" s="884">
        <v>1000</v>
      </c>
      <c r="R244" s="883" t="str">
        <f>IF((L245=""),"",((M244-N244)/(M244+N244))*100)</f>
        <v/>
      </c>
      <c r="S244" s="884">
        <v>20</v>
      </c>
      <c r="T244" s="887" t="str">
        <f>IF(L245="","",IF(R341&lt;20,(IF(O244&gt;19000,IF(O244&lt;49000,"Pass","Fail"),"Fail"))))</f>
        <v/>
      </c>
      <c r="U244" s="883"/>
      <c r="V244" s="888"/>
    </row>
    <row r="245" spans="1:22">
      <c r="A245" s="889"/>
      <c r="B245" s="891"/>
      <c r="C245" s="65" t="s">
        <v>85</v>
      </c>
      <c r="M245" s="883"/>
      <c r="N245" s="883"/>
      <c r="O245" s="883"/>
      <c r="P245" s="885"/>
      <c r="Q245" s="885"/>
      <c r="R245" s="883"/>
      <c r="S245" s="885"/>
      <c r="T245" s="887"/>
      <c r="U245" s="883"/>
      <c r="V245" s="888"/>
    </row>
    <row r="246" spans="1:22" ht="38.25">
      <c r="A246" s="889"/>
      <c r="B246" s="892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883"/>
      <c r="N246" s="883"/>
      <c r="O246" s="883"/>
      <c r="P246" s="886"/>
      <c r="Q246" s="886"/>
      <c r="R246" s="883"/>
      <c r="S246" s="886"/>
      <c r="T246" s="887"/>
      <c r="U246" s="883"/>
      <c r="V246" s="888"/>
    </row>
    <row r="247" spans="1:22">
      <c r="A247" s="889"/>
      <c r="B247" s="890"/>
      <c r="C247" s="65" t="s">
        <v>84</v>
      </c>
      <c r="M247" s="883" t="str">
        <f>IF((L248=""),"",MAX(D249:L249))</f>
        <v/>
      </c>
      <c r="N247" s="883" t="str">
        <f>IF(L248="","",MIN(D249:L249))</f>
        <v/>
      </c>
      <c r="O247" s="883" t="str">
        <f>IF((L249=""),"",AVERAGE(D249:L249))</f>
        <v/>
      </c>
      <c r="P247" s="884">
        <v>800</v>
      </c>
      <c r="Q247" s="884">
        <v>1000</v>
      </c>
      <c r="R247" s="883" t="str">
        <f>IF((L248=""),"",((M247-N247)/(M247+N247))*100)</f>
        <v/>
      </c>
      <c r="S247" s="884">
        <v>20</v>
      </c>
      <c r="T247" s="887" t="str">
        <f>IF(L248="","",IF(R344&lt;20,(IF(O247&gt;19000,IF(O247&lt;49000,"Pass","Fail"),"Fail"))))</f>
        <v/>
      </c>
      <c r="U247" s="883"/>
      <c r="V247" s="888"/>
    </row>
    <row r="248" spans="1:22">
      <c r="A248" s="889"/>
      <c r="B248" s="891"/>
      <c r="C248" s="65" t="s">
        <v>85</v>
      </c>
      <c r="M248" s="883"/>
      <c r="N248" s="883"/>
      <c r="O248" s="883"/>
      <c r="P248" s="885"/>
      <c r="Q248" s="885"/>
      <c r="R248" s="883"/>
      <c r="S248" s="885"/>
      <c r="T248" s="887"/>
      <c r="U248" s="883"/>
      <c r="V248" s="888"/>
    </row>
    <row r="249" spans="1:22" ht="38.25">
      <c r="A249" s="889"/>
      <c r="B249" s="892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883"/>
      <c r="N249" s="883"/>
      <c r="O249" s="883"/>
      <c r="P249" s="886"/>
      <c r="Q249" s="886"/>
      <c r="R249" s="883"/>
      <c r="S249" s="886"/>
      <c r="T249" s="887"/>
      <c r="U249" s="883"/>
      <c r="V249" s="888"/>
    </row>
    <row r="250" spans="1:22">
      <c r="A250" s="889"/>
      <c r="B250" s="890"/>
      <c r="C250" s="65" t="s">
        <v>84</v>
      </c>
      <c r="M250" s="883" t="str">
        <f>IF((L251=""),"",MAX(D252:L252))</f>
        <v/>
      </c>
      <c r="N250" s="883" t="str">
        <f>IF(L251="","",MIN(D252:L252))</f>
        <v/>
      </c>
      <c r="O250" s="883" t="str">
        <f>IF((L252=""),"",AVERAGE(D252:L252))</f>
        <v/>
      </c>
      <c r="P250" s="884">
        <v>800</v>
      </c>
      <c r="Q250" s="884">
        <v>1000</v>
      </c>
      <c r="R250" s="883" t="str">
        <f>IF((L251=""),"",((M250-N250)/(M250+N250))*100)</f>
        <v/>
      </c>
      <c r="S250" s="884">
        <v>20</v>
      </c>
      <c r="T250" s="887" t="str">
        <f>IF(L251="","",IF(R347&lt;20,(IF(O250&gt;19000,IF(O250&lt;49000,"Pass","Fail"),"Fail"))))</f>
        <v/>
      </c>
      <c r="U250" s="883"/>
      <c r="V250" s="888"/>
    </row>
    <row r="251" spans="1:22">
      <c r="A251" s="889"/>
      <c r="B251" s="891"/>
      <c r="C251" s="65" t="s">
        <v>85</v>
      </c>
      <c r="M251" s="883"/>
      <c r="N251" s="883"/>
      <c r="O251" s="883"/>
      <c r="P251" s="885"/>
      <c r="Q251" s="885"/>
      <c r="R251" s="883"/>
      <c r="S251" s="885"/>
      <c r="T251" s="887"/>
      <c r="U251" s="883"/>
      <c r="V251" s="888"/>
    </row>
    <row r="252" spans="1:22" ht="38.25">
      <c r="A252" s="889"/>
      <c r="B252" s="892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883"/>
      <c r="N252" s="883"/>
      <c r="O252" s="883"/>
      <c r="P252" s="886"/>
      <c r="Q252" s="886"/>
      <c r="R252" s="883"/>
      <c r="S252" s="886"/>
      <c r="T252" s="887"/>
      <c r="U252" s="883"/>
      <c r="V252" s="888"/>
    </row>
    <row r="253" spans="1:22">
      <c r="A253" s="889"/>
      <c r="B253" s="890"/>
      <c r="C253" s="65" t="s">
        <v>84</v>
      </c>
      <c r="M253" s="883" t="str">
        <f>IF((L254=""),"",MAX(D255:L255))</f>
        <v/>
      </c>
      <c r="N253" s="883" t="str">
        <f>IF(L254="","",MIN(D255:L255))</f>
        <v/>
      </c>
      <c r="O253" s="883" t="str">
        <f>IF((L255=""),"",AVERAGE(D255:L255))</f>
        <v/>
      </c>
      <c r="P253" s="884">
        <v>800</v>
      </c>
      <c r="Q253" s="884">
        <v>1000</v>
      </c>
      <c r="R253" s="883" t="str">
        <f>IF((L254=""),"",((M253-N253)/(M253+N253))*100)</f>
        <v/>
      </c>
      <c r="S253" s="884">
        <v>20</v>
      </c>
      <c r="T253" s="887" t="str">
        <f>IF(L254="","",IF(R350&lt;20,(IF(O253&gt;19000,IF(O253&lt;49000,"Pass","Fail"),"Fail"))))</f>
        <v/>
      </c>
      <c r="U253" s="883"/>
      <c r="V253" s="888"/>
    </row>
    <row r="254" spans="1:22">
      <c r="A254" s="889"/>
      <c r="B254" s="891"/>
      <c r="C254" s="65" t="s">
        <v>85</v>
      </c>
      <c r="M254" s="883"/>
      <c r="N254" s="883"/>
      <c r="O254" s="883"/>
      <c r="P254" s="885"/>
      <c r="Q254" s="885"/>
      <c r="R254" s="883"/>
      <c r="S254" s="885"/>
      <c r="T254" s="887"/>
      <c r="U254" s="883"/>
      <c r="V254" s="888"/>
    </row>
    <row r="255" spans="1:22" ht="38.25">
      <c r="A255" s="889"/>
      <c r="B255" s="892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883"/>
      <c r="N255" s="883"/>
      <c r="O255" s="883"/>
      <c r="P255" s="886"/>
      <c r="Q255" s="886"/>
      <c r="R255" s="883"/>
      <c r="S255" s="886"/>
      <c r="T255" s="887"/>
      <c r="U255" s="883"/>
      <c r="V255" s="888"/>
    </row>
    <row r="256" spans="1:22">
      <c r="A256" s="889"/>
      <c r="B256" s="890"/>
      <c r="C256" s="65" t="s">
        <v>84</v>
      </c>
      <c r="M256" s="883" t="str">
        <f>IF((L257=""),"",MAX(D258:L258))</f>
        <v/>
      </c>
      <c r="N256" s="883" t="str">
        <f>IF(L257="","",MIN(D258:L258))</f>
        <v/>
      </c>
      <c r="O256" s="883" t="str">
        <f>IF((L258=""),"",AVERAGE(D258:L258))</f>
        <v/>
      </c>
      <c r="P256" s="884">
        <v>800</v>
      </c>
      <c r="Q256" s="884">
        <v>1000</v>
      </c>
      <c r="R256" s="883" t="str">
        <f>IF((L257=""),"",((M256-N256)/(M256+N256))*100)</f>
        <v/>
      </c>
      <c r="S256" s="884">
        <v>20</v>
      </c>
      <c r="T256" s="887" t="str">
        <f>IF(L257="","",IF(R353&lt;20,(IF(O256&gt;19000,IF(O256&lt;49000,"Pass","Fail"),"Fail"))))</f>
        <v/>
      </c>
      <c r="U256" s="883"/>
      <c r="V256" s="888"/>
    </row>
    <row r="257" spans="1:22">
      <c r="A257" s="889"/>
      <c r="B257" s="891"/>
      <c r="C257" s="65" t="s">
        <v>85</v>
      </c>
      <c r="M257" s="883"/>
      <c r="N257" s="883"/>
      <c r="O257" s="883"/>
      <c r="P257" s="885"/>
      <c r="Q257" s="885"/>
      <c r="R257" s="883"/>
      <c r="S257" s="885"/>
      <c r="T257" s="887"/>
      <c r="U257" s="883"/>
      <c r="V257" s="888"/>
    </row>
    <row r="258" spans="1:22" ht="38.25">
      <c r="A258" s="889"/>
      <c r="B258" s="892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883"/>
      <c r="N258" s="883"/>
      <c r="O258" s="883"/>
      <c r="P258" s="886"/>
      <c r="Q258" s="886"/>
      <c r="R258" s="883"/>
      <c r="S258" s="886"/>
      <c r="T258" s="887"/>
      <c r="U258" s="883"/>
      <c r="V258" s="888"/>
    </row>
    <row r="259" spans="1:22">
      <c r="A259" s="889"/>
      <c r="B259" s="890"/>
      <c r="C259" s="65" t="s">
        <v>84</v>
      </c>
      <c r="M259" s="883" t="str">
        <f>IF((L260=""),"",MAX(D261:L261))</f>
        <v/>
      </c>
      <c r="N259" s="883" t="str">
        <f>IF(L260="","",MIN(D261:L261))</f>
        <v/>
      </c>
      <c r="O259" s="883" t="str">
        <f>IF((L261=""),"",AVERAGE(D261:L261))</f>
        <v/>
      </c>
      <c r="P259" s="884">
        <v>800</v>
      </c>
      <c r="Q259" s="884">
        <v>1000</v>
      </c>
      <c r="R259" s="883" t="str">
        <f>IF((L260=""),"",((M259-N259)/(M259+N259))*100)</f>
        <v/>
      </c>
      <c r="S259" s="884">
        <v>20</v>
      </c>
      <c r="T259" s="887" t="str">
        <f>IF(L260="","",IF(R356&lt;20,(IF(O259&gt;19000,IF(O259&lt;49000,"Pass","Fail"),"Fail"))))</f>
        <v/>
      </c>
      <c r="U259" s="883"/>
      <c r="V259" s="888"/>
    </row>
    <row r="260" spans="1:22">
      <c r="A260" s="889"/>
      <c r="B260" s="891"/>
      <c r="C260" s="65" t="s">
        <v>85</v>
      </c>
      <c r="M260" s="883"/>
      <c r="N260" s="883"/>
      <c r="O260" s="883"/>
      <c r="P260" s="885"/>
      <c r="Q260" s="885"/>
      <c r="R260" s="883"/>
      <c r="S260" s="885"/>
      <c r="T260" s="887"/>
      <c r="U260" s="883"/>
      <c r="V260" s="888"/>
    </row>
    <row r="261" spans="1:22" ht="38.25">
      <c r="A261" s="889"/>
      <c r="B261" s="892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883"/>
      <c r="N261" s="883"/>
      <c r="O261" s="883"/>
      <c r="P261" s="886"/>
      <c r="Q261" s="886"/>
      <c r="R261" s="883"/>
      <c r="S261" s="886"/>
      <c r="T261" s="887"/>
      <c r="U261" s="883"/>
      <c r="V261" s="888"/>
    </row>
    <row r="262" spans="1:22">
      <c r="A262" s="889"/>
      <c r="B262" s="890"/>
      <c r="C262" s="65" t="s">
        <v>84</v>
      </c>
      <c r="M262" s="883" t="str">
        <f>IF((L263=""),"",MAX(D264:L264))</f>
        <v/>
      </c>
      <c r="N262" s="883" t="str">
        <f>IF(L263="","",MIN(D264:L264))</f>
        <v/>
      </c>
      <c r="O262" s="883" t="str">
        <f>IF((L264=""),"",AVERAGE(D264:L264))</f>
        <v/>
      </c>
      <c r="P262" s="884">
        <v>800</v>
      </c>
      <c r="Q262" s="884">
        <v>1000</v>
      </c>
      <c r="R262" s="883" t="str">
        <f>IF((L263=""),"",((M262-N262)/(M262+N262))*100)</f>
        <v/>
      </c>
      <c r="S262" s="884">
        <v>20</v>
      </c>
      <c r="T262" s="887" t="str">
        <f>IF(L263="","",IF(R359&lt;20,(IF(O262&gt;19000,IF(O262&lt;49000,"Pass","Fail"),"Fail"))))</f>
        <v/>
      </c>
      <c r="U262" s="883"/>
      <c r="V262" s="888"/>
    </row>
    <row r="263" spans="1:22">
      <c r="A263" s="889"/>
      <c r="B263" s="891"/>
      <c r="C263" s="65" t="s">
        <v>85</v>
      </c>
      <c r="M263" s="883"/>
      <c r="N263" s="883"/>
      <c r="O263" s="883"/>
      <c r="P263" s="885"/>
      <c r="Q263" s="885"/>
      <c r="R263" s="883"/>
      <c r="S263" s="885"/>
      <c r="T263" s="887"/>
      <c r="U263" s="883"/>
      <c r="V263" s="888"/>
    </row>
    <row r="264" spans="1:22" ht="38.25">
      <c r="A264" s="889"/>
      <c r="B264" s="892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883"/>
      <c r="N264" s="883"/>
      <c r="O264" s="883"/>
      <c r="P264" s="886"/>
      <c r="Q264" s="886"/>
      <c r="R264" s="883"/>
      <c r="S264" s="886"/>
      <c r="T264" s="887"/>
      <c r="U264" s="883"/>
      <c r="V264" s="888"/>
    </row>
    <row r="265" spans="1:22">
      <c r="A265" s="889"/>
      <c r="B265" s="890"/>
      <c r="C265" s="65" t="s">
        <v>84</v>
      </c>
      <c r="M265" s="883" t="str">
        <f>IF((L266=""),"",MAX(D267:L267))</f>
        <v/>
      </c>
      <c r="N265" s="883" t="str">
        <f>IF(L266="","",MIN(D267:L267))</f>
        <v/>
      </c>
      <c r="O265" s="883" t="str">
        <f>IF((L267=""),"",AVERAGE(D267:L267))</f>
        <v/>
      </c>
      <c r="P265" s="884">
        <v>800</v>
      </c>
      <c r="Q265" s="884">
        <v>1000</v>
      </c>
      <c r="R265" s="883" t="str">
        <f>IF((L266=""),"",((M265-N265)/(M265+N265))*100)</f>
        <v/>
      </c>
      <c r="S265" s="884">
        <v>20</v>
      </c>
      <c r="T265" s="887" t="str">
        <f>IF(L266="","",IF(R362&lt;20,(IF(O265&gt;19000,IF(O265&lt;49000,"Pass","Fail"),"Fail"))))</f>
        <v/>
      </c>
      <c r="U265" s="883"/>
      <c r="V265" s="888"/>
    </row>
    <row r="266" spans="1:22">
      <c r="A266" s="889"/>
      <c r="B266" s="891"/>
      <c r="C266" s="65" t="s">
        <v>85</v>
      </c>
      <c r="M266" s="883"/>
      <c r="N266" s="883"/>
      <c r="O266" s="883"/>
      <c r="P266" s="885"/>
      <c r="Q266" s="885"/>
      <c r="R266" s="883"/>
      <c r="S266" s="885"/>
      <c r="T266" s="887"/>
      <c r="U266" s="883"/>
      <c r="V266" s="888"/>
    </row>
    <row r="267" spans="1:22" ht="38.25">
      <c r="A267" s="889"/>
      <c r="B267" s="892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883"/>
      <c r="N267" s="883"/>
      <c r="O267" s="883"/>
      <c r="P267" s="886"/>
      <c r="Q267" s="886"/>
      <c r="R267" s="883"/>
      <c r="S267" s="886"/>
      <c r="T267" s="887"/>
      <c r="U267" s="883"/>
      <c r="V267" s="888"/>
    </row>
    <row r="268" spans="1:22">
      <c r="A268" s="889"/>
      <c r="B268" s="890"/>
      <c r="C268" s="65" t="s">
        <v>84</v>
      </c>
      <c r="M268" s="883" t="str">
        <f>IF((L269=""),"",MAX(D270:L270))</f>
        <v/>
      </c>
      <c r="N268" s="883" t="str">
        <f>IF(L269="","",MIN(D270:L270))</f>
        <v/>
      </c>
      <c r="O268" s="883" t="str">
        <f>IF((L270=""),"",AVERAGE(D270:L270))</f>
        <v/>
      </c>
      <c r="P268" s="884">
        <v>800</v>
      </c>
      <c r="Q268" s="884">
        <v>1000</v>
      </c>
      <c r="R268" s="883" t="str">
        <f>IF((L269=""),"",((M268-N268)/(M268+N268))*100)</f>
        <v/>
      </c>
      <c r="S268" s="884">
        <v>20</v>
      </c>
      <c r="T268" s="887" t="str">
        <f>IF(L269="","",IF(R365&lt;20,(IF(O268&gt;19000,IF(O268&lt;49000,"Pass","Fail"),"Fail"))))</f>
        <v/>
      </c>
      <c r="U268" s="883"/>
      <c r="V268" s="888"/>
    </row>
    <row r="269" spans="1:22">
      <c r="A269" s="889"/>
      <c r="B269" s="891"/>
      <c r="C269" s="65" t="s">
        <v>85</v>
      </c>
      <c r="M269" s="883"/>
      <c r="N269" s="883"/>
      <c r="O269" s="883"/>
      <c r="P269" s="885"/>
      <c r="Q269" s="885"/>
      <c r="R269" s="883"/>
      <c r="S269" s="885"/>
      <c r="T269" s="887"/>
      <c r="U269" s="883"/>
      <c r="V269" s="888"/>
    </row>
    <row r="270" spans="1:22" ht="38.25">
      <c r="A270" s="889"/>
      <c r="B270" s="892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883"/>
      <c r="N270" s="883"/>
      <c r="O270" s="883"/>
      <c r="P270" s="886"/>
      <c r="Q270" s="886"/>
      <c r="R270" s="883"/>
      <c r="S270" s="886"/>
      <c r="T270" s="887"/>
      <c r="U270" s="883"/>
      <c r="V270" s="888"/>
    </row>
    <row r="271" spans="1:22">
      <c r="A271" s="889"/>
      <c r="B271" s="890"/>
      <c r="C271" s="65" t="s">
        <v>84</v>
      </c>
      <c r="M271" s="883" t="str">
        <f>IF((L272=""),"",MAX(D273:L273))</f>
        <v/>
      </c>
      <c r="N271" s="883" t="str">
        <f>IF(L272="","",MIN(D273:L273))</f>
        <v/>
      </c>
      <c r="O271" s="883" t="str">
        <f>IF((L273=""),"",AVERAGE(D273:L273))</f>
        <v/>
      </c>
      <c r="P271" s="884">
        <v>800</v>
      </c>
      <c r="Q271" s="884">
        <v>1000</v>
      </c>
      <c r="R271" s="883" t="str">
        <f>IF((L272=""),"",((M271-N271)/(M271+N271))*100)</f>
        <v/>
      </c>
      <c r="S271" s="884">
        <v>20</v>
      </c>
      <c r="T271" s="887" t="str">
        <f>IF(L272="","",IF(R368&lt;20,(IF(O271&gt;19000,IF(O271&lt;49000,"Pass","Fail"),"Fail"))))</f>
        <v/>
      </c>
      <c r="U271" s="883"/>
      <c r="V271" s="888"/>
    </row>
    <row r="272" spans="1:22">
      <c r="A272" s="889"/>
      <c r="B272" s="891"/>
      <c r="C272" s="65" t="s">
        <v>85</v>
      </c>
      <c r="M272" s="883"/>
      <c r="N272" s="883"/>
      <c r="O272" s="883"/>
      <c r="P272" s="885"/>
      <c r="Q272" s="885"/>
      <c r="R272" s="883"/>
      <c r="S272" s="885"/>
      <c r="T272" s="887"/>
      <c r="U272" s="883"/>
      <c r="V272" s="888"/>
    </row>
    <row r="273" spans="1:22" ht="38.25">
      <c r="A273" s="889"/>
      <c r="B273" s="892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883"/>
      <c r="N273" s="883"/>
      <c r="O273" s="883"/>
      <c r="P273" s="886"/>
      <c r="Q273" s="886"/>
      <c r="R273" s="883"/>
      <c r="S273" s="886"/>
      <c r="T273" s="887"/>
      <c r="U273" s="883"/>
      <c r="V273" s="888"/>
    </row>
    <row r="274" spans="1:22">
      <c r="A274" s="889"/>
      <c r="B274" s="890"/>
      <c r="C274" s="65" t="s">
        <v>84</v>
      </c>
      <c r="M274" s="883" t="str">
        <f>IF((L275=""),"",MAX(D276:L276))</f>
        <v/>
      </c>
      <c r="N274" s="883" t="str">
        <f>IF(L275="","",MIN(D276:L276))</f>
        <v/>
      </c>
      <c r="O274" s="883" t="str">
        <f>IF((L276=""),"",AVERAGE(D276:L276))</f>
        <v/>
      </c>
      <c r="P274" s="884">
        <v>800</v>
      </c>
      <c r="Q274" s="884">
        <v>1000</v>
      </c>
      <c r="R274" s="883" t="str">
        <f>IF((L275=""),"",((M274-N274)/(M274+N274))*100)</f>
        <v/>
      </c>
      <c r="S274" s="884">
        <v>20</v>
      </c>
      <c r="T274" s="887" t="str">
        <f>IF(L275="","",IF(R371&lt;20,(IF(O274&gt;19000,IF(O274&lt;49000,"Pass","Fail"),"Fail"))))</f>
        <v/>
      </c>
      <c r="U274" s="883"/>
      <c r="V274" s="888"/>
    </row>
    <row r="275" spans="1:22">
      <c r="A275" s="889"/>
      <c r="B275" s="891"/>
      <c r="C275" s="65" t="s">
        <v>85</v>
      </c>
      <c r="M275" s="883"/>
      <c r="N275" s="883"/>
      <c r="O275" s="883"/>
      <c r="P275" s="885"/>
      <c r="Q275" s="885"/>
      <c r="R275" s="883"/>
      <c r="S275" s="885"/>
      <c r="T275" s="887"/>
      <c r="U275" s="883"/>
      <c r="V275" s="888"/>
    </row>
    <row r="276" spans="1:22" ht="38.25">
      <c r="A276" s="889"/>
      <c r="B276" s="892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883"/>
      <c r="N276" s="883"/>
      <c r="O276" s="883"/>
      <c r="P276" s="886"/>
      <c r="Q276" s="886"/>
      <c r="R276" s="883"/>
      <c r="S276" s="886"/>
      <c r="T276" s="887"/>
      <c r="U276" s="883"/>
      <c r="V276" s="888"/>
    </row>
    <row r="277" spans="1:22">
      <c r="A277" s="889"/>
      <c r="B277" s="890"/>
      <c r="C277" s="65" t="s">
        <v>84</v>
      </c>
      <c r="M277" s="883" t="str">
        <f>IF((L278=""),"",MAX(D279:L279))</f>
        <v/>
      </c>
      <c r="N277" s="883" t="str">
        <f>IF(L278="","",MIN(D279:L279))</f>
        <v/>
      </c>
      <c r="O277" s="883" t="str">
        <f>IF((L279=""),"",AVERAGE(D279:L279))</f>
        <v/>
      </c>
      <c r="P277" s="884">
        <v>800</v>
      </c>
      <c r="Q277" s="884">
        <v>1000</v>
      </c>
      <c r="R277" s="883" t="str">
        <f>IF((L278=""),"",((M277-N277)/(M277+N277))*100)</f>
        <v/>
      </c>
      <c r="S277" s="884">
        <v>20</v>
      </c>
      <c r="T277" s="887" t="str">
        <f>IF(L278="","",IF(R374&lt;20,(IF(O277&gt;19000,IF(O277&lt;49000,"Pass","Fail"),"Fail"))))</f>
        <v/>
      </c>
      <c r="U277" s="883"/>
      <c r="V277" s="888"/>
    </row>
    <row r="278" spans="1:22">
      <c r="A278" s="889"/>
      <c r="B278" s="891"/>
      <c r="C278" s="65" t="s">
        <v>85</v>
      </c>
      <c r="M278" s="883"/>
      <c r="N278" s="883"/>
      <c r="O278" s="883"/>
      <c r="P278" s="885"/>
      <c r="Q278" s="885"/>
      <c r="R278" s="883"/>
      <c r="S278" s="885"/>
      <c r="T278" s="887"/>
      <c r="U278" s="883"/>
      <c r="V278" s="888"/>
    </row>
    <row r="279" spans="1:22" ht="38.25">
      <c r="A279" s="889"/>
      <c r="B279" s="892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883"/>
      <c r="N279" s="883"/>
      <c r="O279" s="883"/>
      <c r="P279" s="886"/>
      <c r="Q279" s="886"/>
      <c r="R279" s="883"/>
      <c r="S279" s="886"/>
      <c r="T279" s="887"/>
      <c r="U279" s="883"/>
      <c r="V279" s="888"/>
    </row>
    <row r="280" spans="1:22">
      <c r="A280" s="889"/>
      <c r="B280" s="890"/>
      <c r="C280" s="65" t="s">
        <v>84</v>
      </c>
      <c r="M280" s="883" t="str">
        <f>IF((L281=""),"",MAX(D282:L282))</f>
        <v/>
      </c>
      <c r="N280" s="883" t="str">
        <f>IF(L281="","",MIN(D282:L282))</f>
        <v/>
      </c>
      <c r="O280" s="883" t="str">
        <f>IF((L282=""),"",AVERAGE(D282:L282))</f>
        <v/>
      </c>
      <c r="P280" s="884">
        <v>800</v>
      </c>
      <c r="Q280" s="884">
        <v>1000</v>
      </c>
      <c r="R280" s="883" t="str">
        <f>IF((L281=""),"",((M280-N280)/(M280+N280))*100)</f>
        <v/>
      </c>
      <c r="S280" s="884">
        <v>20</v>
      </c>
      <c r="T280" s="887" t="str">
        <f>IF(L281="","",IF(R377&lt;20,(IF(O280&gt;19000,IF(O280&lt;49000,"Pass","Fail"),"Fail"))))</f>
        <v/>
      </c>
      <c r="U280" s="883"/>
      <c r="V280" s="888"/>
    </row>
    <row r="281" spans="1:22">
      <c r="A281" s="889"/>
      <c r="B281" s="891"/>
      <c r="C281" s="65" t="s">
        <v>85</v>
      </c>
      <c r="M281" s="883"/>
      <c r="N281" s="883"/>
      <c r="O281" s="883"/>
      <c r="P281" s="885"/>
      <c r="Q281" s="885"/>
      <c r="R281" s="883"/>
      <c r="S281" s="885"/>
      <c r="T281" s="887"/>
      <c r="U281" s="883"/>
      <c r="V281" s="888"/>
    </row>
    <row r="282" spans="1:22" ht="38.25">
      <c r="A282" s="889"/>
      <c r="B282" s="892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883"/>
      <c r="N282" s="883"/>
      <c r="O282" s="883"/>
      <c r="P282" s="886"/>
      <c r="Q282" s="886"/>
      <c r="R282" s="883"/>
      <c r="S282" s="886"/>
      <c r="T282" s="887"/>
      <c r="U282" s="883"/>
      <c r="V282" s="888"/>
    </row>
    <row r="283" spans="1:22">
      <c r="A283" s="889"/>
      <c r="B283" s="890"/>
      <c r="C283" s="65" t="s">
        <v>84</v>
      </c>
      <c r="M283" s="883" t="str">
        <f>IF((L284=""),"",MAX(D285:L285))</f>
        <v/>
      </c>
      <c r="N283" s="883" t="str">
        <f>IF(L284="","",MIN(D285:L285))</f>
        <v/>
      </c>
      <c r="O283" s="883" t="str">
        <f>IF((L285=""),"",AVERAGE(D285:L285))</f>
        <v/>
      </c>
      <c r="P283" s="884">
        <v>800</v>
      </c>
      <c r="Q283" s="884">
        <v>1000</v>
      </c>
      <c r="R283" s="883" t="str">
        <f>IF((L284=""),"",((M283-N283)/(M283+N283))*100)</f>
        <v/>
      </c>
      <c r="S283" s="884">
        <v>20</v>
      </c>
      <c r="T283" s="887" t="str">
        <f>IF(L284="","",IF(R380&lt;20,(IF(O283&gt;19000,IF(O283&lt;49000,"Pass","Fail"),"Fail"))))</f>
        <v/>
      </c>
      <c r="U283" s="883"/>
      <c r="V283" s="888"/>
    </row>
    <row r="284" spans="1:22">
      <c r="A284" s="889"/>
      <c r="B284" s="891"/>
      <c r="C284" s="65" t="s">
        <v>85</v>
      </c>
      <c r="M284" s="883"/>
      <c r="N284" s="883"/>
      <c r="O284" s="883"/>
      <c r="P284" s="885"/>
      <c r="Q284" s="885"/>
      <c r="R284" s="883"/>
      <c r="S284" s="885"/>
      <c r="T284" s="887"/>
      <c r="U284" s="883"/>
      <c r="V284" s="888"/>
    </row>
    <row r="285" spans="1:22" ht="38.25">
      <c r="A285" s="889"/>
      <c r="B285" s="892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883"/>
      <c r="N285" s="883"/>
      <c r="O285" s="883"/>
      <c r="P285" s="886"/>
      <c r="Q285" s="886"/>
      <c r="R285" s="883"/>
      <c r="S285" s="886"/>
      <c r="T285" s="887"/>
      <c r="U285" s="883"/>
      <c r="V285" s="888"/>
    </row>
    <row r="286" spans="1:22">
      <c r="A286" s="889"/>
      <c r="B286" s="890"/>
      <c r="C286" s="65" t="s">
        <v>84</v>
      </c>
      <c r="M286" s="883" t="str">
        <f>IF((L287=""),"",MAX(D288:L288))</f>
        <v/>
      </c>
      <c r="N286" s="883" t="str">
        <f>IF(L287="","",MIN(D288:L288))</f>
        <v/>
      </c>
      <c r="O286" s="883" t="str">
        <f>IF((L288=""),"",AVERAGE(D288:L288))</f>
        <v/>
      </c>
      <c r="P286" s="884">
        <v>800</v>
      </c>
      <c r="Q286" s="884">
        <v>1000</v>
      </c>
      <c r="R286" s="883" t="str">
        <f>IF((L287=""),"",((M286-N286)/(M286+N286))*100)</f>
        <v/>
      </c>
      <c r="S286" s="884">
        <v>20</v>
      </c>
      <c r="T286" s="887" t="str">
        <f>IF(L287="","",IF(R383&lt;20,(IF(O286&gt;19000,IF(O286&lt;49000,"Pass","Fail"),"Fail"))))</f>
        <v/>
      </c>
      <c r="U286" s="883"/>
      <c r="V286" s="888"/>
    </row>
    <row r="287" spans="1:22">
      <c r="A287" s="889"/>
      <c r="B287" s="891"/>
      <c r="C287" s="65" t="s">
        <v>85</v>
      </c>
      <c r="M287" s="883"/>
      <c r="N287" s="883"/>
      <c r="O287" s="883"/>
      <c r="P287" s="885"/>
      <c r="Q287" s="885"/>
      <c r="R287" s="883"/>
      <c r="S287" s="885"/>
      <c r="T287" s="887"/>
      <c r="U287" s="883"/>
      <c r="V287" s="888"/>
    </row>
    <row r="288" spans="1:22" ht="38.25">
      <c r="A288" s="889"/>
      <c r="B288" s="892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883"/>
      <c r="N288" s="883"/>
      <c r="O288" s="883"/>
      <c r="P288" s="886"/>
      <c r="Q288" s="886"/>
      <c r="R288" s="883"/>
      <c r="S288" s="886"/>
      <c r="T288" s="887"/>
      <c r="U288" s="883"/>
      <c r="V288" s="888"/>
    </row>
    <row r="289" spans="1:22">
      <c r="A289" s="889"/>
      <c r="B289" s="890"/>
      <c r="C289" s="65" t="s">
        <v>84</v>
      </c>
      <c r="M289" s="883" t="str">
        <f>IF((L290=""),"",MAX(D291:L291))</f>
        <v/>
      </c>
      <c r="N289" s="883" t="str">
        <f>IF(L290="","",MIN(D291:L291))</f>
        <v/>
      </c>
      <c r="O289" s="883" t="str">
        <f>IF((L291=""),"",AVERAGE(D291:L291))</f>
        <v/>
      </c>
      <c r="P289" s="884">
        <v>800</v>
      </c>
      <c r="Q289" s="884">
        <v>1000</v>
      </c>
      <c r="R289" s="883" t="str">
        <f>IF((L290=""),"",((M289-N289)/(M289+N289))*100)</f>
        <v/>
      </c>
      <c r="S289" s="884">
        <v>20</v>
      </c>
      <c r="T289" s="887" t="str">
        <f>IF(L290="","",IF(R386&lt;20,(IF(O289&gt;19000,IF(O289&lt;49000,"Pass","Fail"),"Fail"))))</f>
        <v/>
      </c>
      <c r="U289" s="883"/>
      <c r="V289" s="888"/>
    </row>
    <row r="290" spans="1:22">
      <c r="A290" s="889"/>
      <c r="B290" s="891"/>
      <c r="C290" s="65" t="s">
        <v>85</v>
      </c>
      <c r="M290" s="883"/>
      <c r="N290" s="883"/>
      <c r="O290" s="883"/>
      <c r="P290" s="885"/>
      <c r="Q290" s="885"/>
      <c r="R290" s="883"/>
      <c r="S290" s="885"/>
      <c r="T290" s="887"/>
      <c r="U290" s="883"/>
      <c r="V290" s="888"/>
    </row>
    <row r="291" spans="1:22" ht="38.25">
      <c r="A291" s="889"/>
      <c r="B291" s="892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883"/>
      <c r="N291" s="883"/>
      <c r="O291" s="883"/>
      <c r="P291" s="886"/>
      <c r="Q291" s="886"/>
      <c r="R291" s="883"/>
      <c r="S291" s="886"/>
      <c r="T291" s="887"/>
      <c r="U291" s="883"/>
      <c r="V291" s="888"/>
    </row>
    <row r="292" spans="1:22">
      <c r="A292" s="889"/>
      <c r="B292" s="890"/>
      <c r="C292" s="65" t="s">
        <v>84</v>
      </c>
      <c r="M292" s="883" t="str">
        <f>IF((L293=""),"",MAX(D294:L294))</f>
        <v/>
      </c>
      <c r="N292" s="883" t="str">
        <f>IF(L293="","",MIN(D294:L294))</f>
        <v/>
      </c>
      <c r="O292" s="883" t="str">
        <f>IF((L294=""),"",AVERAGE(D294:L294))</f>
        <v/>
      </c>
      <c r="P292" s="884">
        <v>19000</v>
      </c>
      <c r="Q292" s="884">
        <v>49000</v>
      </c>
      <c r="R292" s="883" t="str">
        <f>IF((L293=""),"",((M292-N292)/(M292+N292))*100)</f>
        <v/>
      </c>
      <c r="S292" s="884">
        <v>20</v>
      </c>
      <c r="T292" s="887" t="str">
        <f>IF(L293="","",IF(R389&lt;20,(IF(O292&gt;19000,IF(O292&lt;49000,"Pass","Fail"),"Fail"))))</f>
        <v/>
      </c>
      <c r="U292" s="883"/>
      <c r="V292" s="888"/>
    </row>
    <row r="293" spans="1:22">
      <c r="A293" s="889"/>
      <c r="B293" s="891"/>
      <c r="C293" s="65" t="s">
        <v>85</v>
      </c>
      <c r="M293" s="883"/>
      <c r="N293" s="883"/>
      <c r="O293" s="883"/>
      <c r="P293" s="885"/>
      <c r="Q293" s="885"/>
      <c r="R293" s="883"/>
      <c r="S293" s="885"/>
      <c r="T293" s="887"/>
      <c r="U293" s="883"/>
      <c r="V293" s="888"/>
    </row>
    <row r="294" spans="1:22" ht="38.25">
      <c r="A294" s="889"/>
      <c r="B294" s="892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883"/>
      <c r="N294" s="883"/>
      <c r="O294" s="883"/>
      <c r="P294" s="886"/>
      <c r="Q294" s="886"/>
      <c r="R294" s="883"/>
      <c r="S294" s="886"/>
      <c r="T294" s="887"/>
      <c r="U294" s="883"/>
      <c r="V294" s="888"/>
    </row>
    <row r="295" spans="1:22">
      <c r="A295" s="889"/>
      <c r="B295" s="890"/>
      <c r="C295" s="65" t="s">
        <v>84</v>
      </c>
      <c r="M295" s="883" t="str">
        <f>IF((L296=""),"",MAX(D297:L297))</f>
        <v/>
      </c>
      <c r="N295" s="883" t="str">
        <f>IF(L296="","",MIN(D297:L297))</f>
        <v/>
      </c>
      <c r="O295" s="883" t="str">
        <f>IF((L297=""),"",AVERAGE(D297:L297))</f>
        <v/>
      </c>
      <c r="P295" s="884">
        <v>19000</v>
      </c>
      <c r="Q295" s="884">
        <v>49000</v>
      </c>
      <c r="R295" s="883" t="str">
        <f>IF((L296=""),"",((M295-N295)/(M295+N295))*100)</f>
        <v/>
      </c>
      <c r="S295" s="884">
        <v>20</v>
      </c>
      <c r="T295" s="887" t="str">
        <f>IF(L296="","",IF(R392&lt;20,(IF(O295&gt;19000,IF(O295&lt;49000,"Pass","Fail"),"Fail"))))</f>
        <v/>
      </c>
      <c r="U295" s="883"/>
      <c r="V295" s="888"/>
    </row>
    <row r="296" spans="1:22">
      <c r="A296" s="889"/>
      <c r="B296" s="891"/>
      <c r="C296" s="65" t="s">
        <v>85</v>
      </c>
      <c r="M296" s="883"/>
      <c r="N296" s="883"/>
      <c r="O296" s="883"/>
      <c r="P296" s="885"/>
      <c r="Q296" s="885"/>
      <c r="R296" s="883"/>
      <c r="S296" s="885"/>
      <c r="T296" s="887"/>
      <c r="U296" s="883"/>
      <c r="V296" s="888"/>
    </row>
    <row r="297" spans="1:22" ht="38.25">
      <c r="A297" s="889"/>
      <c r="B297" s="892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883"/>
      <c r="N297" s="883"/>
      <c r="O297" s="883"/>
      <c r="P297" s="886"/>
      <c r="Q297" s="886"/>
      <c r="R297" s="883"/>
      <c r="S297" s="886"/>
      <c r="T297" s="887"/>
      <c r="U297" s="883"/>
      <c r="V297" s="888"/>
    </row>
    <row r="298" spans="1:22">
      <c r="A298" s="889"/>
      <c r="B298" s="890"/>
      <c r="C298" s="65" t="s">
        <v>84</v>
      </c>
      <c r="M298" s="883" t="str">
        <f>IF((L299=""),"",MAX(D300:L300))</f>
        <v/>
      </c>
      <c r="N298" s="883" t="str">
        <f>IF(L299="","",MIN(D300:L300))</f>
        <v/>
      </c>
      <c r="O298" s="883" t="str">
        <f>IF((L300=""),"",AVERAGE(D300:L300))</f>
        <v/>
      </c>
      <c r="P298" s="884">
        <v>19000</v>
      </c>
      <c r="Q298" s="884">
        <v>49000</v>
      </c>
      <c r="R298" s="883" t="str">
        <f>IF((L299=""),"",((M298-N298)/(M298+N298))*100)</f>
        <v/>
      </c>
      <c r="S298" s="884">
        <v>20</v>
      </c>
      <c r="T298" s="887" t="str">
        <f>IF(L299="","",IF(R395&lt;20,(IF(O298&gt;19000,IF(O298&lt;49000,"Pass","Fail"),"Fail"))))</f>
        <v/>
      </c>
      <c r="U298" s="883"/>
      <c r="V298" s="888"/>
    </row>
    <row r="299" spans="1:22">
      <c r="A299" s="889"/>
      <c r="B299" s="891"/>
      <c r="C299" s="65" t="s">
        <v>85</v>
      </c>
      <c r="M299" s="883"/>
      <c r="N299" s="883"/>
      <c r="O299" s="883"/>
      <c r="P299" s="885"/>
      <c r="Q299" s="885"/>
      <c r="R299" s="883"/>
      <c r="S299" s="885"/>
      <c r="T299" s="887"/>
      <c r="U299" s="883"/>
      <c r="V299" s="888"/>
    </row>
    <row r="300" spans="1:22" ht="38.25">
      <c r="A300" s="889"/>
      <c r="B300" s="892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883"/>
      <c r="N300" s="883"/>
      <c r="O300" s="883"/>
      <c r="P300" s="886"/>
      <c r="Q300" s="886"/>
      <c r="R300" s="883"/>
      <c r="S300" s="886"/>
      <c r="T300" s="887"/>
      <c r="U300" s="883"/>
      <c r="V300" s="888"/>
    </row>
    <row r="301" spans="1:22">
      <c r="A301" s="889"/>
      <c r="B301" s="890"/>
      <c r="C301" s="65" t="s">
        <v>84</v>
      </c>
      <c r="M301" s="883" t="str">
        <f>IF((L302=""),"",MAX(D303:L303))</f>
        <v/>
      </c>
      <c r="N301" s="883" t="str">
        <f>IF(L302="","",MIN(D303:L303))</f>
        <v/>
      </c>
      <c r="O301" s="883" t="str">
        <f>IF((L303=""),"",AVERAGE(D303:L303))</f>
        <v/>
      </c>
      <c r="P301" s="884">
        <v>19000</v>
      </c>
      <c r="Q301" s="884">
        <v>49000</v>
      </c>
      <c r="R301" s="883" t="str">
        <f>IF((L302=""),"",((M301-N301)/(M301+N301))*100)</f>
        <v/>
      </c>
      <c r="S301" s="884">
        <v>20</v>
      </c>
      <c r="T301" s="887" t="str">
        <f>IF(L302="","",IF(R398&lt;20,(IF(O301&gt;19000,IF(O301&lt;49000,"Pass","Fail"),"Fail"))))</f>
        <v/>
      </c>
      <c r="U301" s="883"/>
      <c r="V301" s="888"/>
    </row>
    <row r="302" spans="1:22">
      <c r="A302" s="889"/>
      <c r="B302" s="891"/>
      <c r="C302" s="65" t="s">
        <v>85</v>
      </c>
      <c r="M302" s="883"/>
      <c r="N302" s="883"/>
      <c r="O302" s="883"/>
      <c r="P302" s="885"/>
      <c r="Q302" s="885"/>
      <c r="R302" s="883"/>
      <c r="S302" s="885"/>
      <c r="T302" s="887"/>
      <c r="U302" s="883"/>
      <c r="V302" s="888"/>
    </row>
    <row r="303" spans="1:22" ht="38.25">
      <c r="A303" s="889"/>
      <c r="B303" s="892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883"/>
      <c r="N303" s="883"/>
      <c r="O303" s="883"/>
      <c r="P303" s="886"/>
      <c r="Q303" s="886"/>
      <c r="R303" s="883"/>
      <c r="S303" s="886"/>
      <c r="T303" s="887"/>
      <c r="U303" s="883"/>
      <c r="V303" s="888"/>
    </row>
    <row r="304" spans="1:22">
      <c r="A304" s="889"/>
      <c r="B304" s="890"/>
      <c r="C304" s="65" t="s">
        <v>84</v>
      </c>
      <c r="M304" s="883" t="str">
        <f>IF((L305=""),"",MAX(D306:L306))</f>
        <v/>
      </c>
      <c r="N304" s="883" t="str">
        <f>IF(L305="","",MIN(D306:L306))</f>
        <v/>
      </c>
      <c r="O304" s="883" t="str">
        <f>IF((L306=""),"",AVERAGE(D306:L306))</f>
        <v/>
      </c>
      <c r="P304" s="884">
        <v>19000</v>
      </c>
      <c r="Q304" s="884">
        <v>49000</v>
      </c>
      <c r="R304" s="883" t="str">
        <f>IF((L305=""),"",((M304-N304)/(M304+N304))*100)</f>
        <v/>
      </c>
      <c r="S304" s="884">
        <v>20</v>
      </c>
      <c r="T304" s="887" t="str">
        <f>IF(L305="","",IF(R401&lt;20,(IF(O304&gt;19000,IF(O304&lt;49000,"Pass","Fail"),"Fail"))))</f>
        <v/>
      </c>
      <c r="U304" s="883"/>
      <c r="V304" s="888"/>
    </row>
    <row r="305" spans="1:22">
      <c r="A305" s="889"/>
      <c r="B305" s="891"/>
      <c r="C305" s="65" t="s">
        <v>85</v>
      </c>
      <c r="M305" s="883"/>
      <c r="N305" s="883"/>
      <c r="O305" s="883"/>
      <c r="P305" s="885"/>
      <c r="Q305" s="885"/>
      <c r="R305" s="883"/>
      <c r="S305" s="885"/>
      <c r="T305" s="887"/>
      <c r="U305" s="883"/>
      <c r="V305" s="888"/>
    </row>
    <row r="306" spans="1:22" ht="38.25">
      <c r="A306" s="889"/>
      <c r="B306" s="892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883"/>
      <c r="N306" s="883"/>
      <c r="O306" s="883"/>
      <c r="P306" s="886"/>
      <c r="Q306" s="886"/>
      <c r="R306" s="883"/>
      <c r="S306" s="886"/>
      <c r="T306" s="887"/>
      <c r="U306" s="883"/>
      <c r="V306" s="888"/>
    </row>
    <row r="307" spans="1:22">
      <c r="A307" s="889"/>
      <c r="B307" s="890"/>
      <c r="C307" s="65" t="s">
        <v>84</v>
      </c>
      <c r="M307" s="883" t="str">
        <f>IF((L308=""),"",MAX(D309:L309))</f>
        <v/>
      </c>
      <c r="N307" s="883" t="str">
        <f>IF(L308="","",MIN(D309:L309))</f>
        <v/>
      </c>
      <c r="O307" s="883" t="str">
        <f>IF((L309=""),"",AVERAGE(D309:L309))</f>
        <v/>
      </c>
      <c r="P307" s="884">
        <v>19000</v>
      </c>
      <c r="Q307" s="884">
        <v>49000</v>
      </c>
      <c r="R307" s="883" t="str">
        <f>IF((L308=""),"",((M307-N307)/(M307+N307))*100)</f>
        <v/>
      </c>
      <c r="S307" s="884">
        <v>20</v>
      </c>
      <c r="T307" s="887" t="str">
        <f>IF(L308="","",IF(R404&lt;20,(IF(O307&gt;19000,IF(O307&lt;49000,"Pass","Fail"),"Fail"))))</f>
        <v/>
      </c>
      <c r="U307" s="883"/>
      <c r="V307" s="888"/>
    </row>
    <row r="308" spans="1:22">
      <c r="A308" s="889"/>
      <c r="B308" s="891"/>
      <c r="C308" s="65" t="s">
        <v>85</v>
      </c>
      <c r="M308" s="883"/>
      <c r="N308" s="883"/>
      <c r="O308" s="883"/>
      <c r="P308" s="885"/>
      <c r="Q308" s="885"/>
      <c r="R308" s="883"/>
      <c r="S308" s="885"/>
      <c r="T308" s="887"/>
      <c r="U308" s="883"/>
      <c r="V308" s="888"/>
    </row>
    <row r="309" spans="1:22" ht="38.25">
      <c r="A309" s="889"/>
      <c r="B309" s="892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883"/>
      <c r="N309" s="883"/>
      <c r="O309" s="883"/>
      <c r="P309" s="886"/>
      <c r="Q309" s="886"/>
      <c r="R309" s="883"/>
      <c r="S309" s="886"/>
      <c r="T309" s="887"/>
      <c r="U309" s="883"/>
      <c r="V309" s="888"/>
    </row>
    <row r="310" spans="1:22">
      <c r="A310" s="889"/>
      <c r="B310" s="890"/>
      <c r="C310" s="65" t="s">
        <v>84</v>
      </c>
      <c r="M310" s="883" t="str">
        <f>IF((L311=""),"",MAX(D312:L312))</f>
        <v/>
      </c>
      <c r="N310" s="883" t="str">
        <f>IF(L311="","",MIN(D312:L312))</f>
        <v/>
      </c>
      <c r="O310" s="883" t="str">
        <f>IF((L312=""),"",AVERAGE(D312:L312))</f>
        <v/>
      </c>
      <c r="P310" s="884">
        <v>19000</v>
      </c>
      <c r="Q310" s="884">
        <v>49000</v>
      </c>
      <c r="R310" s="883" t="str">
        <f>IF((L311=""),"",((M310-N310)/(M310+N310))*100)</f>
        <v/>
      </c>
      <c r="S310" s="884">
        <v>20</v>
      </c>
      <c r="T310" s="887" t="str">
        <f>IF(L311="","",IF(R407&lt;20,(IF(O310&gt;19000,IF(O310&lt;49000,"Pass","Fail"),"Fail"))))</f>
        <v/>
      </c>
      <c r="U310" s="883"/>
      <c r="V310" s="888"/>
    </row>
    <row r="311" spans="1:22">
      <c r="A311" s="889"/>
      <c r="B311" s="891"/>
      <c r="C311" s="65" t="s">
        <v>85</v>
      </c>
      <c r="M311" s="883"/>
      <c r="N311" s="883"/>
      <c r="O311" s="883"/>
      <c r="P311" s="885"/>
      <c r="Q311" s="885"/>
      <c r="R311" s="883"/>
      <c r="S311" s="885"/>
      <c r="T311" s="887"/>
      <c r="U311" s="883"/>
      <c r="V311" s="888"/>
    </row>
    <row r="312" spans="1:22" ht="38.25">
      <c r="A312" s="889"/>
      <c r="B312" s="892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883"/>
      <c r="N312" s="883"/>
      <c r="O312" s="883"/>
      <c r="P312" s="886"/>
      <c r="Q312" s="886"/>
      <c r="R312" s="883"/>
      <c r="S312" s="886"/>
      <c r="T312" s="887"/>
      <c r="U312" s="883"/>
      <c r="V312" s="888"/>
    </row>
    <row r="313" spans="1:22">
      <c r="A313" s="889"/>
      <c r="B313" s="890"/>
      <c r="C313" s="65" t="s">
        <v>84</v>
      </c>
      <c r="M313" s="883" t="str">
        <f>IF((L314=""),"",MAX(D315:L315))</f>
        <v/>
      </c>
      <c r="N313" s="883" t="str">
        <f>IF(L314="","",MIN(D315:L315))</f>
        <v/>
      </c>
      <c r="O313" s="883" t="str">
        <f>IF((L315=""),"",AVERAGE(D315:L315))</f>
        <v/>
      </c>
      <c r="P313" s="884">
        <v>19000</v>
      </c>
      <c r="Q313" s="884">
        <v>49000</v>
      </c>
      <c r="R313" s="883" t="str">
        <f>IF((L314=""),"",((M313-N313)/(M313+N313))*100)</f>
        <v/>
      </c>
      <c r="S313" s="884">
        <v>20</v>
      </c>
      <c r="T313" s="887" t="str">
        <f>IF(L314="","",IF(R410&lt;20,(IF(O313&gt;19000,IF(O313&lt;49000,"Pass","Fail"),"Fail"))))</f>
        <v/>
      </c>
      <c r="U313" s="883"/>
      <c r="V313" s="888"/>
    </row>
    <row r="314" spans="1:22">
      <c r="A314" s="889"/>
      <c r="B314" s="891"/>
      <c r="C314" s="65" t="s">
        <v>85</v>
      </c>
      <c r="M314" s="883"/>
      <c r="N314" s="883"/>
      <c r="O314" s="883"/>
      <c r="P314" s="885"/>
      <c r="Q314" s="885"/>
      <c r="R314" s="883"/>
      <c r="S314" s="885"/>
      <c r="T314" s="887"/>
      <c r="U314" s="883"/>
      <c r="V314" s="888"/>
    </row>
    <row r="315" spans="1:22" ht="38.25">
      <c r="A315" s="889"/>
      <c r="B315" s="892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883"/>
      <c r="N315" s="883"/>
      <c r="O315" s="883"/>
      <c r="P315" s="886"/>
      <c r="Q315" s="886"/>
      <c r="R315" s="883"/>
      <c r="S315" s="886"/>
      <c r="T315" s="887"/>
      <c r="U315" s="883"/>
      <c r="V315" s="888"/>
    </row>
    <row r="316" spans="1:22">
      <c r="A316" s="889"/>
      <c r="B316" s="890"/>
      <c r="C316" s="65" t="s">
        <v>84</v>
      </c>
      <c r="M316" s="883" t="str">
        <f>IF((L317=""),"",MAX(D318:L318))</f>
        <v/>
      </c>
      <c r="N316" s="883" t="str">
        <f>IF(L317="","",MIN(D318:L318))</f>
        <v/>
      </c>
      <c r="O316" s="883" t="str">
        <f>IF((L318=""),"",AVERAGE(D318:L318))</f>
        <v/>
      </c>
      <c r="P316" s="884">
        <v>19000</v>
      </c>
      <c r="Q316" s="884">
        <v>49000</v>
      </c>
      <c r="R316" s="883" t="str">
        <f>IF((L317=""),"",((M316-N316)/(M316+N316))*100)</f>
        <v/>
      </c>
      <c r="S316" s="884">
        <v>20</v>
      </c>
      <c r="T316" s="887" t="str">
        <f>IF(L317="","",IF(R413&lt;20,(IF(O316&gt;19000,IF(O316&lt;49000,"Pass","Fail"),"Fail"))))</f>
        <v/>
      </c>
      <c r="U316" s="883"/>
      <c r="V316" s="888"/>
    </row>
    <row r="317" spans="1:22">
      <c r="A317" s="889"/>
      <c r="B317" s="891"/>
      <c r="C317" s="65" t="s">
        <v>85</v>
      </c>
      <c r="M317" s="883"/>
      <c r="N317" s="883"/>
      <c r="O317" s="883"/>
      <c r="P317" s="885"/>
      <c r="Q317" s="885"/>
      <c r="R317" s="883"/>
      <c r="S317" s="885"/>
      <c r="T317" s="887"/>
      <c r="U317" s="883"/>
      <c r="V317" s="888"/>
    </row>
    <row r="318" spans="1:22" ht="38.25">
      <c r="A318" s="889"/>
      <c r="B318" s="892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883"/>
      <c r="N318" s="883"/>
      <c r="O318" s="883"/>
      <c r="P318" s="886"/>
      <c r="Q318" s="886"/>
      <c r="R318" s="883"/>
      <c r="S318" s="886"/>
      <c r="T318" s="887"/>
      <c r="U318" s="883"/>
      <c r="V318" s="888"/>
    </row>
    <row r="319" spans="1:22">
      <c r="A319" s="889"/>
      <c r="B319" s="890"/>
      <c r="C319" s="65" t="s">
        <v>84</v>
      </c>
      <c r="M319" s="883" t="str">
        <f>IF((L320=""),"",MAX(D321:L321))</f>
        <v/>
      </c>
      <c r="N319" s="883" t="str">
        <f>IF(L320="","",MIN(D321:L321))</f>
        <v/>
      </c>
      <c r="O319" s="883" t="str">
        <f>IF((L321=""),"",AVERAGE(D321:L321))</f>
        <v/>
      </c>
      <c r="P319" s="884">
        <v>19000</v>
      </c>
      <c r="Q319" s="884">
        <v>49000</v>
      </c>
      <c r="R319" s="883" t="str">
        <f>IF((L320=""),"",((M319-N319)/(M319+N319))*100)</f>
        <v/>
      </c>
      <c r="S319" s="884">
        <v>20</v>
      </c>
      <c r="T319" s="887" t="str">
        <f>IF(L320="","",IF(R416&lt;20,(IF(O319&gt;19000,IF(O319&lt;49000,"Pass","Fail"),"Fail"))))</f>
        <v/>
      </c>
      <c r="U319" s="883"/>
      <c r="V319" s="888"/>
    </row>
    <row r="320" spans="1:22">
      <c r="A320" s="889"/>
      <c r="B320" s="891"/>
      <c r="C320" s="65" t="s">
        <v>85</v>
      </c>
      <c r="M320" s="883"/>
      <c r="N320" s="883"/>
      <c r="O320" s="883"/>
      <c r="P320" s="885"/>
      <c r="Q320" s="885"/>
      <c r="R320" s="883"/>
      <c r="S320" s="885"/>
      <c r="T320" s="887"/>
      <c r="U320" s="883"/>
      <c r="V320" s="888"/>
    </row>
    <row r="321" spans="1:22" ht="38.25">
      <c r="A321" s="889"/>
      <c r="B321" s="892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883"/>
      <c r="N321" s="883"/>
      <c r="O321" s="883"/>
      <c r="P321" s="886"/>
      <c r="Q321" s="886"/>
      <c r="R321" s="883"/>
      <c r="S321" s="886"/>
      <c r="T321" s="887"/>
      <c r="U321" s="883"/>
      <c r="V321" s="888"/>
    </row>
    <row r="322" spans="1:22">
      <c r="A322" s="889"/>
      <c r="B322" s="890"/>
      <c r="C322" s="65" t="s">
        <v>84</v>
      </c>
      <c r="M322" s="883" t="str">
        <f>IF((L323=""),"",MAX(D324:L324))</f>
        <v/>
      </c>
      <c r="N322" s="883" t="str">
        <f>IF(L323="","",MIN(D324:L324))</f>
        <v/>
      </c>
      <c r="O322" s="883" t="str">
        <f>IF((L324=""),"",AVERAGE(D324:L324))</f>
        <v/>
      </c>
      <c r="P322" s="884">
        <v>19000</v>
      </c>
      <c r="Q322" s="884">
        <v>49000</v>
      </c>
      <c r="R322" s="883" t="str">
        <f>IF((L323=""),"",((M322-N322)/(M322+N322))*100)</f>
        <v/>
      </c>
      <c r="S322" s="884">
        <v>20</v>
      </c>
      <c r="T322" s="887" t="str">
        <f>IF(L323="","",IF(R419&lt;20,(IF(O322&gt;19000,IF(O322&lt;49000,"Pass","Fail"),"Fail"))))</f>
        <v/>
      </c>
      <c r="U322" s="883"/>
      <c r="V322" s="888"/>
    </row>
    <row r="323" spans="1:22">
      <c r="A323" s="889"/>
      <c r="B323" s="891"/>
      <c r="C323" s="65" t="s">
        <v>85</v>
      </c>
      <c r="M323" s="883"/>
      <c r="N323" s="883"/>
      <c r="O323" s="883"/>
      <c r="P323" s="885"/>
      <c r="Q323" s="885"/>
      <c r="R323" s="883"/>
      <c r="S323" s="885"/>
      <c r="T323" s="887"/>
      <c r="U323" s="883"/>
      <c r="V323" s="888"/>
    </row>
    <row r="324" spans="1:22" ht="38.25">
      <c r="A324" s="889"/>
      <c r="B324" s="892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883"/>
      <c r="N324" s="883"/>
      <c r="O324" s="883"/>
      <c r="P324" s="886"/>
      <c r="Q324" s="886"/>
      <c r="R324" s="883"/>
      <c r="S324" s="886"/>
      <c r="T324" s="887"/>
      <c r="U324" s="883"/>
      <c r="V324" s="888"/>
    </row>
    <row r="325" spans="1:22">
      <c r="A325" s="889"/>
      <c r="B325" s="890"/>
      <c r="C325" s="65" t="s">
        <v>84</v>
      </c>
      <c r="M325" s="883" t="str">
        <f>IF((L326=""),"",MAX(D327:L327))</f>
        <v/>
      </c>
      <c r="N325" s="883" t="str">
        <f>IF(L326="","",MIN(D327:L327))</f>
        <v/>
      </c>
      <c r="O325" s="883" t="str">
        <f>IF((L327=""),"",AVERAGE(D327:L327))</f>
        <v/>
      </c>
      <c r="P325" s="884">
        <v>19000</v>
      </c>
      <c r="Q325" s="884">
        <v>49000</v>
      </c>
      <c r="R325" s="883" t="str">
        <f>IF((L326=""),"",((M325-N325)/(M325+N325))*100)</f>
        <v/>
      </c>
      <c r="S325" s="884">
        <v>20</v>
      </c>
      <c r="T325" s="887" t="str">
        <f>IF(L326="","",IF(R422&lt;20,(IF(O325&gt;19000,IF(O325&lt;49000,"Pass","Fail"),"Fail"))))</f>
        <v/>
      </c>
      <c r="U325" s="883"/>
      <c r="V325" s="888"/>
    </row>
    <row r="326" spans="1:22">
      <c r="A326" s="889"/>
      <c r="B326" s="891"/>
      <c r="C326" s="65" t="s">
        <v>85</v>
      </c>
      <c r="M326" s="883"/>
      <c r="N326" s="883"/>
      <c r="O326" s="883"/>
      <c r="P326" s="885"/>
      <c r="Q326" s="885"/>
      <c r="R326" s="883"/>
      <c r="S326" s="885"/>
      <c r="T326" s="887"/>
      <c r="U326" s="883"/>
      <c r="V326" s="888"/>
    </row>
    <row r="327" spans="1:22" ht="38.25">
      <c r="A327" s="889"/>
      <c r="B327" s="892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883"/>
      <c r="N327" s="883"/>
      <c r="O327" s="883"/>
      <c r="P327" s="886"/>
      <c r="Q327" s="886"/>
      <c r="R327" s="883"/>
      <c r="S327" s="886"/>
      <c r="T327" s="887"/>
      <c r="U327" s="883"/>
      <c r="V327" s="888"/>
    </row>
    <row r="328" spans="1:22">
      <c r="A328" s="889"/>
      <c r="B328" s="890"/>
      <c r="C328" s="65" t="s">
        <v>84</v>
      </c>
      <c r="M328" s="883" t="str">
        <f>IF((L329=""),"",MAX(D330:L330))</f>
        <v/>
      </c>
      <c r="N328" s="883" t="str">
        <f>IF(L329="","",MIN(D330:L330))</f>
        <v/>
      </c>
      <c r="O328" s="883" t="str">
        <f>IF((L330=""),"",AVERAGE(D330:L330))</f>
        <v/>
      </c>
      <c r="P328" s="884">
        <v>19000</v>
      </c>
      <c r="Q328" s="884">
        <v>49000</v>
      </c>
      <c r="R328" s="883" t="str">
        <f>IF((L329=""),"",((M328-N328)/(M328+N328))*100)</f>
        <v/>
      </c>
      <c r="S328" s="884">
        <v>20</v>
      </c>
      <c r="T328" s="887" t="str">
        <f>IF(L329="","",IF(R425&lt;20,(IF(O328&gt;19000,IF(O328&lt;49000,"Pass","Fail"),"Fail"))))</f>
        <v/>
      </c>
      <c r="U328" s="883"/>
      <c r="V328" s="888"/>
    </row>
    <row r="329" spans="1:22">
      <c r="A329" s="889"/>
      <c r="B329" s="891"/>
      <c r="C329" s="65" t="s">
        <v>85</v>
      </c>
      <c r="M329" s="883"/>
      <c r="N329" s="883"/>
      <c r="O329" s="883"/>
      <c r="P329" s="885"/>
      <c r="Q329" s="885"/>
      <c r="R329" s="883"/>
      <c r="S329" s="885"/>
      <c r="T329" s="887"/>
      <c r="U329" s="883"/>
      <c r="V329" s="888"/>
    </row>
    <row r="330" spans="1:22" ht="38.25">
      <c r="A330" s="889"/>
      <c r="B330" s="892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883"/>
      <c r="N330" s="883"/>
      <c r="O330" s="883"/>
      <c r="P330" s="886"/>
      <c r="Q330" s="886"/>
      <c r="R330" s="883"/>
      <c r="S330" s="886"/>
      <c r="T330" s="887"/>
      <c r="U330" s="883"/>
      <c r="V330" s="888"/>
    </row>
    <row r="331" spans="1:22">
      <c r="A331" s="889"/>
      <c r="B331" s="890"/>
      <c r="C331" s="65" t="s">
        <v>84</v>
      </c>
      <c r="M331" s="883" t="str">
        <f>IF((L332=""),"",MAX(D333:L333))</f>
        <v/>
      </c>
      <c r="N331" s="883" t="str">
        <f>IF(L332="","",MIN(D333:L333))</f>
        <v/>
      </c>
      <c r="O331" s="883" t="str">
        <f>IF((L333=""),"",AVERAGE(D333:L333))</f>
        <v/>
      </c>
      <c r="P331" s="884">
        <v>19000</v>
      </c>
      <c r="Q331" s="884">
        <v>49000</v>
      </c>
      <c r="R331" s="883" t="str">
        <f>IF((L332=""),"",((M331-N331)/(M331+N331))*100)</f>
        <v/>
      </c>
      <c r="S331" s="884">
        <v>20</v>
      </c>
      <c r="T331" s="887" t="str">
        <f>IF(L332="","",IF(R428&lt;20,(IF(O331&gt;19000,IF(O331&lt;49000,"Pass","Fail"),"Fail"))))</f>
        <v/>
      </c>
      <c r="U331" s="883"/>
      <c r="V331" s="888"/>
    </row>
    <row r="332" spans="1:22">
      <c r="A332" s="889"/>
      <c r="B332" s="891"/>
      <c r="C332" s="65" t="s">
        <v>85</v>
      </c>
      <c r="M332" s="883"/>
      <c r="N332" s="883"/>
      <c r="O332" s="883"/>
      <c r="P332" s="885"/>
      <c r="Q332" s="885"/>
      <c r="R332" s="883"/>
      <c r="S332" s="885"/>
      <c r="T332" s="887"/>
      <c r="U332" s="883"/>
      <c r="V332" s="888"/>
    </row>
    <row r="333" spans="1:22" ht="38.25">
      <c r="A333" s="889"/>
      <c r="B333" s="892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883"/>
      <c r="N333" s="883"/>
      <c r="O333" s="883"/>
      <c r="P333" s="886"/>
      <c r="Q333" s="886"/>
      <c r="R333" s="883"/>
      <c r="S333" s="886"/>
      <c r="T333" s="887"/>
      <c r="U333" s="883"/>
      <c r="V333" s="888"/>
    </row>
    <row r="334" spans="1:22">
      <c r="A334" s="889"/>
      <c r="B334" s="890"/>
      <c r="C334" s="65" t="s">
        <v>84</v>
      </c>
      <c r="M334" s="883" t="str">
        <f>IF((L335=""),"",MAX(D336:L336))</f>
        <v/>
      </c>
      <c r="N334" s="883" t="str">
        <f>IF(L335="","",MIN(D336:L336))</f>
        <v/>
      </c>
      <c r="O334" s="883" t="str">
        <f>IF((L336=""),"",AVERAGE(D336:L336))</f>
        <v/>
      </c>
      <c r="P334" s="884">
        <v>19000</v>
      </c>
      <c r="Q334" s="884">
        <v>49000</v>
      </c>
      <c r="R334" s="883" t="str">
        <f>IF((L335=""),"",((M334-N334)/(M334+N334))*100)</f>
        <v/>
      </c>
      <c r="S334" s="884">
        <v>20</v>
      </c>
      <c r="T334" s="887" t="str">
        <f>IF(L335="","",IF(R431&lt;20,(IF(O334&gt;19000,IF(O334&lt;49000,"Pass","Fail"),"Fail"))))</f>
        <v/>
      </c>
      <c r="U334" s="883"/>
      <c r="V334" s="888"/>
    </row>
    <row r="335" spans="1:22">
      <c r="A335" s="889"/>
      <c r="B335" s="891"/>
      <c r="C335" s="65" t="s">
        <v>85</v>
      </c>
      <c r="M335" s="883"/>
      <c r="N335" s="883"/>
      <c r="O335" s="883"/>
      <c r="P335" s="885"/>
      <c r="Q335" s="885"/>
      <c r="R335" s="883"/>
      <c r="S335" s="885"/>
      <c r="T335" s="887"/>
      <c r="U335" s="883"/>
      <c r="V335" s="888"/>
    </row>
    <row r="336" spans="1:22" ht="38.25">
      <c r="A336" s="889"/>
      <c r="B336" s="892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883"/>
      <c r="N336" s="883"/>
      <c r="O336" s="883"/>
      <c r="P336" s="886"/>
      <c r="Q336" s="886"/>
      <c r="R336" s="883"/>
      <c r="S336" s="886"/>
      <c r="T336" s="887"/>
      <c r="U336" s="883"/>
      <c r="V336" s="888"/>
    </row>
    <row r="337" spans="1:22">
      <c r="A337" s="889"/>
      <c r="B337" s="890"/>
      <c r="C337" s="65" t="s">
        <v>84</v>
      </c>
      <c r="M337" s="883" t="str">
        <f>IF((L338=""),"",MAX(D339:L339))</f>
        <v/>
      </c>
      <c r="N337" s="883" t="str">
        <f>IF(L338="","",MIN(D339:L339))</f>
        <v/>
      </c>
      <c r="O337" s="883" t="str">
        <f>IF((L339=""),"",AVERAGE(D339:L339))</f>
        <v/>
      </c>
      <c r="P337" s="884">
        <v>19000</v>
      </c>
      <c r="Q337" s="884">
        <v>49000</v>
      </c>
      <c r="R337" s="883" t="str">
        <f>IF((L338=""),"",((M337-N337)/(M337+N337))*100)</f>
        <v/>
      </c>
      <c r="S337" s="884">
        <v>20</v>
      </c>
      <c r="T337" s="887" t="str">
        <f>IF(L338="","",IF(R434&lt;20,(IF(O337&gt;19000,IF(O337&lt;49000,"Pass","Fail"),"Fail"))))</f>
        <v/>
      </c>
      <c r="U337" s="883"/>
      <c r="V337" s="888"/>
    </row>
    <row r="338" spans="1:22">
      <c r="A338" s="889"/>
      <c r="B338" s="891"/>
      <c r="C338" s="65" t="s">
        <v>85</v>
      </c>
      <c r="M338" s="883"/>
      <c r="N338" s="883"/>
      <c r="O338" s="883"/>
      <c r="P338" s="885"/>
      <c r="Q338" s="885"/>
      <c r="R338" s="883"/>
      <c r="S338" s="885"/>
      <c r="T338" s="887"/>
      <c r="U338" s="883"/>
      <c r="V338" s="888"/>
    </row>
    <row r="339" spans="1:22" ht="38.25">
      <c r="A339" s="889"/>
      <c r="B339" s="892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883"/>
      <c r="N339" s="883"/>
      <c r="O339" s="883"/>
      <c r="P339" s="886"/>
      <c r="Q339" s="886"/>
      <c r="R339" s="883"/>
      <c r="S339" s="886"/>
      <c r="T339" s="887"/>
      <c r="U339" s="883"/>
      <c r="V339" s="888"/>
    </row>
    <row r="340" spans="1:22">
      <c r="A340" s="889"/>
      <c r="B340" s="890"/>
      <c r="C340" s="65" t="s">
        <v>84</v>
      </c>
      <c r="M340" s="883" t="str">
        <f>IF((L341=""),"",MAX(D342:L342))</f>
        <v/>
      </c>
      <c r="N340" s="883" t="str">
        <f>IF(L341="","",MIN(D342:L342))</f>
        <v/>
      </c>
      <c r="O340" s="883" t="str">
        <f>IF((L342=""),"",AVERAGE(D342:L342))</f>
        <v/>
      </c>
      <c r="P340" s="884">
        <v>19000</v>
      </c>
      <c r="Q340" s="884">
        <v>49000</v>
      </c>
      <c r="R340" s="883" t="str">
        <f>IF((L341=""),"",((M340-N340)/(M340+N340))*100)</f>
        <v/>
      </c>
      <c r="S340" s="884">
        <v>20</v>
      </c>
      <c r="T340" s="887" t="str">
        <f>IF(L341="","",IF(R437&lt;20,(IF(O340&gt;19000,IF(O340&lt;49000,"Pass","Fail"),"Fail"))))</f>
        <v/>
      </c>
      <c r="U340" s="883"/>
      <c r="V340" s="888"/>
    </row>
    <row r="341" spans="1:22">
      <c r="A341" s="889"/>
      <c r="B341" s="891"/>
      <c r="C341" s="65" t="s">
        <v>85</v>
      </c>
      <c r="M341" s="883"/>
      <c r="N341" s="883"/>
      <c r="O341" s="883"/>
      <c r="P341" s="885"/>
      <c r="Q341" s="885"/>
      <c r="R341" s="883"/>
      <c r="S341" s="885"/>
      <c r="T341" s="887"/>
      <c r="U341" s="883"/>
      <c r="V341" s="888"/>
    </row>
    <row r="342" spans="1:22" ht="38.25">
      <c r="A342" s="889"/>
      <c r="B342" s="892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883"/>
      <c r="N342" s="883"/>
      <c r="O342" s="883"/>
      <c r="P342" s="886"/>
      <c r="Q342" s="886"/>
      <c r="R342" s="883"/>
      <c r="S342" s="886"/>
      <c r="T342" s="887"/>
      <c r="U342" s="883"/>
      <c r="V342" s="888"/>
    </row>
    <row r="343" spans="1:22">
      <c r="A343" s="889"/>
      <c r="B343" s="890"/>
      <c r="C343" s="65" t="s">
        <v>84</v>
      </c>
      <c r="M343" s="883" t="str">
        <f>IF((L344=""),"",MAX(D345:L345))</f>
        <v/>
      </c>
      <c r="N343" s="883" t="str">
        <f>IF(L344="","",MIN(D345:L345))</f>
        <v/>
      </c>
      <c r="O343" s="883" t="str">
        <f>IF((L345=""),"",AVERAGE(D345:L345))</f>
        <v/>
      </c>
      <c r="P343" s="884">
        <v>19000</v>
      </c>
      <c r="Q343" s="884">
        <v>49000</v>
      </c>
      <c r="R343" s="883" t="str">
        <f>IF((L344=""),"",((M343-N343)/(M343+N343))*100)</f>
        <v/>
      </c>
      <c r="S343" s="884">
        <v>20</v>
      </c>
      <c r="T343" s="887" t="str">
        <f>IF(L344="","",IF(R440&lt;20,(IF(O343&gt;19000,IF(O343&lt;49000,"Pass","Fail"),"Fail"))))</f>
        <v/>
      </c>
      <c r="U343" s="883"/>
      <c r="V343" s="888"/>
    </row>
    <row r="344" spans="1:22">
      <c r="A344" s="889"/>
      <c r="B344" s="891"/>
      <c r="C344" s="65" t="s">
        <v>85</v>
      </c>
      <c r="M344" s="883"/>
      <c r="N344" s="883"/>
      <c r="O344" s="883"/>
      <c r="P344" s="885"/>
      <c r="Q344" s="885"/>
      <c r="R344" s="883"/>
      <c r="S344" s="885"/>
      <c r="T344" s="887"/>
      <c r="U344" s="883"/>
      <c r="V344" s="888"/>
    </row>
    <row r="345" spans="1:22" ht="38.25">
      <c r="A345" s="889"/>
      <c r="B345" s="892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883"/>
      <c r="N345" s="883"/>
      <c r="O345" s="883"/>
      <c r="P345" s="886"/>
      <c r="Q345" s="886"/>
      <c r="R345" s="883"/>
      <c r="S345" s="886"/>
      <c r="T345" s="887"/>
      <c r="U345" s="883"/>
      <c r="V345" s="888"/>
    </row>
    <row r="346" spans="1:22">
      <c r="A346" s="889"/>
      <c r="B346" s="890"/>
      <c r="C346" s="65" t="s">
        <v>84</v>
      </c>
      <c r="M346" s="883" t="str">
        <f>IF((L347=""),"",MAX(D348:L348))</f>
        <v/>
      </c>
      <c r="N346" s="883" t="str">
        <f>IF(L347="","",MIN(D348:L348))</f>
        <v/>
      </c>
      <c r="O346" s="883" t="str">
        <f>IF((L348=""),"",AVERAGE(D348:L348))</f>
        <v/>
      </c>
      <c r="P346" s="884">
        <v>19000</v>
      </c>
      <c r="Q346" s="884">
        <v>49000</v>
      </c>
      <c r="R346" s="883" t="str">
        <f>IF((L347=""),"",((M346-N346)/(M346+N346))*100)</f>
        <v/>
      </c>
      <c r="S346" s="884">
        <v>20</v>
      </c>
      <c r="T346" s="887" t="str">
        <f>IF(L347="","",IF(R443&lt;20,(IF(O346&gt;19000,IF(O346&lt;49000,"Pass","Fail"),"Fail"))))</f>
        <v/>
      </c>
      <c r="U346" s="883"/>
      <c r="V346" s="888"/>
    </row>
    <row r="347" spans="1:22">
      <c r="A347" s="889"/>
      <c r="B347" s="891"/>
      <c r="C347" s="65" t="s">
        <v>85</v>
      </c>
      <c r="M347" s="883"/>
      <c r="N347" s="883"/>
      <c r="O347" s="883"/>
      <c r="P347" s="885"/>
      <c r="Q347" s="885"/>
      <c r="R347" s="883"/>
      <c r="S347" s="885"/>
      <c r="T347" s="887"/>
      <c r="U347" s="883"/>
      <c r="V347" s="888"/>
    </row>
    <row r="348" spans="1:22" ht="38.25">
      <c r="A348" s="889"/>
      <c r="B348" s="892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883"/>
      <c r="N348" s="883"/>
      <c r="O348" s="883"/>
      <c r="P348" s="886"/>
      <c r="Q348" s="886"/>
      <c r="R348" s="883"/>
      <c r="S348" s="886"/>
      <c r="T348" s="887"/>
      <c r="U348" s="883"/>
      <c r="V348" s="888"/>
    </row>
    <row r="349" spans="1:22">
      <c r="A349" s="889"/>
      <c r="B349" s="890"/>
      <c r="C349" s="65" t="s">
        <v>84</v>
      </c>
      <c r="M349" s="883" t="str">
        <f>IF((L350=""),"",MAX(D351:L351))</f>
        <v/>
      </c>
      <c r="N349" s="883" t="str">
        <f>IF(L350="","",MIN(D351:L351))</f>
        <v/>
      </c>
      <c r="O349" s="883" t="str">
        <f>IF((L351=""),"",AVERAGE(D351:L351))</f>
        <v/>
      </c>
      <c r="P349" s="884">
        <v>19000</v>
      </c>
      <c r="Q349" s="884">
        <v>49000</v>
      </c>
      <c r="R349" s="883" t="str">
        <f>IF((L350=""),"",((M349-N349)/(M349+N349))*100)</f>
        <v/>
      </c>
      <c r="S349" s="884">
        <v>20</v>
      </c>
      <c r="T349" s="887" t="str">
        <f>IF(L350="","",IF(R446&lt;20,(IF(O349&gt;19000,IF(O349&lt;49000,"Pass","Fail"),"Fail"))))</f>
        <v/>
      </c>
      <c r="U349" s="883"/>
      <c r="V349" s="888"/>
    </row>
    <row r="350" spans="1:22">
      <c r="A350" s="889"/>
      <c r="B350" s="891"/>
      <c r="C350" s="65" t="s">
        <v>85</v>
      </c>
      <c r="M350" s="883"/>
      <c r="N350" s="883"/>
      <c r="O350" s="883"/>
      <c r="P350" s="885"/>
      <c r="Q350" s="885"/>
      <c r="R350" s="883"/>
      <c r="S350" s="885"/>
      <c r="T350" s="887"/>
      <c r="U350" s="883"/>
      <c r="V350" s="888"/>
    </row>
    <row r="351" spans="1:22" ht="38.25">
      <c r="A351" s="889"/>
      <c r="B351" s="892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883"/>
      <c r="N351" s="883"/>
      <c r="O351" s="883"/>
      <c r="P351" s="886"/>
      <c r="Q351" s="886"/>
      <c r="R351" s="883"/>
      <c r="S351" s="886"/>
      <c r="T351" s="887"/>
      <c r="U351" s="883"/>
      <c r="V351" s="888"/>
    </row>
    <row r="352" spans="1:22">
      <c r="A352" s="889"/>
      <c r="B352" s="890"/>
      <c r="C352" s="65" t="s">
        <v>84</v>
      </c>
      <c r="M352" s="883" t="str">
        <f>IF((L353=""),"",MAX(D354:L354))</f>
        <v/>
      </c>
      <c r="N352" s="883" t="str">
        <f>IF(L353="","",MIN(D354:L354))</f>
        <v/>
      </c>
      <c r="O352" s="883" t="str">
        <f>IF((L354=""),"",AVERAGE(D354:L354))</f>
        <v/>
      </c>
      <c r="P352" s="884">
        <v>19000</v>
      </c>
      <c r="Q352" s="884">
        <v>49000</v>
      </c>
      <c r="R352" s="883" t="str">
        <f>IF((L353=""),"",((M352-N352)/(M352+N352))*100)</f>
        <v/>
      </c>
      <c r="S352" s="884">
        <v>20</v>
      </c>
      <c r="T352" s="887" t="str">
        <f>IF(L353="","",IF(R449&lt;20,(IF(O352&gt;19000,IF(O352&lt;49000,"Pass","Fail"),"Fail"))))</f>
        <v/>
      </c>
      <c r="U352" s="883"/>
      <c r="V352" s="888"/>
    </row>
    <row r="353" spans="1:22">
      <c r="A353" s="889"/>
      <c r="B353" s="891"/>
      <c r="C353" s="65" t="s">
        <v>85</v>
      </c>
      <c r="M353" s="883"/>
      <c r="N353" s="883"/>
      <c r="O353" s="883"/>
      <c r="P353" s="885"/>
      <c r="Q353" s="885"/>
      <c r="R353" s="883"/>
      <c r="S353" s="885"/>
      <c r="T353" s="887"/>
      <c r="U353" s="883"/>
      <c r="V353" s="888"/>
    </row>
    <row r="354" spans="1:22" ht="38.25">
      <c r="A354" s="889"/>
      <c r="B354" s="892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883"/>
      <c r="N354" s="883"/>
      <c r="O354" s="883"/>
      <c r="P354" s="886"/>
      <c r="Q354" s="886"/>
      <c r="R354" s="883"/>
      <c r="S354" s="886"/>
      <c r="T354" s="887"/>
      <c r="U354" s="883"/>
      <c r="V354" s="888"/>
    </row>
    <row r="355" spans="1:22">
      <c r="A355" s="889"/>
      <c r="B355" s="890"/>
      <c r="C355" s="65" t="s">
        <v>84</v>
      </c>
      <c r="M355" s="883" t="str">
        <f>IF((L356=""),"",MAX(D357:L357))</f>
        <v/>
      </c>
      <c r="N355" s="883" t="str">
        <f>IF(L356="","",MIN(D357:L357))</f>
        <v/>
      </c>
      <c r="O355" s="883" t="str">
        <f>IF((L357=""),"",AVERAGE(D357:L357))</f>
        <v/>
      </c>
      <c r="P355" s="884">
        <v>19000</v>
      </c>
      <c r="Q355" s="884">
        <v>49000</v>
      </c>
      <c r="R355" s="883" t="str">
        <f>IF((L356=""),"",((M355-N355)/(M355+N355))*100)</f>
        <v/>
      </c>
      <c r="S355" s="884">
        <v>20</v>
      </c>
      <c r="T355" s="887" t="str">
        <f>IF(L356="","",IF(R452&lt;20,(IF(O355&gt;19000,IF(O355&lt;49000,"Pass","Fail"),"Fail"))))</f>
        <v/>
      </c>
      <c r="U355" s="883"/>
      <c r="V355" s="888"/>
    </row>
    <row r="356" spans="1:22">
      <c r="A356" s="889"/>
      <c r="B356" s="891"/>
      <c r="C356" s="65" t="s">
        <v>85</v>
      </c>
      <c r="M356" s="883"/>
      <c r="N356" s="883"/>
      <c r="O356" s="883"/>
      <c r="P356" s="885"/>
      <c r="Q356" s="885"/>
      <c r="R356" s="883"/>
      <c r="S356" s="885"/>
      <c r="T356" s="887"/>
      <c r="U356" s="883"/>
      <c r="V356" s="888"/>
    </row>
    <row r="357" spans="1:22" ht="38.25">
      <c r="A357" s="889"/>
      <c r="B357" s="892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883"/>
      <c r="N357" s="883"/>
      <c r="O357" s="883"/>
      <c r="P357" s="886"/>
      <c r="Q357" s="886"/>
      <c r="R357" s="883"/>
      <c r="S357" s="886"/>
      <c r="T357" s="887"/>
      <c r="U357" s="883"/>
      <c r="V357" s="888"/>
    </row>
    <row r="358" spans="1:22">
      <c r="A358" s="889"/>
      <c r="B358" s="890"/>
      <c r="C358" s="65" t="s">
        <v>84</v>
      </c>
      <c r="M358" s="883" t="str">
        <f>IF((L359=""),"",MAX(D360:L360))</f>
        <v/>
      </c>
      <c r="N358" s="883" t="str">
        <f>IF(L359="","",MIN(D360:L360))</f>
        <v/>
      </c>
      <c r="O358" s="883" t="str">
        <f>IF((L360=""),"",AVERAGE(D360:L360))</f>
        <v/>
      </c>
      <c r="P358" s="884">
        <v>19000</v>
      </c>
      <c r="Q358" s="884">
        <v>49000</v>
      </c>
      <c r="R358" s="883" t="str">
        <f>IF((L359=""),"",((M358-N358)/(M358+N358))*100)</f>
        <v/>
      </c>
      <c r="S358" s="884">
        <v>20</v>
      </c>
      <c r="T358" s="887" t="str">
        <f>IF(L359="","",IF(R455&lt;20,(IF(O358&gt;19000,IF(O358&lt;49000,"Pass","Fail"),"Fail"))))</f>
        <v/>
      </c>
      <c r="U358" s="883"/>
      <c r="V358" s="888"/>
    </row>
    <row r="359" spans="1:22">
      <c r="A359" s="889"/>
      <c r="B359" s="891"/>
      <c r="C359" s="65" t="s">
        <v>85</v>
      </c>
      <c r="M359" s="883"/>
      <c r="N359" s="883"/>
      <c r="O359" s="883"/>
      <c r="P359" s="885"/>
      <c r="Q359" s="885"/>
      <c r="R359" s="883"/>
      <c r="S359" s="885"/>
      <c r="T359" s="887"/>
      <c r="U359" s="883"/>
      <c r="V359" s="888"/>
    </row>
    <row r="360" spans="1:22" ht="38.25">
      <c r="A360" s="889"/>
      <c r="B360" s="892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883"/>
      <c r="N360" s="883"/>
      <c r="O360" s="883"/>
      <c r="P360" s="886"/>
      <c r="Q360" s="886"/>
      <c r="R360" s="883"/>
      <c r="S360" s="886"/>
      <c r="T360" s="887"/>
      <c r="U360" s="883"/>
      <c r="V360" s="888"/>
    </row>
    <row r="361" spans="1:22">
      <c r="A361" s="889"/>
      <c r="B361" s="890"/>
      <c r="C361" s="65" t="s">
        <v>84</v>
      </c>
      <c r="M361" s="883" t="str">
        <f>IF((L362=""),"",MAX(D363:L363))</f>
        <v/>
      </c>
      <c r="N361" s="883" t="str">
        <f>IF(L362="","",MIN(D363:L363))</f>
        <v/>
      </c>
      <c r="O361" s="883" t="str">
        <f>IF((L363=""),"",AVERAGE(D363:L363))</f>
        <v/>
      </c>
      <c r="P361" s="884">
        <v>19000</v>
      </c>
      <c r="Q361" s="884">
        <v>49000</v>
      </c>
      <c r="R361" s="883" t="str">
        <f>IF((L362=""),"",((M361-N361)/(M361+N361))*100)</f>
        <v/>
      </c>
      <c r="S361" s="884">
        <v>20</v>
      </c>
      <c r="T361" s="887" t="str">
        <f>IF(L362="","",IF(R458&lt;20,(IF(O361&gt;19000,IF(O361&lt;49000,"Pass","Fail"),"Fail"))))</f>
        <v/>
      </c>
      <c r="U361" s="883"/>
      <c r="V361" s="888"/>
    </row>
    <row r="362" spans="1:22">
      <c r="A362" s="889"/>
      <c r="B362" s="891"/>
      <c r="C362" s="65" t="s">
        <v>85</v>
      </c>
      <c r="M362" s="883"/>
      <c r="N362" s="883"/>
      <c r="O362" s="883"/>
      <c r="P362" s="885"/>
      <c r="Q362" s="885"/>
      <c r="R362" s="883"/>
      <c r="S362" s="885"/>
      <c r="T362" s="887"/>
      <c r="U362" s="883"/>
      <c r="V362" s="888"/>
    </row>
    <row r="363" spans="1:22" ht="38.25">
      <c r="A363" s="889"/>
      <c r="B363" s="892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883"/>
      <c r="N363" s="883"/>
      <c r="O363" s="883"/>
      <c r="P363" s="886"/>
      <c r="Q363" s="886"/>
      <c r="R363" s="883"/>
      <c r="S363" s="886"/>
      <c r="T363" s="887"/>
      <c r="U363" s="883"/>
      <c r="V363" s="888"/>
    </row>
    <row r="364" spans="1:22">
      <c r="A364" s="889"/>
      <c r="B364" s="890"/>
      <c r="C364" s="65" t="s">
        <v>84</v>
      </c>
      <c r="M364" s="883" t="str">
        <f>IF((L365=""),"",MAX(D366:L366))</f>
        <v/>
      </c>
      <c r="N364" s="883" t="str">
        <f>IF(L365="","",MIN(D366:L366))</f>
        <v/>
      </c>
      <c r="O364" s="883" t="str">
        <f>IF((L366=""),"",AVERAGE(D366:L366))</f>
        <v/>
      </c>
      <c r="P364" s="884">
        <v>19000</v>
      </c>
      <c r="Q364" s="884">
        <v>49000</v>
      </c>
      <c r="R364" s="883" t="str">
        <f>IF((L365=""),"",((M364-N364)/(M364+N364))*100)</f>
        <v/>
      </c>
      <c r="S364" s="884">
        <v>20</v>
      </c>
      <c r="T364" s="887" t="str">
        <f>IF(L365="","",IF(R461&lt;20,(IF(O364&gt;19000,IF(O364&lt;49000,"Pass","Fail"),"Fail"))))</f>
        <v/>
      </c>
      <c r="U364" s="883"/>
      <c r="V364" s="888"/>
    </row>
    <row r="365" spans="1:22">
      <c r="A365" s="889"/>
      <c r="B365" s="891"/>
      <c r="C365" s="65" t="s">
        <v>85</v>
      </c>
      <c r="M365" s="883"/>
      <c r="N365" s="883"/>
      <c r="O365" s="883"/>
      <c r="P365" s="885"/>
      <c r="Q365" s="885"/>
      <c r="R365" s="883"/>
      <c r="S365" s="885"/>
      <c r="T365" s="887"/>
      <c r="U365" s="883"/>
      <c r="V365" s="888"/>
    </row>
    <row r="366" spans="1:22" ht="38.25">
      <c r="A366" s="889"/>
      <c r="B366" s="892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883"/>
      <c r="N366" s="883"/>
      <c r="O366" s="883"/>
      <c r="P366" s="886"/>
      <c r="Q366" s="886"/>
      <c r="R366" s="883"/>
      <c r="S366" s="886"/>
      <c r="T366" s="887"/>
      <c r="U366" s="883"/>
      <c r="V366" s="888"/>
    </row>
    <row r="367" spans="1:22">
      <c r="A367" s="889"/>
      <c r="B367" s="890"/>
      <c r="C367" s="65" t="s">
        <v>84</v>
      </c>
      <c r="M367" s="883" t="str">
        <f>IF((L368=""),"",MAX(D369:L369))</f>
        <v/>
      </c>
      <c r="N367" s="883" t="str">
        <f>IF(L368="","",MIN(D369:L369))</f>
        <v/>
      </c>
      <c r="O367" s="883" t="str">
        <f>IF((L369=""),"",AVERAGE(D369:L369))</f>
        <v/>
      </c>
      <c r="P367" s="884">
        <v>19000</v>
      </c>
      <c r="Q367" s="884">
        <v>49000</v>
      </c>
      <c r="R367" s="883" t="str">
        <f>IF((L368=""),"",((M367-N367)/(M367+N367))*100)</f>
        <v/>
      </c>
      <c r="S367" s="884">
        <v>20</v>
      </c>
      <c r="T367" s="887" t="str">
        <f>IF(L368="","",IF(R464&lt;20,(IF(O367&gt;19000,IF(O367&lt;49000,"Pass","Fail"),"Fail"))))</f>
        <v/>
      </c>
      <c r="U367" s="883"/>
      <c r="V367" s="888"/>
    </row>
    <row r="368" spans="1:22">
      <c r="A368" s="889"/>
      <c r="B368" s="891"/>
      <c r="C368" s="65" t="s">
        <v>85</v>
      </c>
      <c r="M368" s="883"/>
      <c r="N368" s="883"/>
      <c r="O368" s="883"/>
      <c r="P368" s="885"/>
      <c r="Q368" s="885"/>
      <c r="R368" s="883"/>
      <c r="S368" s="885"/>
      <c r="T368" s="887"/>
      <c r="U368" s="883"/>
      <c r="V368" s="888"/>
    </row>
    <row r="369" spans="1:22" ht="38.25">
      <c r="A369" s="889"/>
      <c r="B369" s="892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883"/>
      <c r="N369" s="883"/>
      <c r="O369" s="883"/>
      <c r="P369" s="886"/>
      <c r="Q369" s="886"/>
      <c r="R369" s="883"/>
      <c r="S369" s="886"/>
      <c r="T369" s="887"/>
      <c r="U369" s="883"/>
      <c r="V369" s="888"/>
    </row>
    <row r="370" spans="1:22">
      <c r="A370" s="889"/>
      <c r="B370" s="890"/>
      <c r="C370" s="65" t="s">
        <v>84</v>
      </c>
      <c r="M370" s="883" t="str">
        <f>IF((L371=""),"",MAX(D372:L372))</f>
        <v/>
      </c>
      <c r="N370" s="883" t="str">
        <f>IF(L371="","",MIN(D372:L372))</f>
        <v/>
      </c>
      <c r="O370" s="883" t="str">
        <f>IF((L372=""),"",AVERAGE(D372:L372))</f>
        <v/>
      </c>
      <c r="P370" s="884">
        <v>19000</v>
      </c>
      <c r="Q370" s="884">
        <v>49000</v>
      </c>
      <c r="R370" s="883" t="str">
        <f>IF((L371=""),"",((M370-N370)/(M370+N370))*100)</f>
        <v/>
      </c>
      <c r="S370" s="884">
        <v>20</v>
      </c>
      <c r="T370" s="887" t="str">
        <f>IF(L371="","",IF(R467&lt;20,(IF(O370&gt;19000,IF(O370&lt;49000,"Pass","Fail"),"Fail"))))</f>
        <v/>
      </c>
      <c r="U370" s="883"/>
      <c r="V370" s="888"/>
    </row>
    <row r="371" spans="1:22">
      <c r="A371" s="889"/>
      <c r="B371" s="891"/>
      <c r="C371" s="65" t="s">
        <v>85</v>
      </c>
      <c r="M371" s="883"/>
      <c r="N371" s="883"/>
      <c r="O371" s="883"/>
      <c r="P371" s="885"/>
      <c r="Q371" s="885"/>
      <c r="R371" s="883"/>
      <c r="S371" s="885"/>
      <c r="T371" s="887"/>
      <c r="U371" s="883"/>
      <c r="V371" s="888"/>
    </row>
    <row r="372" spans="1:22" ht="38.25">
      <c r="A372" s="889"/>
      <c r="B372" s="892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883"/>
      <c r="N372" s="883"/>
      <c r="O372" s="883"/>
      <c r="P372" s="886"/>
      <c r="Q372" s="886"/>
      <c r="R372" s="883"/>
      <c r="S372" s="886"/>
      <c r="T372" s="887"/>
      <c r="U372" s="883"/>
      <c r="V372" s="888"/>
    </row>
    <row r="373" spans="1:22">
      <c r="A373" s="889"/>
      <c r="B373" s="890"/>
      <c r="C373" s="65" t="s">
        <v>84</v>
      </c>
      <c r="M373" s="883" t="str">
        <f>IF((L374=""),"",MAX(D375:L375))</f>
        <v/>
      </c>
      <c r="N373" s="883" t="str">
        <f>IF(L374="","",MIN(D375:L375))</f>
        <v/>
      </c>
      <c r="O373" s="883" t="str">
        <f>IF((L375=""),"",AVERAGE(D375:L375))</f>
        <v/>
      </c>
      <c r="P373" s="884">
        <v>19000</v>
      </c>
      <c r="Q373" s="884">
        <v>49000</v>
      </c>
      <c r="R373" s="883" t="str">
        <f>IF((L374=""),"",((M373-N373)/(M373+N373))*100)</f>
        <v/>
      </c>
      <c r="S373" s="884">
        <v>20</v>
      </c>
      <c r="T373" s="887" t="str">
        <f>IF(L374="","",IF(R470&lt;20,(IF(O373&gt;19000,IF(O373&lt;49000,"Pass","Fail"),"Fail"))))</f>
        <v/>
      </c>
      <c r="U373" s="883"/>
      <c r="V373" s="888"/>
    </row>
    <row r="374" spans="1:22">
      <c r="A374" s="889"/>
      <c r="B374" s="891"/>
      <c r="C374" s="65" t="s">
        <v>85</v>
      </c>
      <c r="M374" s="883"/>
      <c r="N374" s="883"/>
      <c r="O374" s="883"/>
      <c r="P374" s="885"/>
      <c r="Q374" s="885"/>
      <c r="R374" s="883"/>
      <c r="S374" s="885"/>
      <c r="T374" s="887"/>
      <c r="U374" s="883"/>
      <c r="V374" s="888"/>
    </row>
    <row r="375" spans="1:22" ht="38.25">
      <c r="A375" s="889"/>
      <c r="B375" s="892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883"/>
      <c r="N375" s="883"/>
      <c r="O375" s="883"/>
      <c r="P375" s="886"/>
      <c r="Q375" s="886"/>
      <c r="R375" s="883"/>
      <c r="S375" s="886"/>
      <c r="T375" s="887"/>
      <c r="U375" s="883"/>
      <c r="V375" s="888"/>
    </row>
    <row r="376" spans="1:22">
      <c r="A376" s="889"/>
      <c r="B376" s="890"/>
      <c r="C376" s="65" t="s">
        <v>84</v>
      </c>
      <c r="M376" s="883" t="str">
        <f>IF((L377=""),"",MAX(D378:L378))</f>
        <v/>
      </c>
      <c r="N376" s="883" t="str">
        <f>IF(L377="","",MIN(D378:L378))</f>
        <v/>
      </c>
      <c r="O376" s="883" t="str">
        <f>IF((L378=""),"",AVERAGE(D378:L378))</f>
        <v/>
      </c>
      <c r="P376" s="884">
        <v>19000</v>
      </c>
      <c r="Q376" s="884">
        <v>49000</v>
      </c>
      <c r="R376" s="883" t="str">
        <f>IF((L377=""),"",((M376-N376)/(M376+N376))*100)</f>
        <v/>
      </c>
      <c r="S376" s="884">
        <v>20</v>
      </c>
      <c r="T376" s="887" t="str">
        <f>IF(L377="","",IF(R473&lt;20,(IF(O376&gt;19000,IF(O376&lt;49000,"Pass","Fail"),"Fail"))))</f>
        <v/>
      </c>
      <c r="U376" s="883"/>
      <c r="V376" s="888"/>
    </row>
    <row r="377" spans="1:22">
      <c r="A377" s="889"/>
      <c r="B377" s="891"/>
      <c r="C377" s="65" t="s">
        <v>85</v>
      </c>
      <c r="M377" s="883"/>
      <c r="N377" s="883"/>
      <c r="O377" s="883"/>
      <c r="P377" s="885"/>
      <c r="Q377" s="885"/>
      <c r="R377" s="883"/>
      <c r="S377" s="885"/>
      <c r="T377" s="887"/>
      <c r="U377" s="883"/>
      <c r="V377" s="888"/>
    </row>
    <row r="378" spans="1:22" ht="38.25">
      <c r="A378" s="889"/>
      <c r="B378" s="892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883"/>
      <c r="N378" s="883"/>
      <c r="O378" s="883"/>
      <c r="P378" s="886"/>
      <c r="Q378" s="886"/>
      <c r="R378" s="883"/>
      <c r="S378" s="886"/>
      <c r="T378" s="887"/>
      <c r="U378" s="883"/>
      <c r="V378" s="888"/>
    </row>
    <row r="379" spans="1:22">
      <c r="A379" s="889"/>
      <c r="B379" s="890"/>
      <c r="C379" s="65" t="s">
        <v>84</v>
      </c>
      <c r="M379" s="883" t="str">
        <f>IF((L380=""),"",MAX(D381:L381))</f>
        <v/>
      </c>
      <c r="N379" s="883" t="str">
        <f>IF(L380="","",MIN(D381:L381))</f>
        <v/>
      </c>
      <c r="O379" s="883" t="str">
        <f>IF((L381=""),"",AVERAGE(D381:L381))</f>
        <v/>
      </c>
      <c r="P379" s="884">
        <v>19000</v>
      </c>
      <c r="Q379" s="884">
        <v>49000</v>
      </c>
      <c r="R379" s="883" t="str">
        <f>IF((L380=""),"",((M379-N379)/(M379+N379))*100)</f>
        <v/>
      </c>
      <c r="S379" s="884">
        <v>20</v>
      </c>
      <c r="T379" s="887" t="str">
        <f>IF(L380="","",IF(R476&lt;20,(IF(O379&gt;19000,IF(O379&lt;49000,"Pass","Fail"),"Fail"))))</f>
        <v/>
      </c>
      <c r="U379" s="883"/>
      <c r="V379" s="888"/>
    </row>
    <row r="380" spans="1:22">
      <c r="A380" s="889"/>
      <c r="B380" s="891"/>
      <c r="C380" s="65" t="s">
        <v>85</v>
      </c>
      <c r="M380" s="883"/>
      <c r="N380" s="883"/>
      <c r="O380" s="883"/>
      <c r="P380" s="885"/>
      <c r="Q380" s="885"/>
      <c r="R380" s="883"/>
      <c r="S380" s="885"/>
      <c r="T380" s="887"/>
      <c r="U380" s="883"/>
      <c r="V380" s="888"/>
    </row>
    <row r="381" spans="1:22" ht="38.25">
      <c r="A381" s="889"/>
      <c r="B381" s="892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883"/>
      <c r="N381" s="883"/>
      <c r="O381" s="883"/>
      <c r="P381" s="886"/>
      <c r="Q381" s="886"/>
      <c r="R381" s="883"/>
      <c r="S381" s="886"/>
      <c r="T381" s="887"/>
      <c r="U381" s="883"/>
      <c r="V381" s="888"/>
    </row>
    <row r="382" spans="1:22">
      <c r="A382" s="889"/>
      <c r="B382" s="890"/>
      <c r="C382" s="65" t="s">
        <v>84</v>
      </c>
      <c r="M382" s="883" t="str">
        <f>IF((L383=""),"",MAX(D384:L384))</f>
        <v/>
      </c>
      <c r="N382" s="883" t="str">
        <f>IF(L383="","",MIN(D384:L384))</f>
        <v/>
      </c>
      <c r="O382" s="883" t="str">
        <f>IF((L384=""),"",AVERAGE(D384:L384))</f>
        <v/>
      </c>
      <c r="P382" s="884">
        <v>19000</v>
      </c>
      <c r="Q382" s="884">
        <v>49000</v>
      </c>
      <c r="R382" s="883" t="str">
        <f>IF((L383=""),"",((M382-N382)/(M382+N382))*100)</f>
        <v/>
      </c>
      <c r="S382" s="884">
        <v>20</v>
      </c>
      <c r="T382" s="887" t="str">
        <f>IF(L383="","",IF(R479&lt;20,(IF(O382&gt;19000,IF(O382&lt;49000,"Pass","Fail"),"Fail"))))</f>
        <v/>
      </c>
      <c r="U382" s="883"/>
      <c r="V382" s="888"/>
    </row>
    <row r="383" spans="1:22">
      <c r="A383" s="889"/>
      <c r="B383" s="891"/>
      <c r="C383" s="65" t="s">
        <v>85</v>
      </c>
      <c r="M383" s="883"/>
      <c r="N383" s="883"/>
      <c r="O383" s="883"/>
      <c r="P383" s="885"/>
      <c r="Q383" s="885"/>
      <c r="R383" s="883"/>
      <c r="S383" s="885"/>
      <c r="T383" s="887"/>
      <c r="U383" s="883"/>
      <c r="V383" s="888"/>
    </row>
    <row r="384" spans="1:22" ht="38.25">
      <c r="A384" s="889"/>
      <c r="B384" s="892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883"/>
      <c r="N384" s="883"/>
      <c r="O384" s="883"/>
      <c r="P384" s="886"/>
      <c r="Q384" s="886"/>
      <c r="R384" s="883"/>
      <c r="S384" s="886"/>
      <c r="T384" s="887"/>
      <c r="U384" s="883"/>
      <c r="V384" s="888"/>
    </row>
    <row r="385" spans="1:22">
      <c r="A385" s="889"/>
      <c r="B385" s="890"/>
      <c r="C385" s="65" t="s">
        <v>84</v>
      </c>
      <c r="M385" s="883" t="str">
        <f>IF((L386=""),"",MAX(D387:L387))</f>
        <v/>
      </c>
      <c r="N385" s="883" t="str">
        <f>IF(L386="","",MIN(D387:L387))</f>
        <v/>
      </c>
      <c r="O385" s="883" t="str">
        <f>IF((L387=""),"",AVERAGE(D387:L387))</f>
        <v/>
      </c>
      <c r="P385" s="884">
        <v>19000</v>
      </c>
      <c r="Q385" s="884">
        <v>49000</v>
      </c>
      <c r="R385" s="883" t="str">
        <f>IF((L386=""),"",((M385-N385)/(M385+N385))*100)</f>
        <v/>
      </c>
      <c r="S385" s="884">
        <v>20</v>
      </c>
      <c r="T385" s="887" t="str">
        <f>IF(L386="","",IF(R482&lt;20,(IF(O385&gt;19000,IF(O385&lt;49000,"Pass","Fail"),"Fail"))))</f>
        <v/>
      </c>
      <c r="U385" s="883"/>
      <c r="V385" s="888"/>
    </row>
    <row r="386" spans="1:22">
      <c r="A386" s="889"/>
      <c r="B386" s="891"/>
      <c r="C386" s="65" t="s">
        <v>85</v>
      </c>
      <c r="M386" s="883"/>
      <c r="N386" s="883"/>
      <c r="O386" s="883"/>
      <c r="P386" s="885"/>
      <c r="Q386" s="885"/>
      <c r="R386" s="883"/>
      <c r="S386" s="885"/>
      <c r="T386" s="887"/>
      <c r="U386" s="883"/>
      <c r="V386" s="888"/>
    </row>
    <row r="387" spans="1:22" ht="38.25">
      <c r="A387" s="889"/>
      <c r="B387" s="892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883"/>
      <c r="N387" s="883"/>
      <c r="O387" s="883"/>
      <c r="P387" s="886"/>
      <c r="Q387" s="886"/>
      <c r="R387" s="883"/>
      <c r="S387" s="886"/>
      <c r="T387" s="887"/>
      <c r="U387" s="883"/>
      <c r="V387" s="888"/>
    </row>
    <row r="388" spans="1:22">
      <c r="A388" s="889"/>
      <c r="B388" s="890"/>
      <c r="C388" s="65" t="s">
        <v>84</v>
      </c>
      <c r="M388" s="883" t="str">
        <f>IF((L389=""),"",MAX(D390:L390))</f>
        <v/>
      </c>
      <c r="N388" s="883" t="str">
        <f>IF(L389="","",MIN(D390:L390))</f>
        <v/>
      </c>
      <c r="O388" s="883" t="str">
        <f>IF((L390=""),"",AVERAGE(D390:L390))</f>
        <v/>
      </c>
      <c r="P388" s="884">
        <v>19000</v>
      </c>
      <c r="Q388" s="884">
        <v>49000</v>
      </c>
      <c r="R388" s="883" t="str">
        <f>IF((L389=""),"",((M388-N388)/(M388+N388))*100)</f>
        <v/>
      </c>
      <c r="S388" s="884">
        <v>20</v>
      </c>
      <c r="T388" s="887" t="str">
        <f>IF(L389="","",IF(R485&lt;20,(IF(O388&gt;19000,IF(O388&lt;49000,"Pass","Fail"),"Fail"))))</f>
        <v/>
      </c>
      <c r="U388" s="883"/>
      <c r="V388" s="888"/>
    </row>
    <row r="389" spans="1:22">
      <c r="A389" s="889"/>
      <c r="B389" s="891"/>
      <c r="C389" s="65" t="s">
        <v>85</v>
      </c>
      <c r="M389" s="883"/>
      <c r="N389" s="883"/>
      <c r="O389" s="883"/>
      <c r="P389" s="885"/>
      <c r="Q389" s="885"/>
      <c r="R389" s="883"/>
      <c r="S389" s="885"/>
      <c r="T389" s="887"/>
      <c r="U389" s="883"/>
      <c r="V389" s="888"/>
    </row>
    <row r="390" spans="1:22" ht="38.25">
      <c r="A390" s="889"/>
      <c r="B390" s="892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883"/>
      <c r="N390" s="883"/>
      <c r="O390" s="883"/>
      <c r="P390" s="886"/>
      <c r="Q390" s="886"/>
      <c r="R390" s="883"/>
      <c r="S390" s="886"/>
      <c r="T390" s="887"/>
      <c r="U390" s="883"/>
      <c r="V390" s="888"/>
    </row>
    <row r="391" spans="1:22">
      <c r="A391" s="889"/>
      <c r="B391" s="890"/>
      <c r="C391" s="65" t="s">
        <v>84</v>
      </c>
      <c r="M391" s="883" t="str">
        <f>IF((L392=""),"",MAX(D393:L393))</f>
        <v/>
      </c>
      <c r="N391" s="883" t="str">
        <f>IF(L392="","",MIN(D393:L393))</f>
        <v/>
      </c>
      <c r="O391" s="883" t="str">
        <f>IF((L393=""),"",AVERAGE(D393:L393))</f>
        <v/>
      </c>
      <c r="P391" s="884">
        <v>19000</v>
      </c>
      <c r="Q391" s="884">
        <v>49000</v>
      </c>
      <c r="R391" s="883" t="str">
        <f>IF((L392=""),"",((M391-N391)/(M391+N391))*100)</f>
        <v/>
      </c>
      <c r="S391" s="884">
        <v>20</v>
      </c>
      <c r="T391" s="887" t="str">
        <f>IF(L392="","",IF(R488&lt;20,(IF(O391&gt;19000,IF(O391&lt;49000,"Pass","Fail"),"Fail"))))</f>
        <v/>
      </c>
      <c r="U391" s="883"/>
      <c r="V391" s="888"/>
    </row>
    <row r="392" spans="1:22">
      <c r="A392" s="889"/>
      <c r="B392" s="891"/>
      <c r="C392" s="65" t="s">
        <v>85</v>
      </c>
      <c r="M392" s="883"/>
      <c r="N392" s="883"/>
      <c r="O392" s="883"/>
      <c r="P392" s="885"/>
      <c r="Q392" s="885"/>
      <c r="R392" s="883"/>
      <c r="S392" s="885"/>
      <c r="T392" s="887"/>
      <c r="U392" s="883"/>
      <c r="V392" s="888"/>
    </row>
    <row r="393" spans="1:22" ht="38.25">
      <c r="A393" s="889"/>
      <c r="B393" s="892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883"/>
      <c r="N393" s="883"/>
      <c r="O393" s="883"/>
      <c r="P393" s="886"/>
      <c r="Q393" s="886"/>
      <c r="R393" s="883"/>
      <c r="S393" s="886"/>
      <c r="T393" s="887"/>
      <c r="U393" s="883"/>
      <c r="V393" s="888"/>
    </row>
    <row r="394" spans="1:22">
      <c r="A394" s="889"/>
      <c r="B394" s="890"/>
      <c r="C394" s="65" t="s">
        <v>84</v>
      </c>
      <c r="M394" s="883" t="str">
        <f>IF((L395=""),"",MAX(D396:L396))</f>
        <v/>
      </c>
      <c r="N394" s="883" t="str">
        <f>IF(L395="","",MIN(D396:L396))</f>
        <v/>
      </c>
      <c r="O394" s="883" t="str">
        <f>IF((L396=""),"",AVERAGE(D396:L396))</f>
        <v/>
      </c>
      <c r="P394" s="884">
        <v>19000</v>
      </c>
      <c r="Q394" s="884">
        <v>49000</v>
      </c>
      <c r="R394" s="883" t="str">
        <f>IF((L395=""),"",((M394-N394)/(M394+N394))*100)</f>
        <v/>
      </c>
      <c r="S394" s="884">
        <v>20</v>
      </c>
      <c r="T394" s="887" t="str">
        <f>IF(L395="","",IF(R491&lt;20,(IF(O394&gt;19000,IF(O394&lt;49000,"Pass","Fail"),"Fail"))))</f>
        <v/>
      </c>
      <c r="U394" s="883"/>
      <c r="V394" s="888"/>
    </row>
    <row r="395" spans="1:22">
      <c r="A395" s="889"/>
      <c r="B395" s="891"/>
      <c r="C395" s="65" t="s">
        <v>85</v>
      </c>
      <c r="M395" s="883"/>
      <c r="N395" s="883"/>
      <c r="O395" s="883"/>
      <c r="P395" s="885"/>
      <c r="Q395" s="885"/>
      <c r="R395" s="883"/>
      <c r="S395" s="885"/>
      <c r="T395" s="887"/>
      <c r="U395" s="883"/>
      <c r="V395" s="888"/>
    </row>
    <row r="396" spans="1:22" ht="38.25">
      <c r="A396" s="889"/>
      <c r="B396" s="892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883"/>
      <c r="N396" s="883"/>
      <c r="O396" s="883"/>
      <c r="P396" s="886"/>
      <c r="Q396" s="886"/>
      <c r="R396" s="883"/>
      <c r="S396" s="886"/>
      <c r="T396" s="887"/>
      <c r="U396" s="883"/>
      <c r="V396" s="888"/>
    </row>
    <row r="397" spans="1:22">
      <c r="A397" s="889"/>
      <c r="B397" s="890"/>
      <c r="C397" s="65" t="s">
        <v>84</v>
      </c>
      <c r="M397" s="883" t="str">
        <f>IF((L398=""),"",MAX(D399:L399))</f>
        <v/>
      </c>
      <c r="N397" s="883" t="str">
        <f>IF(L398="","",MIN(D399:L399))</f>
        <v/>
      </c>
      <c r="O397" s="883" t="str">
        <f>IF((L399=""),"",AVERAGE(D399:L399))</f>
        <v/>
      </c>
      <c r="P397" s="884">
        <v>19000</v>
      </c>
      <c r="Q397" s="884">
        <v>49000</v>
      </c>
      <c r="R397" s="883" t="str">
        <f>IF((L398=""),"",((M397-N397)/(M397+N397))*100)</f>
        <v/>
      </c>
      <c r="S397" s="884">
        <v>20</v>
      </c>
      <c r="T397" s="887" t="str">
        <f>IF(L398="","",IF(R494&lt;20,(IF(O397&gt;19000,IF(O397&lt;49000,"Pass","Fail"),"Fail"))))</f>
        <v/>
      </c>
      <c r="U397" s="883"/>
      <c r="V397" s="888"/>
    </row>
    <row r="398" spans="1:22">
      <c r="A398" s="889"/>
      <c r="B398" s="891"/>
      <c r="C398" s="65" t="s">
        <v>85</v>
      </c>
      <c r="M398" s="883"/>
      <c r="N398" s="883"/>
      <c r="O398" s="883"/>
      <c r="P398" s="885"/>
      <c r="Q398" s="885"/>
      <c r="R398" s="883"/>
      <c r="S398" s="885"/>
      <c r="T398" s="887"/>
      <c r="U398" s="883"/>
      <c r="V398" s="888"/>
    </row>
    <row r="399" spans="1:22" ht="38.25">
      <c r="A399" s="889"/>
      <c r="B399" s="892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883"/>
      <c r="N399" s="883"/>
      <c r="O399" s="883"/>
      <c r="P399" s="886"/>
      <c r="Q399" s="886"/>
      <c r="R399" s="883"/>
      <c r="S399" s="886"/>
      <c r="T399" s="887"/>
      <c r="U399" s="883"/>
      <c r="V399" s="888"/>
    </row>
    <row r="400" spans="1:22">
      <c r="A400" s="889"/>
      <c r="B400" s="890"/>
      <c r="C400" s="65" t="s">
        <v>84</v>
      </c>
      <c r="M400" s="883" t="str">
        <f>IF((L401=""),"",MAX(D402:L402))</f>
        <v/>
      </c>
      <c r="N400" s="883" t="str">
        <f>IF(L401="","",MIN(D402:L402))</f>
        <v/>
      </c>
      <c r="O400" s="883" t="str">
        <f>IF((L402=""),"",AVERAGE(D402:L402))</f>
        <v/>
      </c>
      <c r="P400" s="884">
        <v>19000</v>
      </c>
      <c r="Q400" s="884">
        <v>49000</v>
      </c>
      <c r="R400" s="883" t="str">
        <f>IF((L401=""),"",((M400-N400)/(M400+N400))*100)</f>
        <v/>
      </c>
      <c r="S400" s="884">
        <v>20</v>
      </c>
      <c r="T400" s="887" t="str">
        <f>IF(L401="","",IF(R497&lt;20,(IF(O400&gt;19000,IF(O400&lt;49000,"Pass","Fail"),"Fail"))))</f>
        <v/>
      </c>
      <c r="U400" s="883"/>
      <c r="V400" s="888"/>
    </row>
    <row r="401" spans="1:22">
      <c r="A401" s="889"/>
      <c r="B401" s="891"/>
      <c r="C401" s="65" t="s">
        <v>85</v>
      </c>
      <c r="M401" s="883"/>
      <c r="N401" s="883"/>
      <c r="O401" s="883"/>
      <c r="P401" s="885"/>
      <c r="Q401" s="885"/>
      <c r="R401" s="883"/>
      <c r="S401" s="885"/>
      <c r="T401" s="887"/>
      <c r="U401" s="883"/>
      <c r="V401" s="888"/>
    </row>
    <row r="402" spans="1:22" ht="38.25">
      <c r="A402" s="889"/>
      <c r="B402" s="892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883"/>
      <c r="N402" s="883"/>
      <c r="O402" s="883"/>
      <c r="P402" s="886"/>
      <c r="Q402" s="886"/>
      <c r="R402" s="883"/>
      <c r="S402" s="886"/>
      <c r="T402" s="887"/>
      <c r="U402" s="883"/>
      <c r="V402" s="888"/>
    </row>
    <row r="403" spans="1:22">
      <c r="A403" s="889"/>
      <c r="B403" s="890"/>
      <c r="C403" s="65" t="s">
        <v>84</v>
      </c>
      <c r="M403" s="883" t="str">
        <f>IF((L404=""),"",MAX(D405:L405))</f>
        <v/>
      </c>
      <c r="N403" s="883" t="str">
        <f>IF(L404="","",MIN(D405:L405))</f>
        <v/>
      </c>
      <c r="O403" s="883" t="str">
        <f>IF((L405=""),"",AVERAGE(D405:L405))</f>
        <v/>
      </c>
      <c r="P403" s="884">
        <v>19000</v>
      </c>
      <c r="Q403" s="884">
        <v>49000</v>
      </c>
      <c r="R403" s="883" t="str">
        <f>IF((L404=""),"",((M403-N403)/(M403+N403))*100)</f>
        <v/>
      </c>
      <c r="S403" s="884">
        <v>20</v>
      </c>
      <c r="T403" s="887" t="str">
        <f>IF(L404="","",IF(R500&lt;20,(IF(O403&gt;19000,IF(O403&lt;49000,"Pass","Fail"),"Fail"))))</f>
        <v/>
      </c>
      <c r="U403" s="883"/>
      <c r="V403" s="888"/>
    </row>
    <row r="404" spans="1:22">
      <c r="A404" s="889"/>
      <c r="B404" s="891"/>
      <c r="C404" s="65" t="s">
        <v>85</v>
      </c>
      <c r="M404" s="883"/>
      <c r="N404" s="883"/>
      <c r="O404" s="883"/>
      <c r="P404" s="885"/>
      <c r="Q404" s="885"/>
      <c r="R404" s="883"/>
      <c r="S404" s="885"/>
      <c r="T404" s="887"/>
      <c r="U404" s="883"/>
      <c r="V404" s="888"/>
    </row>
    <row r="405" spans="1:22" ht="38.25">
      <c r="A405" s="889"/>
      <c r="B405" s="892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883"/>
      <c r="N405" s="883"/>
      <c r="O405" s="883"/>
      <c r="P405" s="886"/>
      <c r="Q405" s="886"/>
      <c r="R405" s="883"/>
      <c r="S405" s="886"/>
      <c r="T405" s="887"/>
      <c r="U405" s="883"/>
      <c r="V405" s="888"/>
    </row>
    <row r="406" spans="1:22">
      <c r="A406" s="889"/>
      <c r="B406" s="890"/>
      <c r="C406" s="65" t="s">
        <v>84</v>
      </c>
      <c r="M406" s="883" t="str">
        <f>IF((L407=""),"",MAX(D408:L408))</f>
        <v/>
      </c>
      <c r="N406" s="883" t="str">
        <f>IF(L407="","",MIN(D408:L408))</f>
        <v/>
      </c>
      <c r="O406" s="883" t="str">
        <f>IF((L408=""),"",AVERAGE(D408:L408))</f>
        <v/>
      </c>
      <c r="P406" s="884">
        <v>19000</v>
      </c>
      <c r="Q406" s="884">
        <v>49000</v>
      </c>
      <c r="R406" s="883" t="str">
        <f>IF((L407=""),"",((M406-N406)/(M406+N406))*100)</f>
        <v/>
      </c>
      <c r="S406" s="884">
        <v>20</v>
      </c>
      <c r="T406" s="887" t="str">
        <f>IF(L407="","",IF(R503&lt;20,(IF(O406&gt;19000,IF(O406&lt;49000,"Pass","Fail"),"Fail"))))</f>
        <v/>
      </c>
      <c r="U406" s="883"/>
      <c r="V406" s="888"/>
    </row>
    <row r="407" spans="1:22">
      <c r="A407" s="889"/>
      <c r="B407" s="891"/>
      <c r="C407" s="65" t="s">
        <v>85</v>
      </c>
      <c r="M407" s="883"/>
      <c r="N407" s="883"/>
      <c r="O407" s="883"/>
      <c r="P407" s="885"/>
      <c r="Q407" s="885"/>
      <c r="R407" s="883"/>
      <c r="S407" s="885"/>
      <c r="T407" s="887"/>
      <c r="U407" s="883"/>
      <c r="V407" s="888"/>
    </row>
    <row r="408" spans="1:22" ht="38.25">
      <c r="A408" s="889"/>
      <c r="B408" s="892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883"/>
      <c r="N408" s="883"/>
      <c r="O408" s="883"/>
      <c r="P408" s="886"/>
      <c r="Q408" s="886"/>
      <c r="R408" s="883"/>
      <c r="S408" s="886"/>
      <c r="T408" s="887"/>
      <c r="U408" s="883"/>
      <c r="V408" s="888"/>
    </row>
    <row r="409" spans="1:22">
      <c r="A409" s="889"/>
      <c r="B409" s="890"/>
      <c r="C409" s="65" t="s">
        <v>84</v>
      </c>
      <c r="M409" s="883" t="str">
        <f>IF((L410=""),"",MAX(D411:L411))</f>
        <v/>
      </c>
      <c r="N409" s="883" t="str">
        <f>IF(L410="","",MIN(D411:L411))</f>
        <v/>
      </c>
      <c r="O409" s="883" t="str">
        <f>IF((L411=""),"",AVERAGE(D411:L411))</f>
        <v/>
      </c>
      <c r="P409" s="884">
        <v>19000</v>
      </c>
      <c r="Q409" s="884">
        <v>49000</v>
      </c>
      <c r="R409" s="883" t="str">
        <f>IF((L410=""),"",((M409-N409)/(M409+N409))*100)</f>
        <v/>
      </c>
      <c r="S409" s="884">
        <v>20</v>
      </c>
      <c r="T409" s="887" t="str">
        <f>IF(L410="","",IF(R506&lt;20,(IF(O409&gt;19000,IF(O409&lt;49000,"Pass","Fail"),"Fail"))))</f>
        <v/>
      </c>
      <c r="U409" s="883"/>
      <c r="V409" s="888"/>
    </row>
    <row r="410" spans="1:22">
      <c r="A410" s="889"/>
      <c r="B410" s="891"/>
      <c r="C410" s="65" t="s">
        <v>85</v>
      </c>
      <c r="M410" s="883"/>
      <c r="N410" s="883"/>
      <c r="O410" s="883"/>
      <c r="P410" s="885"/>
      <c r="Q410" s="885"/>
      <c r="R410" s="883"/>
      <c r="S410" s="885"/>
      <c r="T410" s="887"/>
      <c r="U410" s="883"/>
      <c r="V410" s="888"/>
    </row>
    <row r="411" spans="1:22" ht="38.25">
      <c r="A411" s="889"/>
      <c r="B411" s="892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883"/>
      <c r="N411" s="883"/>
      <c r="O411" s="883"/>
      <c r="P411" s="886"/>
      <c r="Q411" s="886"/>
      <c r="R411" s="883"/>
      <c r="S411" s="886"/>
      <c r="T411" s="887"/>
      <c r="U411" s="883"/>
      <c r="V411" s="888"/>
    </row>
    <row r="412" spans="1:22">
      <c r="A412" s="889"/>
      <c r="B412" s="890"/>
      <c r="C412" s="65" t="s">
        <v>84</v>
      </c>
      <c r="M412" s="883" t="str">
        <f>IF((L413=""),"",MAX(D414:L414))</f>
        <v/>
      </c>
      <c r="N412" s="883" t="str">
        <f>IF(L413="","",MIN(D414:L414))</f>
        <v/>
      </c>
      <c r="O412" s="883" t="str">
        <f>IF((L414=""),"",AVERAGE(D414:L414))</f>
        <v/>
      </c>
      <c r="P412" s="884">
        <v>19000</v>
      </c>
      <c r="Q412" s="884">
        <v>49000</v>
      </c>
      <c r="R412" s="883" t="str">
        <f>IF((L413=""),"",((M412-N412)/(M412+N412))*100)</f>
        <v/>
      </c>
      <c r="S412" s="884">
        <v>20</v>
      </c>
      <c r="T412" s="887" t="str">
        <f>IF(L413="","",IF(R509&lt;20,(IF(O412&gt;19000,IF(O412&lt;49000,"Pass","Fail"),"Fail"))))</f>
        <v/>
      </c>
      <c r="U412" s="883"/>
      <c r="V412" s="888"/>
    </row>
    <row r="413" spans="1:22">
      <c r="A413" s="889"/>
      <c r="B413" s="891"/>
      <c r="C413" s="65" t="s">
        <v>85</v>
      </c>
      <c r="M413" s="883"/>
      <c r="N413" s="883"/>
      <c r="O413" s="883"/>
      <c r="P413" s="885"/>
      <c r="Q413" s="885"/>
      <c r="R413" s="883"/>
      <c r="S413" s="885"/>
      <c r="T413" s="887"/>
      <c r="U413" s="883"/>
      <c r="V413" s="888"/>
    </row>
    <row r="414" spans="1:22" ht="38.25">
      <c r="A414" s="889"/>
      <c r="B414" s="892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883"/>
      <c r="N414" s="883"/>
      <c r="O414" s="883"/>
      <c r="P414" s="886"/>
      <c r="Q414" s="886"/>
      <c r="R414" s="883"/>
      <c r="S414" s="886"/>
      <c r="T414" s="887"/>
      <c r="U414" s="883"/>
      <c r="V414" s="888"/>
    </row>
    <row r="415" spans="1:22">
      <c r="A415" s="889"/>
      <c r="B415" s="890"/>
      <c r="C415" s="65" t="s">
        <v>84</v>
      </c>
      <c r="M415" s="883" t="str">
        <f>IF((L416=""),"",MAX(D417:L417))</f>
        <v/>
      </c>
      <c r="N415" s="883" t="str">
        <f>IF(L416="","",MIN(D417:L417))</f>
        <v/>
      </c>
      <c r="O415" s="883" t="str">
        <f>IF((L417=""),"",AVERAGE(D417:L417))</f>
        <v/>
      </c>
      <c r="P415" s="884">
        <v>19000</v>
      </c>
      <c r="Q415" s="884">
        <v>49000</v>
      </c>
      <c r="R415" s="883" t="str">
        <f>IF((L416=""),"",((M415-N415)/(M415+N415))*100)</f>
        <v/>
      </c>
      <c r="S415" s="884">
        <v>20</v>
      </c>
      <c r="T415" s="887" t="str">
        <f>IF(L416="","",IF(R512&lt;20,(IF(O415&gt;19000,IF(O415&lt;49000,"Pass","Fail"),"Fail"))))</f>
        <v/>
      </c>
      <c r="U415" s="883"/>
      <c r="V415" s="888"/>
    </row>
    <row r="416" spans="1:22">
      <c r="A416" s="889"/>
      <c r="B416" s="891"/>
      <c r="C416" s="65" t="s">
        <v>85</v>
      </c>
      <c r="M416" s="883"/>
      <c r="N416" s="883"/>
      <c r="O416" s="883"/>
      <c r="P416" s="885"/>
      <c r="Q416" s="885"/>
      <c r="R416" s="883"/>
      <c r="S416" s="885"/>
      <c r="T416" s="887"/>
      <c r="U416" s="883"/>
      <c r="V416" s="888"/>
    </row>
    <row r="417" spans="1:22" ht="38.25">
      <c r="A417" s="889"/>
      <c r="B417" s="892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883"/>
      <c r="N417" s="883"/>
      <c r="O417" s="883"/>
      <c r="P417" s="886"/>
      <c r="Q417" s="886"/>
      <c r="R417" s="883"/>
      <c r="S417" s="886"/>
      <c r="T417" s="887"/>
      <c r="U417" s="883"/>
      <c r="V417" s="888"/>
    </row>
    <row r="418" spans="1:22">
      <c r="A418" s="889"/>
      <c r="B418" s="890"/>
      <c r="C418" s="65" t="s">
        <v>84</v>
      </c>
      <c r="M418" s="883" t="str">
        <f>IF((L419=""),"",MAX(D420:L420))</f>
        <v/>
      </c>
      <c r="N418" s="883" t="str">
        <f>IF(L419="","",MIN(D420:L420))</f>
        <v/>
      </c>
      <c r="O418" s="883" t="str">
        <f>IF((L420=""),"",AVERAGE(D420:L420))</f>
        <v/>
      </c>
      <c r="P418" s="884">
        <v>19000</v>
      </c>
      <c r="Q418" s="884">
        <v>49000</v>
      </c>
      <c r="R418" s="883" t="str">
        <f>IF((L419=""),"",((M418-N418)/(M418+N418))*100)</f>
        <v/>
      </c>
      <c r="S418" s="884">
        <v>20</v>
      </c>
      <c r="T418" s="887" t="str">
        <f>IF(L419="","",IF(R515&lt;20,(IF(O418&gt;19000,IF(O418&lt;49000,"Pass","Fail"),"Fail"))))</f>
        <v/>
      </c>
      <c r="U418" s="883"/>
      <c r="V418" s="888"/>
    </row>
    <row r="419" spans="1:22">
      <c r="A419" s="889"/>
      <c r="B419" s="891"/>
      <c r="C419" s="65" t="s">
        <v>85</v>
      </c>
      <c r="M419" s="883"/>
      <c r="N419" s="883"/>
      <c r="O419" s="883"/>
      <c r="P419" s="885"/>
      <c r="Q419" s="885"/>
      <c r="R419" s="883"/>
      <c r="S419" s="885"/>
      <c r="T419" s="887"/>
      <c r="U419" s="883"/>
      <c r="V419" s="888"/>
    </row>
    <row r="420" spans="1:22" ht="38.25">
      <c r="A420" s="889"/>
      <c r="B420" s="892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883"/>
      <c r="N420" s="883"/>
      <c r="O420" s="883"/>
      <c r="P420" s="886"/>
      <c r="Q420" s="886"/>
      <c r="R420" s="883"/>
      <c r="S420" s="886"/>
      <c r="T420" s="887"/>
      <c r="U420" s="883"/>
      <c r="V420" s="888"/>
    </row>
    <row r="421" spans="1:22">
      <c r="A421" s="889"/>
      <c r="B421" s="890"/>
      <c r="C421" s="65" t="s">
        <v>84</v>
      </c>
      <c r="M421" s="883" t="str">
        <f>IF((L422=""),"",MAX(D423:L423))</f>
        <v/>
      </c>
      <c r="N421" s="883" t="str">
        <f>IF(L422="","",MIN(D423:L423))</f>
        <v/>
      </c>
      <c r="O421" s="883" t="str">
        <f>IF((L423=""),"",AVERAGE(D423:L423))</f>
        <v/>
      </c>
      <c r="P421" s="884">
        <v>19000</v>
      </c>
      <c r="Q421" s="884">
        <v>49000</v>
      </c>
      <c r="R421" s="883" t="str">
        <f>IF((L422=""),"",((M421-N421)/(M421+N421))*100)</f>
        <v/>
      </c>
      <c r="S421" s="884">
        <v>20</v>
      </c>
      <c r="T421" s="887" t="str">
        <f>IF(L422="","",IF(R518&lt;20,(IF(O421&gt;19000,IF(O421&lt;49000,"Pass","Fail"),"Fail"))))</f>
        <v/>
      </c>
      <c r="U421" s="883"/>
      <c r="V421" s="888"/>
    </row>
    <row r="422" spans="1:22">
      <c r="A422" s="889"/>
      <c r="B422" s="891"/>
      <c r="C422" s="65" t="s">
        <v>85</v>
      </c>
      <c r="M422" s="883"/>
      <c r="N422" s="883"/>
      <c r="O422" s="883"/>
      <c r="P422" s="885"/>
      <c r="Q422" s="885"/>
      <c r="R422" s="883"/>
      <c r="S422" s="885"/>
      <c r="T422" s="887"/>
      <c r="U422" s="883"/>
      <c r="V422" s="888"/>
    </row>
    <row r="423" spans="1:22" ht="38.25">
      <c r="A423" s="889"/>
      <c r="B423" s="892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883"/>
      <c r="N423" s="883"/>
      <c r="O423" s="883"/>
      <c r="P423" s="886"/>
      <c r="Q423" s="886"/>
      <c r="R423" s="883"/>
      <c r="S423" s="886"/>
      <c r="T423" s="887"/>
      <c r="U423" s="883"/>
      <c r="V423" s="888"/>
    </row>
    <row r="424" spans="1:22">
      <c r="A424" s="889"/>
      <c r="B424" s="890"/>
      <c r="C424" s="65" t="s">
        <v>84</v>
      </c>
      <c r="M424" s="883" t="str">
        <f>IF((L425=""),"",MAX(D426:L426))</f>
        <v/>
      </c>
      <c r="N424" s="883" t="str">
        <f>IF(L425="","",MIN(D426:L426))</f>
        <v/>
      </c>
      <c r="O424" s="883" t="str">
        <f>IF((L426=""),"",AVERAGE(D426:L426))</f>
        <v/>
      </c>
      <c r="P424" s="884">
        <v>19000</v>
      </c>
      <c r="Q424" s="884">
        <v>49000</v>
      </c>
      <c r="R424" s="883" t="str">
        <f>IF((L425=""),"",((M424-N424)/(M424+N424))*100)</f>
        <v/>
      </c>
      <c r="S424" s="884">
        <v>20</v>
      </c>
      <c r="T424" s="887" t="str">
        <f>IF(L425="","",IF(R521&lt;20,(IF(O424&gt;19000,IF(O424&lt;49000,"Pass","Fail"),"Fail"))))</f>
        <v/>
      </c>
      <c r="U424" s="883"/>
      <c r="V424" s="888"/>
    </row>
    <row r="425" spans="1:22">
      <c r="A425" s="889"/>
      <c r="B425" s="891"/>
      <c r="C425" s="65" t="s">
        <v>85</v>
      </c>
      <c r="M425" s="883"/>
      <c r="N425" s="883"/>
      <c r="O425" s="883"/>
      <c r="P425" s="885"/>
      <c r="Q425" s="885"/>
      <c r="R425" s="883"/>
      <c r="S425" s="885"/>
      <c r="T425" s="887"/>
      <c r="U425" s="883"/>
      <c r="V425" s="888"/>
    </row>
    <row r="426" spans="1:22" ht="38.25">
      <c r="A426" s="889"/>
      <c r="B426" s="892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883"/>
      <c r="N426" s="883"/>
      <c r="O426" s="883"/>
      <c r="P426" s="886"/>
      <c r="Q426" s="886"/>
      <c r="R426" s="883"/>
      <c r="S426" s="886"/>
      <c r="T426" s="887"/>
      <c r="U426" s="883"/>
      <c r="V426" s="888"/>
    </row>
    <row r="427" spans="1:22">
      <c r="A427" s="889"/>
      <c r="B427" s="890"/>
      <c r="C427" s="65" t="s">
        <v>84</v>
      </c>
      <c r="M427" s="883" t="str">
        <f>IF((L428=""),"",MAX(D429:L429))</f>
        <v/>
      </c>
      <c r="N427" s="883" t="str">
        <f>IF(L428="","",MIN(D429:L429))</f>
        <v/>
      </c>
      <c r="O427" s="883" t="str">
        <f>IF((L429=""),"",AVERAGE(D429:L429))</f>
        <v/>
      </c>
      <c r="P427" s="884">
        <v>19000</v>
      </c>
      <c r="Q427" s="884">
        <v>49000</v>
      </c>
      <c r="R427" s="883" t="str">
        <f>IF((L428=""),"",((M427-N427)/(M427+N427))*100)</f>
        <v/>
      </c>
      <c r="S427" s="884">
        <v>20</v>
      </c>
      <c r="T427" s="887" t="str">
        <f>IF(L428="","",IF(R524&lt;20,(IF(O427&gt;19000,IF(O427&lt;49000,"Pass","Fail"),"Fail"))))</f>
        <v/>
      </c>
      <c r="U427" s="883"/>
      <c r="V427" s="888"/>
    </row>
    <row r="428" spans="1:22">
      <c r="A428" s="889"/>
      <c r="B428" s="891"/>
      <c r="C428" s="65" t="s">
        <v>85</v>
      </c>
      <c r="M428" s="883"/>
      <c r="N428" s="883"/>
      <c r="O428" s="883"/>
      <c r="P428" s="885"/>
      <c r="Q428" s="885"/>
      <c r="R428" s="883"/>
      <c r="S428" s="885"/>
      <c r="T428" s="887"/>
      <c r="U428" s="883"/>
      <c r="V428" s="888"/>
    </row>
    <row r="429" spans="1:22" ht="38.25">
      <c r="A429" s="889"/>
      <c r="B429" s="892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883"/>
      <c r="N429" s="883"/>
      <c r="O429" s="883"/>
      <c r="P429" s="886"/>
      <c r="Q429" s="886"/>
      <c r="R429" s="883"/>
      <c r="S429" s="886"/>
      <c r="T429" s="887"/>
      <c r="U429" s="883"/>
      <c r="V429" s="888"/>
    </row>
    <row r="430" spans="1:22">
      <c r="A430" s="889"/>
      <c r="B430" s="890"/>
      <c r="C430" s="65" t="s">
        <v>84</v>
      </c>
      <c r="M430" s="883" t="str">
        <f>IF((L431=""),"",MAX(D432:L432))</f>
        <v/>
      </c>
      <c r="N430" s="883" t="str">
        <f>IF(L431="","",MIN(D432:L432))</f>
        <v/>
      </c>
      <c r="O430" s="883" t="str">
        <f>IF((L432=""),"",AVERAGE(D432:L432))</f>
        <v/>
      </c>
      <c r="P430" s="884">
        <v>19000</v>
      </c>
      <c r="Q430" s="884">
        <v>49000</v>
      </c>
      <c r="R430" s="883" t="str">
        <f>IF((L431=""),"",((M430-N430)/(M430+N430))*100)</f>
        <v/>
      </c>
      <c r="S430" s="884">
        <v>20</v>
      </c>
      <c r="T430" s="887" t="str">
        <f>IF(L431="","",IF(R527&lt;20,(IF(O430&gt;19000,IF(O430&lt;49000,"Pass","Fail"),"Fail"))))</f>
        <v/>
      </c>
      <c r="U430" s="883"/>
      <c r="V430" s="888"/>
    </row>
    <row r="431" spans="1:22">
      <c r="A431" s="889"/>
      <c r="B431" s="891"/>
      <c r="C431" s="65" t="s">
        <v>85</v>
      </c>
      <c r="M431" s="883"/>
      <c r="N431" s="883"/>
      <c r="O431" s="883"/>
      <c r="P431" s="885"/>
      <c r="Q431" s="885"/>
      <c r="R431" s="883"/>
      <c r="S431" s="885"/>
      <c r="T431" s="887"/>
      <c r="U431" s="883"/>
      <c r="V431" s="888"/>
    </row>
    <row r="432" spans="1:22" ht="38.25">
      <c r="A432" s="889"/>
      <c r="B432" s="892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883"/>
      <c r="N432" s="883"/>
      <c r="O432" s="883"/>
      <c r="P432" s="886"/>
      <c r="Q432" s="886"/>
      <c r="R432" s="883"/>
      <c r="S432" s="886"/>
      <c r="T432" s="887"/>
      <c r="U432" s="883"/>
      <c r="V432" s="888"/>
    </row>
    <row r="433" spans="1:22">
      <c r="A433" s="889"/>
      <c r="B433" s="890"/>
      <c r="C433" s="65" t="s">
        <v>84</v>
      </c>
      <c r="M433" s="883" t="str">
        <f>IF((L434=""),"",MAX(D435:L435))</f>
        <v/>
      </c>
      <c r="N433" s="883" t="str">
        <f>IF(L434="","",MIN(D435:L435))</f>
        <v/>
      </c>
      <c r="O433" s="883" t="str">
        <f>IF((L435=""),"",AVERAGE(D435:L435))</f>
        <v/>
      </c>
      <c r="P433" s="884">
        <v>19000</v>
      </c>
      <c r="Q433" s="884">
        <v>49000</v>
      </c>
      <c r="R433" s="883" t="str">
        <f>IF((L434=""),"",((M433-N433)/(M433+N433))*100)</f>
        <v/>
      </c>
      <c r="S433" s="884">
        <v>20</v>
      </c>
      <c r="T433" s="887" t="str">
        <f>IF(L434="","",IF(R530&lt;20,(IF(O433&gt;19000,IF(O433&lt;49000,"Pass","Fail"),"Fail"))))</f>
        <v/>
      </c>
      <c r="U433" s="883"/>
      <c r="V433" s="888"/>
    </row>
    <row r="434" spans="1:22">
      <c r="A434" s="889"/>
      <c r="B434" s="891"/>
      <c r="C434" s="65" t="s">
        <v>85</v>
      </c>
      <c r="M434" s="883"/>
      <c r="N434" s="883"/>
      <c r="O434" s="883"/>
      <c r="P434" s="885"/>
      <c r="Q434" s="885"/>
      <c r="R434" s="883"/>
      <c r="S434" s="885"/>
      <c r="T434" s="887"/>
      <c r="U434" s="883"/>
      <c r="V434" s="888"/>
    </row>
    <row r="435" spans="1:22" ht="38.25">
      <c r="A435" s="889"/>
      <c r="B435" s="892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883"/>
      <c r="N435" s="883"/>
      <c r="O435" s="883"/>
      <c r="P435" s="886"/>
      <c r="Q435" s="886"/>
      <c r="R435" s="883"/>
      <c r="S435" s="886"/>
      <c r="T435" s="887"/>
      <c r="U435" s="883"/>
      <c r="V435" s="888"/>
    </row>
    <row r="436" spans="1:22">
      <c r="A436" s="889"/>
      <c r="B436" s="890"/>
      <c r="C436" s="65" t="s">
        <v>84</v>
      </c>
      <c r="M436" s="883" t="str">
        <f>IF((L437=""),"",MAX(D438:L438))</f>
        <v/>
      </c>
      <c r="N436" s="883" t="str">
        <f>IF(L437="","",MIN(D438:L438))</f>
        <v/>
      </c>
      <c r="O436" s="883" t="str">
        <f>IF((L438=""),"",AVERAGE(D438:L438))</f>
        <v/>
      </c>
      <c r="P436" s="884">
        <v>19000</v>
      </c>
      <c r="Q436" s="884">
        <v>49000</v>
      </c>
      <c r="R436" s="883" t="str">
        <f>IF((L437=""),"",((M436-N436)/(M436+N436))*100)</f>
        <v/>
      </c>
      <c r="S436" s="884">
        <v>20</v>
      </c>
      <c r="T436" s="887" t="str">
        <f>IF(L437="","",IF(R533&lt;20,(IF(O436&gt;19000,IF(O436&lt;49000,"Pass","Fail"),"Fail"))))</f>
        <v/>
      </c>
      <c r="U436" s="883"/>
      <c r="V436" s="888"/>
    </row>
    <row r="437" spans="1:22">
      <c r="A437" s="889"/>
      <c r="B437" s="891"/>
      <c r="C437" s="65" t="s">
        <v>85</v>
      </c>
      <c r="M437" s="883"/>
      <c r="N437" s="883"/>
      <c r="O437" s="883"/>
      <c r="P437" s="885"/>
      <c r="Q437" s="885"/>
      <c r="R437" s="883"/>
      <c r="S437" s="885"/>
      <c r="T437" s="887"/>
      <c r="U437" s="883"/>
      <c r="V437" s="888"/>
    </row>
    <row r="438" spans="1:22" ht="38.25">
      <c r="A438" s="889"/>
      <c r="B438" s="892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883"/>
      <c r="N438" s="883"/>
      <c r="O438" s="883"/>
      <c r="P438" s="886"/>
      <c r="Q438" s="886"/>
      <c r="R438" s="883"/>
      <c r="S438" s="886"/>
      <c r="T438" s="887"/>
      <c r="U438" s="883"/>
      <c r="V438" s="888"/>
    </row>
    <row r="439" spans="1:22">
      <c r="A439" s="889"/>
      <c r="B439" s="890"/>
      <c r="C439" s="65" t="s">
        <v>84</v>
      </c>
      <c r="M439" s="883" t="str">
        <f>IF((L440=""),"",MAX(D441:L441))</f>
        <v/>
      </c>
      <c r="N439" s="883" t="str">
        <f>IF(L440="","",MIN(D441:L441))</f>
        <v/>
      </c>
      <c r="O439" s="883" t="str">
        <f>IF((L441=""),"",AVERAGE(D441:L441))</f>
        <v/>
      </c>
      <c r="P439" s="884">
        <v>19000</v>
      </c>
      <c r="Q439" s="884">
        <v>49000</v>
      </c>
      <c r="R439" s="883" t="str">
        <f>IF((L440=""),"",((M439-N439)/(M439+N439))*100)</f>
        <v/>
      </c>
      <c r="S439" s="884">
        <v>20</v>
      </c>
      <c r="T439" s="887" t="str">
        <f>IF(L440="","",IF(R536&lt;20,(IF(O439&gt;19000,IF(O439&lt;49000,"Pass","Fail"),"Fail"))))</f>
        <v/>
      </c>
      <c r="U439" s="883"/>
      <c r="V439" s="888"/>
    </row>
    <row r="440" spans="1:22">
      <c r="A440" s="889"/>
      <c r="B440" s="891"/>
      <c r="C440" s="65" t="s">
        <v>85</v>
      </c>
      <c r="M440" s="883"/>
      <c r="N440" s="883"/>
      <c r="O440" s="883"/>
      <c r="P440" s="885"/>
      <c r="Q440" s="885"/>
      <c r="R440" s="883"/>
      <c r="S440" s="885"/>
      <c r="T440" s="887"/>
      <c r="U440" s="883"/>
      <c r="V440" s="888"/>
    </row>
    <row r="441" spans="1:22" ht="38.25">
      <c r="A441" s="889"/>
      <c r="B441" s="892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883"/>
      <c r="N441" s="883"/>
      <c r="O441" s="883"/>
      <c r="P441" s="886"/>
      <c r="Q441" s="886"/>
      <c r="R441" s="883"/>
      <c r="S441" s="886"/>
      <c r="T441" s="887"/>
      <c r="U441" s="883"/>
      <c r="V441" s="888"/>
    </row>
    <row r="442" spans="1:22">
      <c r="A442" s="889"/>
      <c r="B442" s="890"/>
      <c r="C442" s="65" t="s">
        <v>84</v>
      </c>
      <c r="M442" s="883" t="str">
        <f>IF((L443=""),"",MAX(D444:L444))</f>
        <v/>
      </c>
      <c r="N442" s="883" t="str">
        <f>IF(L443="","",MIN(D444:L444))</f>
        <v/>
      </c>
      <c r="O442" s="883" t="str">
        <f>IF((L444=""),"",AVERAGE(D444:L444))</f>
        <v/>
      </c>
      <c r="P442" s="884">
        <v>19000</v>
      </c>
      <c r="Q442" s="884">
        <v>49000</v>
      </c>
      <c r="R442" s="883" t="str">
        <f>IF((L443=""),"",((M442-N442)/(M442+N442))*100)</f>
        <v/>
      </c>
      <c r="S442" s="884">
        <v>20</v>
      </c>
      <c r="T442" s="887" t="str">
        <f>IF(L443="","",IF(R539&lt;20,(IF(O442&gt;19000,IF(O442&lt;49000,"Pass","Fail"),"Fail"))))</f>
        <v/>
      </c>
      <c r="U442" s="883"/>
      <c r="V442" s="888"/>
    </row>
    <row r="443" spans="1:22">
      <c r="A443" s="889"/>
      <c r="B443" s="891"/>
      <c r="C443" s="65" t="s">
        <v>85</v>
      </c>
      <c r="M443" s="883"/>
      <c r="N443" s="883"/>
      <c r="O443" s="883"/>
      <c r="P443" s="885"/>
      <c r="Q443" s="885"/>
      <c r="R443" s="883"/>
      <c r="S443" s="885"/>
      <c r="T443" s="887"/>
      <c r="U443" s="883"/>
      <c r="V443" s="888"/>
    </row>
    <row r="444" spans="1:22" ht="38.25">
      <c r="A444" s="889"/>
      <c r="B444" s="892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883"/>
      <c r="N444" s="883"/>
      <c r="O444" s="883"/>
      <c r="P444" s="886"/>
      <c r="Q444" s="886"/>
      <c r="R444" s="883"/>
      <c r="S444" s="886"/>
      <c r="T444" s="887"/>
      <c r="U444" s="883"/>
      <c r="V444" s="888"/>
    </row>
    <row r="445" spans="1:22">
      <c r="A445" s="889"/>
      <c r="B445" s="890"/>
      <c r="C445" s="65" t="s">
        <v>84</v>
      </c>
      <c r="M445" s="883" t="str">
        <f>IF((L446=""),"",MAX(D447:L447))</f>
        <v/>
      </c>
      <c r="N445" s="883" t="str">
        <f>IF(L446="","",MIN(D447:L447))</f>
        <v/>
      </c>
      <c r="O445" s="883" t="str">
        <f>IF((L447=""),"",AVERAGE(D447:L447))</f>
        <v/>
      </c>
      <c r="P445" s="884">
        <v>19000</v>
      </c>
      <c r="Q445" s="884">
        <v>49000</v>
      </c>
      <c r="R445" s="883" t="str">
        <f>IF((L446=""),"",((M445-N445)/(M445+N445))*100)</f>
        <v/>
      </c>
      <c r="S445" s="884">
        <v>20</v>
      </c>
      <c r="T445" s="887" t="str">
        <f>IF(L446="","",IF(R542&lt;20,(IF(O445&gt;19000,IF(O445&lt;49000,"Pass","Fail"),"Fail"))))</f>
        <v/>
      </c>
      <c r="U445" s="883"/>
      <c r="V445" s="888"/>
    </row>
    <row r="446" spans="1:22">
      <c r="A446" s="889"/>
      <c r="B446" s="891"/>
      <c r="C446" s="65" t="s">
        <v>85</v>
      </c>
      <c r="M446" s="883"/>
      <c r="N446" s="883"/>
      <c r="O446" s="883"/>
      <c r="P446" s="885"/>
      <c r="Q446" s="885"/>
      <c r="R446" s="883"/>
      <c r="S446" s="885"/>
      <c r="T446" s="887"/>
      <c r="U446" s="883"/>
      <c r="V446" s="888"/>
    </row>
    <row r="447" spans="1:22" ht="38.25">
      <c r="A447" s="889"/>
      <c r="B447" s="892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883"/>
      <c r="N447" s="883"/>
      <c r="O447" s="883"/>
      <c r="P447" s="886"/>
      <c r="Q447" s="886"/>
      <c r="R447" s="883"/>
      <c r="S447" s="886"/>
      <c r="T447" s="887"/>
      <c r="U447" s="883"/>
      <c r="V447" s="888"/>
    </row>
    <row r="448" spans="1:22">
      <c r="A448" s="889"/>
      <c r="B448" s="890"/>
      <c r="C448" s="65" t="s">
        <v>84</v>
      </c>
      <c r="M448" s="883" t="str">
        <f>IF((L449=""),"",MAX(D450:L450))</f>
        <v/>
      </c>
      <c r="N448" s="883" t="str">
        <f>IF(L449="","",MIN(D450:L450))</f>
        <v/>
      </c>
      <c r="O448" s="883" t="str">
        <f>IF((L450=""),"",AVERAGE(D450:L450))</f>
        <v/>
      </c>
      <c r="P448" s="884">
        <v>19000</v>
      </c>
      <c r="Q448" s="884">
        <v>49000</v>
      </c>
      <c r="R448" s="883" t="str">
        <f>IF((L449=""),"",((M448-N448)/(M448+N448))*100)</f>
        <v/>
      </c>
      <c r="S448" s="884">
        <v>20</v>
      </c>
      <c r="T448" s="887" t="str">
        <f>IF(L449="","",IF(R545&lt;20,(IF(O448&gt;19000,IF(O448&lt;49000,"Pass","Fail"),"Fail"))))</f>
        <v/>
      </c>
      <c r="U448" s="883"/>
      <c r="V448" s="888"/>
    </row>
    <row r="449" spans="1:22">
      <c r="A449" s="889"/>
      <c r="B449" s="891"/>
      <c r="C449" s="65" t="s">
        <v>85</v>
      </c>
      <c r="M449" s="883"/>
      <c r="N449" s="883"/>
      <c r="O449" s="883"/>
      <c r="P449" s="885"/>
      <c r="Q449" s="885"/>
      <c r="R449" s="883"/>
      <c r="S449" s="885"/>
      <c r="T449" s="887"/>
      <c r="U449" s="883"/>
      <c r="V449" s="888"/>
    </row>
    <row r="450" spans="1:22" ht="38.25">
      <c r="A450" s="889"/>
      <c r="B450" s="892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883"/>
      <c r="N450" s="883"/>
      <c r="O450" s="883"/>
      <c r="P450" s="886"/>
      <c r="Q450" s="886"/>
      <c r="R450" s="883"/>
      <c r="S450" s="886"/>
      <c r="T450" s="887"/>
      <c r="U450" s="883"/>
      <c r="V450" s="888"/>
    </row>
    <row r="451" spans="1:22">
      <c r="A451" s="889"/>
      <c r="B451" s="890"/>
      <c r="C451" s="65" t="s">
        <v>84</v>
      </c>
      <c r="M451" s="883" t="str">
        <f>IF((L452=""),"",MAX(D453:L453))</f>
        <v/>
      </c>
      <c r="N451" s="883" t="str">
        <f>IF(L452="","",MIN(D453:L453))</f>
        <v/>
      </c>
      <c r="O451" s="883" t="str">
        <f>IF((L453=""),"",AVERAGE(D453:L453))</f>
        <v/>
      </c>
      <c r="P451" s="884">
        <v>19000</v>
      </c>
      <c r="Q451" s="884">
        <v>49000</v>
      </c>
      <c r="R451" s="883" t="str">
        <f>IF((L452=""),"",((M451-N451)/(M451+N451))*100)</f>
        <v/>
      </c>
      <c r="S451" s="884">
        <v>20</v>
      </c>
      <c r="T451" s="887" t="str">
        <f>IF(L452="","",IF(R548&lt;20,(IF(O451&gt;19000,IF(O451&lt;49000,"Pass","Fail"),"Fail"))))</f>
        <v/>
      </c>
      <c r="U451" s="883"/>
      <c r="V451" s="888"/>
    </row>
    <row r="452" spans="1:22">
      <c r="A452" s="889"/>
      <c r="B452" s="891"/>
      <c r="C452" s="65" t="s">
        <v>85</v>
      </c>
      <c r="M452" s="883"/>
      <c r="N452" s="883"/>
      <c r="O452" s="883"/>
      <c r="P452" s="885"/>
      <c r="Q452" s="885"/>
      <c r="R452" s="883"/>
      <c r="S452" s="885"/>
      <c r="T452" s="887"/>
      <c r="U452" s="883"/>
      <c r="V452" s="888"/>
    </row>
    <row r="453" spans="1:22" ht="38.25">
      <c r="A453" s="889"/>
      <c r="B453" s="892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883"/>
      <c r="N453" s="883"/>
      <c r="O453" s="883"/>
      <c r="P453" s="886"/>
      <c r="Q453" s="886"/>
      <c r="R453" s="883"/>
      <c r="S453" s="886"/>
      <c r="T453" s="887"/>
      <c r="U453" s="883"/>
      <c r="V453" s="888"/>
    </row>
    <row r="454" spans="1:22">
      <c r="A454" s="889"/>
      <c r="B454" s="890"/>
      <c r="C454" s="65" t="s">
        <v>84</v>
      </c>
      <c r="M454" s="883" t="str">
        <f>IF((L455=""),"",MAX(D456:L456))</f>
        <v/>
      </c>
      <c r="N454" s="883" t="str">
        <f>IF(L455="","",MIN(D456:L456))</f>
        <v/>
      </c>
      <c r="O454" s="883" t="str">
        <f>IF((L456=""),"",AVERAGE(D456:L456))</f>
        <v/>
      </c>
      <c r="P454" s="884">
        <v>19000</v>
      </c>
      <c r="Q454" s="884">
        <v>49000</v>
      </c>
      <c r="R454" s="883" t="str">
        <f>IF((L455=""),"",((M454-N454)/(M454+N454))*100)</f>
        <v/>
      </c>
      <c r="S454" s="884">
        <v>20</v>
      </c>
      <c r="T454" s="887" t="str">
        <f>IF(L455="","",IF(R551&lt;20,(IF(O454&gt;19000,IF(O454&lt;49000,"Pass","Fail"),"Fail"))))</f>
        <v/>
      </c>
      <c r="U454" s="883"/>
      <c r="V454" s="888"/>
    </row>
    <row r="455" spans="1:22">
      <c r="A455" s="889"/>
      <c r="B455" s="891"/>
      <c r="C455" s="65" t="s">
        <v>85</v>
      </c>
      <c r="M455" s="883"/>
      <c r="N455" s="883"/>
      <c r="O455" s="883"/>
      <c r="P455" s="885"/>
      <c r="Q455" s="885"/>
      <c r="R455" s="883"/>
      <c r="S455" s="885"/>
      <c r="T455" s="887"/>
      <c r="U455" s="883"/>
      <c r="V455" s="888"/>
    </row>
    <row r="456" spans="1:22" ht="38.25">
      <c r="A456" s="889"/>
      <c r="B456" s="892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883"/>
      <c r="N456" s="883"/>
      <c r="O456" s="883"/>
      <c r="P456" s="886"/>
      <c r="Q456" s="886"/>
      <c r="R456" s="883"/>
      <c r="S456" s="886"/>
      <c r="T456" s="887"/>
      <c r="U456" s="883"/>
      <c r="V456" s="888"/>
    </row>
    <row r="457" spans="1:22">
      <c r="A457" s="889"/>
      <c r="B457" s="890"/>
      <c r="C457" s="65" t="s">
        <v>84</v>
      </c>
      <c r="M457" s="883" t="str">
        <f>IF((L458=""),"",MAX(D459:L459))</f>
        <v/>
      </c>
      <c r="N457" s="883" t="str">
        <f>IF(L458="","",MIN(D459:L459))</f>
        <v/>
      </c>
      <c r="O457" s="883" t="str">
        <f>IF((L459=""),"",AVERAGE(D459:L459))</f>
        <v/>
      </c>
      <c r="P457" s="884">
        <v>19000</v>
      </c>
      <c r="Q457" s="884">
        <v>49000</v>
      </c>
      <c r="R457" s="883" t="str">
        <f>IF((L458=""),"",((M457-N457)/(M457+N457))*100)</f>
        <v/>
      </c>
      <c r="S457" s="884">
        <v>20</v>
      </c>
      <c r="T457" s="887" t="str">
        <f>IF(L458="","",IF(R554&lt;20,(IF(O457&gt;19000,IF(O457&lt;49000,"Pass","Fail"),"Fail"))))</f>
        <v/>
      </c>
      <c r="U457" s="883"/>
      <c r="V457" s="888"/>
    </row>
    <row r="458" spans="1:22">
      <c r="A458" s="889"/>
      <c r="B458" s="891"/>
      <c r="C458" s="65" t="s">
        <v>85</v>
      </c>
      <c r="M458" s="883"/>
      <c r="N458" s="883"/>
      <c r="O458" s="883"/>
      <c r="P458" s="885"/>
      <c r="Q458" s="885"/>
      <c r="R458" s="883"/>
      <c r="S458" s="885"/>
      <c r="T458" s="887"/>
      <c r="U458" s="883"/>
      <c r="V458" s="888"/>
    </row>
    <row r="459" spans="1:22" ht="38.25">
      <c r="A459" s="889"/>
      <c r="B459" s="892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883"/>
      <c r="N459" s="883"/>
      <c r="O459" s="883"/>
      <c r="P459" s="886"/>
      <c r="Q459" s="886"/>
      <c r="R459" s="883"/>
      <c r="S459" s="886"/>
      <c r="T459" s="887"/>
      <c r="U459" s="883"/>
      <c r="V459" s="888"/>
    </row>
    <row r="460" spans="1:22">
      <c r="A460" s="889"/>
      <c r="B460" s="890"/>
      <c r="C460" s="65" t="s">
        <v>84</v>
      </c>
      <c r="M460" s="883" t="str">
        <f>IF((L461=""),"",MAX(D462:L462))</f>
        <v/>
      </c>
      <c r="N460" s="883" t="str">
        <f>IF(L461="","",MIN(D462:L462))</f>
        <v/>
      </c>
      <c r="O460" s="883" t="str">
        <f>IF((L462=""),"",AVERAGE(D462:L462))</f>
        <v/>
      </c>
      <c r="P460" s="884">
        <v>19000</v>
      </c>
      <c r="Q460" s="884">
        <v>49000</v>
      </c>
      <c r="R460" s="883" t="str">
        <f>IF((L461=""),"",((M460-N460)/(M460+N460))*100)</f>
        <v/>
      </c>
      <c r="S460" s="884">
        <v>20</v>
      </c>
      <c r="T460" s="887" t="str">
        <f>IF(L461="","",IF(R557&lt;20,(IF(O460&gt;19000,IF(O460&lt;49000,"Pass","Fail"),"Fail"))))</f>
        <v/>
      </c>
      <c r="U460" s="883"/>
      <c r="V460" s="888"/>
    </row>
    <row r="461" spans="1:22">
      <c r="A461" s="889"/>
      <c r="B461" s="891"/>
      <c r="C461" s="65" t="s">
        <v>85</v>
      </c>
      <c r="M461" s="883"/>
      <c r="N461" s="883"/>
      <c r="O461" s="883"/>
      <c r="P461" s="885"/>
      <c r="Q461" s="885"/>
      <c r="R461" s="883"/>
      <c r="S461" s="885"/>
      <c r="T461" s="887"/>
      <c r="U461" s="883"/>
      <c r="V461" s="888"/>
    </row>
    <row r="462" spans="1:22" ht="38.25">
      <c r="A462" s="889"/>
      <c r="B462" s="892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883"/>
      <c r="N462" s="883"/>
      <c r="O462" s="883"/>
      <c r="P462" s="886"/>
      <c r="Q462" s="886"/>
      <c r="R462" s="883"/>
      <c r="S462" s="886"/>
      <c r="T462" s="887"/>
      <c r="U462" s="883"/>
      <c r="V462" s="888"/>
    </row>
    <row r="463" spans="1:22">
      <c r="A463" s="889"/>
      <c r="B463" s="890"/>
      <c r="C463" s="65" t="s">
        <v>84</v>
      </c>
      <c r="M463" s="883" t="str">
        <f>IF((L464=""),"",MAX(D465:L465))</f>
        <v/>
      </c>
      <c r="N463" s="883" t="str">
        <f>IF(L464="","",MIN(D465:L465))</f>
        <v/>
      </c>
      <c r="O463" s="883" t="str">
        <f>IF((L465=""),"",AVERAGE(D465:L465))</f>
        <v/>
      </c>
      <c r="P463" s="884">
        <v>19000</v>
      </c>
      <c r="Q463" s="884">
        <v>49000</v>
      </c>
      <c r="R463" s="883" t="str">
        <f>IF((L464=""),"",((M463-N463)/(M463+N463))*100)</f>
        <v/>
      </c>
      <c r="S463" s="884">
        <v>20</v>
      </c>
      <c r="T463" s="887" t="str">
        <f>IF(L464="","",IF(R560&lt;20,(IF(O463&gt;19000,IF(O463&lt;49000,"Pass","Fail"),"Fail"))))</f>
        <v/>
      </c>
      <c r="U463" s="883"/>
      <c r="V463" s="888"/>
    </row>
    <row r="464" spans="1:22">
      <c r="A464" s="889"/>
      <c r="B464" s="891"/>
      <c r="C464" s="65" t="s">
        <v>85</v>
      </c>
      <c r="M464" s="883"/>
      <c r="N464" s="883"/>
      <c r="O464" s="883"/>
      <c r="P464" s="885"/>
      <c r="Q464" s="885"/>
      <c r="R464" s="883"/>
      <c r="S464" s="885"/>
      <c r="T464" s="887"/>
      <c r="U464" s="883"/>
      <c r="V464" s="888"/>
    </row>
    <row r="465" spans="1:22" ht="38.25">
      <c r="A465" s="889"/>
      <c r="B465" s="892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883"/>
      <c r="N465" s="883"/>
      <c r="O465" s="883"/>
      <c r="P465" s="886"/>
      <c r="Q465" s="886"/>
      <c r="R465" s="883"/>
      <c r="S465" s="886"/>
      <c r="T465" s="887"/>
      <c r="U465" s="883"/>
      <c r="V465" s="888"/>
    </row>
    <row r="466" spans="1:22">
      <c r="A466" s="889"/>
      <c r="B466" s="890"/>
      <c r="C466" s="65" t="s">
        <v>84</v>
      </c>
      <c r="M466" s="883" t="str">
        <f>IF((L467=""),"",MAX(D468:L468))</f>
        <v/>
      </c>
      <c r="N466" s="883" t="str">
        <f>IF(L467="","",MIN(D468:L468))</f>
        <v/>
      </c>
      <c r="O466" s="883" t="str">
        <f>IF((L468=""),"",AVERAGE(D468:L468))</f>
        <v/>
      </c>
      <c r="P466" s="884">
        <v>19000</v>
      </c>
      <c r="Q466" s="884">
        <v>49000</v>
      </c>
      <c r="R466" s="883" t="str">
        <f>IF((L467=""),"",((M466-N466)/(M466+N466))*100)</f>
        <v/>
      </c>
      <c r="S466" s="884">
        <v>20</v>
      </c>
      <c r="T466" s="887" t="str">
        <f>IF(L467="","",IF(R563&lt;20,(IF(O466&gt;19000,IF(O466&lt;49000,"Pass","Fail"),"Fail"))))</f>
        <v/>
      </c>
      <c r="U466" s="883"/>
      <c r="V466" s="888"/>
    </row>
    <row r="467" spans="1:22">
      <c r="A467" s="889"/>
      <c r="B467" s="891"/>
      <c r="C467" s="65" t="s">
        <v>85</v>
      </c>
      <c r="M467" s="883"/>
      <c r="N467" s="883"/>
      <c r="O467" s="883"/>
      <c r="P467" s="885"/>
      <c r="Q467" s="885"/>
      <c r="R467" s="883"/>
      <c r="S467" s="885"/>
      <c r="T467" s="887"/>
      <c r="U467" s="883"/>
      <c r="V467" s="888"/>
    </row>
    <row r="468" spans="1:22" ht="38.25">
      <c r="A468" s="889"/>
      <c r="B468" s="892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883"/>
      <c r="N468" s="883"/>
      <c r="O468" s="883"/>
      <c r="P468" s="886"/>
      <c r="Q468" s="886"/>
      <c r="R468" s="883"/>
      <c r="S468" s="886"/>
      <c r="T468" s="887"/>
      <c r="U468" s="883"/>
      <c r="V468" s="888"/>
    </row>
    <row r="469" spans="1:22">
      <c r="A469" s="889"/>
      <c r="B469" s="890"/>
      <c r="C469" s="65" t="s">
        <v>84</v>
      </c>
      <c r="M469" s="883" t="str">
        <f>IF((L470=""),"",MAX(D471:L471))</f>
        <v/>
      </c>
      <c r="N469" s="883" t="str">
        <f>IF(L470="","",MIN(D471:L471))</f>
        <v/>
      </c>
      <c r="O469" s="883" t="str">
        <f>IF((L471=""),"",AVERAGE(D471:L471))</f>
        <v/>
      </c>
      <c r="P469" s="884">
        <v>19000</v>
      </c>
      <c r="Q469" s="884">
        <v>49000</v>
      </c>
      <c r="R469" s="883" t="str">
        <f>IF((L470=""),"",((M469-N469)/(M469+N469))*100)</f>
        <v/>
      </c>
      <c r="S469" s="884">
        <v>20</v>
      </c>
      <c r="T469" s="887" t="str">
        <f>IF(L470="","",IF(R566&lt;20,(IF(O469&gt;19000,IF(O469&lt;49000,"Pass","Fail"),"Fail"))))</f>
        <v/>
      </c>
      <c r="U469" s="883"/>
      <c r="V469" s="888"/>
    </row>
    <row r="470" spans="1:22">
      <c r="A470" s="889"/>
      <c r="B470" s="891"/>
      <c r="C470" s="65" t="s">
        <v>85</v>
      </c>
      <c r="M470" s="883"/>
      <c r="N470" s="883"/>
      <c r="O470" s="883"/>
      <c r="P470" s="885"/>
      <c r="Q470" s="885"/>
      <c r="R470" s="883"/>
      <c r="S470" s="885"/>
      <c r="T470" s="887"/>
      <c r="U470" s="883"/>
      <c r="V470" s="888"/>
    </row>
    <row r="471" spans="1:22" ht="38.25">
      <c r="A471" s="889"/>
      <c r="B471" s="892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883"/>
      <c r="N471" s="883"/>
      <c r="O471" s="883"/>
      <c r="P471" s="886"/>
      <c r="Q471" s="886"/>
      <c r="R471" s="883"/>
      <c r="S471" s="886"/>
      <c r="T471" s="887"/>
      <c r="U471" s="883"/>
      <c r="V471" s="888"/>
    </row>
    <row r="472" spans="1:22">
      <c r="A472" s="889"/>
      <c r="B472" s="890"/>
      <c r="C472" s="65" t="s">
        <v>84</v>
      </c>
      <c r="M472" s="883" t="str">
        <f>IF((L473=""),"",MAX(D474:L474))</f>
        <v/>
      </c>
      <c r="N472" s="883" t="str">
        <f>IF(L473="","",MIN(D474:L474))</f>
        <v/>
      </c>
      <c r="O472" s="883" t="str">
        <f>IF((L474=""),"",AVERAGE(D474:L474))</f>
        <v/>
      </c>
      <c r="P472" s="884">
        <v>19000</v>
      </c>
      <c r="Q472" s="884">
        <v>49000</v>
      </c>
      <c r="R472" s="883" t="str">
        <f>IF((L473=""),"",((M472-N472)/(M472+N472))*100)</f>
        <v/>
      </c>
      <c r="S472" s="884">
        <v>20</v>
      </c>
      <c r="T472" s="887" t="str">
        <f>IF(L473="","",IF(R569&lt;20,(IF(O472&gt;19000,IF(O472&lt;49000,"Pass","Fail"),"Fail"))))</f>
        <v/>
      </c>
      <c r="U472" s="883"/>
      <c r="V472" s="888"/>
    </row>
    <row r="473" spans="1:22">
      <c r="A473" s="889"/>
      <c r="B473" s="891"/>
      <c r="C473" s="65" t="s">
        <v>85</v>
      </c>
      <c r="M473" s="883"/>
      <c r="N473" s="883"/>
      <c r="O473" s="883"/>
      <c r="P473" s="885"/>
      <c r="Q473" s="885"/>
      <c r="R473" s="883"/>
      <c r="S473" s="885"/>
      <c r="T473" s="887"/>
      <c r="U473" s="883"/>
      <c r="V473" s="888"/>
    </row>
    <row r="474" spans="1:22" ht="38.25">
      <c r="A474" s="889"/>
      <c r="B474" s="892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883"/>
      <c r="N474" s="883"/>
      <c r="O474" s="883"/>
      <c r="P474" s="886"/>
      <c r="Q474" s="886"/>
      <c r="R474" s="883"/>
      <c r="S474" s="886"/>
      <c r="T474" s="887"/>
      <c r="U474" s="883"/>
      <c r="V474" s="888"/>
    </row>
    <row r="475" spans="1:22">
      <c r="A475" s="889"/>
      <c r="B475" s="890"/>
      <c r="C475" s="65" t="s">
        <v>84</v>
      </c>
      <c r="M475" s="883" t="str">
        <f>IF((L476=""),"",MAX(D477:L477))</f>
        <v/>
      </c>
      <c r="N475" s="883" t="str">
        <f>IF(L476="","",MIN(D477:L477))</f>
        <v/>
      </c>
      <c r="O475" s="883" t="str">
        <f>IF((L477=""),"",AVERAGE(D477:L477))</f>
        <v/>
      </c>
      <c r="P475" s="884">
        <v>19000</v>
      </c>
      <c r="Q475" s="884">
        <v>49000</v>
      </c>
      <c r="R475" s="883" t="str">
        <f>IF((L476=""),"",((M475-N475)/(M475+N475))*100)</f>
        <v/>
      </c>
      <c r="S475" s="884">
        <v>20</v>
      </c>
      <c r="T475" s="887" t="str">
        <f>IF(L476="","",IF(R572&lt;20,(IF(O475&gt;19000,IF(O475&lt;49000,"Pass","Fail"),"Fail"))))</f>
        <v/>
      </c>
      <c r="U475" s="883"/>
      <c r="V475" s="888"/>
    </row>
    <row r="476" spans="1:22">
      <c r="A476" s="889"/>
      <c r="B476" s="891"/>
      <c r="C476" s="65" t="s">
        <v>85</v>
      </c>
      <c r="M476" s="883"/>
      <c r="N476" s="883"/>
      <c r="O476" s="883"/>
      <c r="P476" s="885"/>
      <c r="Q476" s="885"/>
      <c r="R476" s="883"/>
      <c r="S476" s="885"/>
      <c r="T476" s="887"/>
      <c r="U476" s="883"/>
      <c r="V476" s="888"/>
    </row>
    <row r="477" spans="1:22" ht="38.25">
      <c r="A477" s="889"/>
      <c r="B477" s="892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883"/>
      <c r="N477" s="883"/>
      <c r="O477" s="883"/>
      <c r="P477" s="886"/>
      <c r="Q477" s="886"/>
      <c r="R477" s="883"/>
      <c r="S477" s="886"/>
      <c r="T477" s="887"/>
      <c r="U477" s="883"/>
      <c r="V477" s="888"/>
    </row>
    <row r="478" spans="1:22">
      <c r="A478" s="889"/>
      <c r="B478" s="890"/>
      <c r="C478" s="65" t="s">
        <v>84</v>
      </c>
      <c r="M478" s="883" t="str">
        <f>IF((L479=""),"",MAX(D480:L480))</f>
        <v/>
      </c>
      <c r="N478" s="883" t="str">
        <f>IF(L479="","",MIN(D480:L480))</f>
        <v/>
      </c>
      <c r="O478" s="883" t="str">
        <f>IF((L480=""),"",AVERAGE(D480:L480))</f>
        <v/>
      </c>
      <c r="P478" s="884">
        <v>19000</v>
      </c>
      <c r="Q478" s="884">
        <v>49000</v>
      </c>
      <c r="R478" s="883" t="str">
        <f>IF((L479=""),"",((M478-N478)/(M478+N478))*100)</f>
        <v/>
      </c>
      <c r="S478" s="884">
        <v>20</v>
      </c>
      <c r="T478" s="887" t="str">
        <f>IF(L479="","",IF(R575&lt;20,(IF(O478&gt;19000,IF(O478&lt;49000,"Pass","Fail"),"Fail"))))</f>
        <v/>
      </c>
      <c r="U478" s="883"/>
      <c r="V478" s="888"/>
    </row>
    <row r="479" spans="1:22">
      <c r="A479" s="889"/>
      <c r="B479" s="891"/>
      <c r="C479" s="65" t="s">
        <v>85</v>
      </c>
      <c r="M479" s="883"/>
      <c r="N479" s="883"/>
      <c r="O479" s="883"/>
      <c r="P479" s="885"/>
      <c r="Q479" s="885"/>
      <c r="R479" s="883"/>
      <c r="S479" s="885"/>
      <c r="T479" s="887"/>
      <c r="U479" s="883"/>
      <c r="V479" s="888"/>
    </row>
    <row r="480" spans="1:22" ht="38.25">
      <c r="A480" s="889"/>
      <c r="B480" s="892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883"/>
      <c r="N480" s="883"/>
      <c r="O480" s="883"/>
      <c r="P480" s="886"/>
      <c r="Q480" s="886"/>
      <c r="R480" s="883"/>
      <c r="S480" s="886"/>
      <c r="T480" s="887"/>
      <c r="U480" s="883"/>
      <c r="V480" s="888"/>
    </row>
    <row r="481" spans="1:22">
      <c r="A481" s="889"/>
      <c r="B481" s="890"/>
      <c r="C481" s="65" t="s">
        <v>84</v>
      </c>
      <c r="M481" s="883" t="str">
        <f>IF((L482=""),"",MAX(D483:L483))</f>
        <v/>
      </c>
      <c r="N481" s="883" t="str">
        <f>IF(L482="","",MIN(D483:L483))</f>
        <v/>
      </c>
      <c r="O481" s="883" t="str">
        <f>IF((L483=""),"",AVERAGE(D483:L483))</f>
        <v/>
      </c>
      <c r="P481" s="884">
        <v>19000</v>
      </c>
      <c r="Q481" s="884">
        <v>49000</v>
      </c>
      <c r="R481" s="883" t="str">
        <f>IF((L482=""),"",((M481-N481)/(M481+N481))*100)</f>
        <v/>
      </c>
      <c r="S481" s="884">
        <v>20</v>
      </c>
      <c r="T481" s="887" t="str">
        <f>IF(L482="","",IF(R578&lt;20,(IF(O481&gt;19000,IF(O481&lt;49000,"Pass","Fail"),"Fail"))))</f>
        <v/>
      </c>
      <c r="U481" s="883"/>
      <c r="V481" s="888"/>
    </row>
    <row r="482" spans="1:22">
      <c r="A482" s="889"/>
      <c r="B482" s="891"/>
      <c r="C482" s="65" t="s">
        <v>85</v>
      </c>
      <c r="M482" s="883"/>
      <c r="N482" s="883"/>
      <c r="O482" s="883"/>
      <c r="P482" s="885"/>
      <c r="Q482" s="885"/>
      <c r="R482" s="883"/>
      <c r="S482" s="885"/>
      <c r="T482" s="887"/>
      <c r="U482" s="883"/>
      <c r="V482" s="888"/>
    </row>
    <row r="483" spans="1:22" ht="38.25">
      <c r="A483" s="889"/>
      <c r="B483" s="892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883"/>
      <c r="N483" s="883"/>
      <c r="O483" s="883"/>
      <c r="P483" s="886"/>
      <c r="Q483" s="886"/>
      <c r="R483" s="883"/>
      <c r="S483" s="886"/>
      <c r="T483" s="887"/>
      <c r="U483" s="883"/>
      <c r="V483" s="888"/>
    </row>
    <row r="484" spans="1:22">
      <c r="A484" s="889"/>
      <c r="B484" s="890"/>
      <c r="C484" s="65" t="s">
        <v>84</v>
      </c>
      <c r="M484" s="883" t="str">
        <f>IF((L485=""),"",MAX(D486:L486))</f>
        <v/>
      </c>
      <c r="N484" s="883" t="str">
        <f>IF(L485="","",MIN(D486:L486))</f>
        <v/>
      </c>
      <c r="O484" s="883" t="str">
        <f>IF((L486=""),"",AVERAGE(D486:L486))</f>
        <v/>
      </c>
      <c r="P484" s="884">
        <v>19000</v>
      </c>
      <c r="Q484" s="884">
        <v>49000</v>
      </c>
      <c r="R484" s="883" t="str">
        <f>IF((L485=""),"",((M484-N484)/(M484+N484))*100)</f>
        <v/>
      </c>
      <c r="S484" s="884">
        <v>20</v>
      </c>
      <c r="T484" s="887" t="str">
        <f>IF(L485="","",IF(R581&lt;20,(IF(O484&gt;19000,IF(O484&lt;49000,"Pass","Fail"),"Fail"))))</f>
        <v/>
      </c>
      <c r="U484" s="883"/>
      <c r="V484" s="888"/>
    </row>
    <row r="485" spans="1:22">
      <c r="A485" s="889"/>
      <c r="B485" s="891"/>
      <c r="C485" s="65" t="s">
        <v>85</v>
      </c>
      <c r="M485" s="883"/>
      <c r="N485" s="883"/>
      <c r="O485" s="883"/>
      <c r="P485" s="885"/>
      <c r="Q485" s="885"/>
      <c r="R485" s="883"/>
      <c r="S485" s="885"/>
      <c r="T485" s="887"/>
      <c r="U485" s="883"/>
      <c r="V485" s="888"/>
    </row>
    <row r="486" spans="1:22" ht="38.25">
      <c r="A486" s="889"/>
      <c r="B486" s="892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883"/>
      <c r="N486" s="883"/>
      <c r="O486" s="883"/>
      <c r="P486" s="886"/>
      <c r="Q486" s="886"/>
      <c r="R486" s="883"/>
      <c r="S486" s="886"/>
      <c r="T486" s="887"/>
      <c r="U486" s="883"/>
      <c r="V486" s="888"/>
    </row>
    <row r="487" spans="1:22">
      <c r="A487" s="889"/>
      <c r="B487" s="890"/>
      <c r="C487" s="65" t="s">
        <v>84</v>
      </c>
      <c r="M487" s="883" t="str">
        <f>IF((L488=""),"",MAX(D489:L489))</f>
        <v/>
      </c>
      <c r="N487" s="883" t="str">
        <f>IF(L488="","",MIN(D489:L489))</f>
        <v/>
      </c>
      <c r="O487" s="883" t="str">
        <f>IF((L489=""),"",AVERAGE(D489:L489))</f>
        <v/>
      </c>
      <c r="P487" s="884">
        <v>19000</v>
      </c>
      <c r="Q487" s="884">
        <v>49000</v>
      </c>
      <c r="R487" s="883" t="str">
        <f>IF((L488=""),"",((M487-N487)/(M487+N487))*100)</f>
        <v/>
      </c>
      <c r="S487" s="884">
        <v>20</v>
      </c>
      <c r="T487" s="887" t="str">
        <f>IF(L488="","",IF(R584&lt;20,(IF(O487&gt;19000,IF(O487&lt;49000,"Pass","Fail"),"Fail"))))</f>
        <v/>
      </c>
      <c r="U487" s="883"/>
      <c r="V487" s="888"/>
    </row>
    <row r="488" spans="1:22">
      <c r="A488" s="889"/>
      <c r="B488" s="891"/>
      <c r="C488" s="65" t="s">
        <v>85</v>
      </c>
      <c r="M488" s="883"/>
      <c r="N488" s="883"/>
      <c r="O488" s="883"/>
      <c r="P488" s="885"/>
      <c r="Q488" s="885"/>
      <c r="R488" s="883"/>
      <c r="S488" s="885"/>
      <c r="T488" s="887"/>
      <c r="U488" s="883"/>
      <c r="V488" s="888"/>
    </row>
    <row r="489" spans="1:22" ht="38.25">
      <c r="A489" s="889"/>
      <c r="B489" s="892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883"/>
      <c r="N489" s="883"/>
      <c r="O489" s="883"/>
      <c r="P489" s="886"/>
      <c r="Q489" s="886"/>
      <c r="R489" s="883"/>
      <c r="S489" s="886"/>
      <c r="T489" s="887"/>
      <c r="U489" s="883"/>
      <c r="V489" s="888"/>
    </row>
    <row r="490" spans="1:22">
      <c r="A490" s="889"/>
      <c r="B490" s="890"/>
      <c r="C490" s="65" t="s">
        <v>84</v>
      </c>
      <c r="M490" s="883" t="str">
        <f>IF((L491=""),"",MAX(D492:L492))</f>
        <v/>
      </c>
      <c r="N490" s="883" t="str">
        <f>IF(L491="","",MIN(D492:L492))</f>
        <v/>
      </c>
      <c r="O490" s="883" t="str">
        <f>IF((L492=""),"",AVERAGE(D492:L492))</f>
        <v/>
      </c>
      <c r="P490" s="884">
        <v>19000</v>
      </c>
      <c r="Q490" s="884">
        <v>49000</v>
      </c>
      <c r="R490" s="883" t="str">
        <f>IF((L491=""),"",((M490-N490)/(M490+N490))*100)</f>
        <v/>
      </c>
      <c r="S490" s="884">
        <v>20</v>
      </c>
      <c r="T490" s="887" t="str">
        <f>IF(L491="","",IF(R587&lt;20,(IF(O490&gt;19000,IF(O490&lt;49000,"Pass","Fail"),"Fail"))))</f>
        <v/>
      </c>
      <c r="U490" s="883"/>
      <c r="V490" s="888"/>
    </row>
    <row r="491" spans="1:22">
      <c r="A491" s="889"/>
      <c r="B491" s="891"/>
      <c r="C491" s="65" t="s">
        <v>85</v>
      </c>
      <c r="M491" s="883"/>
      <c r="N491" s="883"/>
      <c r="O491" s="883"/>
      <c r="P491" s="885"/>
      <c r="Q491" s="885"/>
      <c r="R491" s="883"/>
      <c r="S491" s="885"/>
      <c r="T491" s="887"/>
      <c r="U491" s="883"/>
      <c r="V491" s="888"/>
    </row>
    <row r="492" spans="1:22" ht="38.25">
      <c r="A492" s="889"/>
      <c r="B492" s="892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883"/>
      <c r="N492" s="883"/>
      <c r="O492" s="883"/>
      <c r="P492" s="886"/>
      <c r="Q492" s="886"/>
      <c r="R492" s="883"/>
      <c r="S492" s="886"/>
      <c r="T492" s="887"/>
      <c r="U492" s="883"/>
      <c r="V492" s="888"/>
    </row>
    <row r="493" spans="1:22">
      <c r="A493" s="889"/>
      <c r="B493" s="890"/>
      <c r="C493" s="65" t="s">
        <v>84</v>
      </c>
      <c r="M493" s="883" t="str">
        <f>IF((L494=""),"",MAX(D495:L495))</f>
        <v/>
      </c>
      <c r="N493" s="883" t="str">
        <f>IF(L494="","",MIN(D495:L495))</f>
        <v/>
      </c>
      <c r="O493" s="883" t="str">
        <f>IF((L495=""),"",AVERAGE(D495:L495))</f>
        <v/>
      </c>
      <c r="P493" s="884">
        <v>19000</v>
      </c>
      <c r="Q493" s="884">
        <v>49000</v>
      </c>
      <c r="R493" s="883" t="str">
        <f>IF((L494=""),"",((M493-N493)/(M493+N493))*100)</f>
        <v/>
      </c>
      <c r="S493" s="884">
        <v>20</v>
      </c>
      <c r="T493" s="887" t="str">
        <f>IF(L494="","",IF(R590&lt;20,(IF(O493&gt;19000,IF(O493&lt;49000,"Pass","Fail"),"Fail"))))</f>
        <v/>
      </c>
      <c r="U493" s="883"/>
      <c r="V493" s="888"/>
    </row>
    <row r="494" spans="1:22">
      <c r="A494" s="889"/>
      <c r="B494" s="891"/>
      <c r="C494" s="65" t="s">
        <v>85</v>
      </c>
      <c r="M494" s="883"/>
      <c r="N494" s="883"/>
      <c r="O494" s="883"/>
      <c r="P494" s="885"/>
      <c r="Q494" s="885"/>
      <c r="R494" s="883"/>
      <c r="S494" s="885"/>
      <c r="T494" s="887"/>
      <c r="U494" s="883"/>
      <c r="V494" s="888"/>
    </row>
    <row r="495" spans="1:22" ht="38.25">
      <c r="A495" s="889"/>
      <c r="B495" s="892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883"/>
      <c r="N495" s="883"/>
      <c r="O495" s="883"/>
      <c r="P495" s="886"/>
      <c r="Q495" s="886"/>
      <c r="R495" s="883"/>
      <c r="S495" s="886"/>
      <c r="T495" s="887"/>
      <c r="U495" s="883"/>
      <c r="V495" s="888"/>
    </row>
    <row r="496" spans="1:22">
      <c r="A496" s="889"/>
      <c r="B496" s="890"/>
      <c r="C496" s="65" t="s">
        <v>84</v>
      </c>
      <c r="M496" s="883" t="str">
        <f>IF((L497=""),"",MAX(D498:L498))</f>
        <v/>
      </c>
      <c r="N496" s="883" t="str">
        <f>IF(L497="","",MIN(D498:L498))</f>
        <v/>
      </c>
      <c r="O496" s="883" t="str">
        <f>IF((L498=""),"",AVERAGE(D498:L498))</f>
        <v/>
      </c>
      <c r="P496" s="884">
        <v>19000</v>
      </c>
      <c r="Q496" s="884">
        <v>49000</v>
      </c>
      <c r="R496" s="883" t="str">
        <f>IF((L497=""),"",((M496-N496)/(M496+N496))*100)</f>
        <v/>
      </c>
      <c r="S496" s="884">
        <v>20</v>
      </c>
      <c r="T496" s="887" t="str">
        <f>IF(L497="","",IF(R593&lt;20,(IF(O496&gt;19000,IF(O496&lt;49000,"Pass","Fail"),"Fail"))))</f>
        <v/>
      </c>
      <c r="U496" s="883"/>
      <c r="V496" s="888"/>
    </row>
    <row r="497" spans="1:22">
      <c r="A497" s="889"/>
      <c r="B497" s="891"/>
      <c r="C497" s="65" t="s">
        <v>85</v>
      </c>
      <c r="M497" s="883"/>
      <c r="N497" s="883"/>
      <c r="O497" s="883"/>
      <c r="P497" s="885"/>
      <c r="Q497" s="885"/>
      <c r="R497" s="883"/>
      <c r="S497" s="885"/>
      <c r="T497" s="887"/>
      <c r="U497" s="883"/>
      <c r="V497" s="888"/>
    </row>
    <row r="498" spans="1:22" ht="38.25">
      <c r="A498" s="889"/>
      <c r="B498" s="892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883"/>
      <c r="N498" s="883"/>
      <c r="O498" s="883"/>
      <c r="P498" s="886"/>
      <c r="Q498" s="886"/>
      <c r="R498" s="883"/>
      <c r="S498" s="886"/>
      <c r="T498" s="887"/>
      <c r="U498" s="883"/>
      <c r="V498" s="888"/>
    </row>
    <row r="499" spans="1:22">
      <c r="A499" s="889"/>
      <c r="B499" s="890"/>
      <c r="C499" s="65" t="s">
        <v>84</v>
      </c>
      <c r="M499" s="883" t="str">
        <f>IF((L500=""),"",MAX(D501:L501))</f>
        <v/>
      </c>
      <c r="N499" s="883" t="str">
        <f>IF(L500="","",MIN(D501:L501))</f>
        <v/>
      </c>
      <c r="O499" s="883" t="str">
        <f>IF((L501=""),"",AVERAGE(D501:L501))</f>
        <v/>
      </c>
      <c r="P499" s="884">
        <v>19000</v>
      </c>
      <c r="Q499" s="884">
        <v>49000</v>
      </c>
      <c r="R499" s="883" t="str">
        <f>IF((L500=""),"",((M499-N499)/(M499+N499))*100)</f>
        <v/>
      </c>
      <c r="S499" s="884">
        <v>20</v>
      </c>
      <c r="T499" s="887" t="str">
        <f>IF(L500="","",IF(R596&lt;20,(IF(O499&gt;19000,IF(O499&lt;49000,"Pass","Fail"),"Fail"))))</f>
        <v/>
      </c>
      <c r="U499" s="883"/>
      <c r="V499" s="888"/>
    </row>
    <row r="500" spans="1:22">
      <c r="A500" s="889"/>
      <c r="B500" s="891"/>
      <c r="C500" s="65" t="s">
        <v>85</v>
      </c>
      <c r="M500" s="883"/>
      <c r="N500" s="883"/>
      <c r="O500" s="883"/>
      <c r="P500" s="885"/>
      <c r="Q500" s="885"/>
      <c r="R500" s="883"/>
      <c r="S500" s="885"/>
      <c r="T500" s="887"/>
      <c r="U500" s="883"/>
      <c r="V500" s="888"/>
    </row>
    <row r="501" spans="1:22" ht="38.25">
      <c r="A501" s="889"/>
      <c r="B501" s="892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883"/>
      <c r="N501" s="883"/>
      <c r="O501" s="883"/>
      <c r="P501" s="886"/>
      <c r="Q501" s="886"/>
      <c r="R501" s="883"/>
      <c r="S501" s="886"/>
      <c r="T501" s="887"/>
      <c r="U501" s="883"/>
      <c r="V501" s="888"/>
    </row>
    <row r="502" spans="1:22">
      <c r="A502" s="889"/>
      <c r="B502" s="890"/>
      <c r="C502" s="65" t="s">
        <v>84</v>
      </c>
      <c r="M502" s="883" t="str">
        <f>IF((L503=""),"",MAX(D504:L504))</f>
        <v/>
      </c>
      <c r="N502" s="883" t="str">
        <f>IF(L503="","",MIN(D504:L504))</f>
        <v/>
      </c>
      <c r="O502" s="883" t="str">
        <f>IF((L504=""),"",AVERAGE(D504:L504))</f>
        <v/>
      </c>
      <c r="P502" s="884">
        <v>19000</v>
      </c>
      <c r="Q502" s="884">
        <v>49000</v>
      </c>
      <c r="R502" s="883" t="str">
        <f>IF((L503=""),"",((M502-N502)/(M502+N502))*100)</f>
        <v/>
      </c>
      <c r="S502" s="884">
        <v>20</v>
      </c>
      <c r="T502" s="887" t="str">
        <f>IF(L503="","",IF(R599&lt;20,(IF(O502&gt;19000,IF(O502&lt;49000,"Pass","Fail"),"Fail"))))</f>
        <v/>
      </c>
      <c r="U502" s="883"/>
      <c r="V502" s="888"/>
    </row>
    <row r="503" spans="1:22">
      <c r="A503" s="889"/>
      <c r="B503" s="891"/>
      <c r="C503" s="65" t="s">
        <v>85</v>
      </c>
      <c r="M503" s="883"/>
      <c r="N503" s="883"/>
      <c r="O503" s="883"/>
      <c r="P503" s="885"/>
      <c r="Q503" s="885"/>
      <c r="R503" s="883"/>
      <c r="S503" s="885"/>
      <c r="T503" s="887"/>
      <c r="U503" s="883"/>
      <c r="V503" s="888"/>
    </row>
    <row r="504" spans="1:22" ht="38.25">
      <c r="A504" s="889"/>
      <c r="B504" s="892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883"/>
      <c r="N504" s="883"/>
      <c r="O504" s="883"/>
      <c r="P504" s="886"/>
      <c r="Q504" s="886"/>
      <c r="R504" s="883"/>
      <c r="S504" s="886"/>
      <c r="T504" s="887"/>
      <c r="U504" s="883"/>
      <c r="V504" s="888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67" priority="59" stopIfTrue="1" operator="equal">
      <formula>"Pass"</formula>
    </cfRule>
    <cfRule type="cellIs" dxfId="66" priority="60" stopIfTrue="1" operator="equal">
      <formula>"Fail"</formula>
    </cfRule>
  </conditionalFormatting>
  <conditionalFormatting sqref="T10:T504">
    <cfRule type="cellIs" dxfId="65" priority="57" stopIfTrue="1" operator="equal">
      <formula>"Fail"</formula>
    </cfRule>
    <cfRule type="cellIs" dxfId="64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2021-01-15T05:11:09Z</dcterms:modified>
</cp:coreProperties>
</file>