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abhishek/Desktop/Equity-Research-Initiative/Topic 3 Resource/"/>
    </mc:Choice>
  </mc:AlternateContent>
  <xr:revisionPtr revIDLastSave="0" documentId="13_ncr:1_{2B890F26-45DF-864F-8393-7DD07D70AD2A}" xr6:coauthVersionLast="45" xr6:coauthVersionMax="45" xr10:uidLastSave="{00000000-0000-0000-0000-000000000000}"/>
  <bookViews>
    <workbookView xWindow="1280" yWindow="460" windowWidth="24320" windowHeight="15540" xr2:uid="{00000000-000D-0000-FFFF-FFFF00000000}"/>
  </bookViews>
  <sheets>
    <sheet name="Income Statement" sheetId="1" r:id="rId1"/>
    <sheet name="Assumption Sheet" sheetId="6" r:id="rId2"/>
    <sheet name="Common Size IS" sheetId="5" r:id="rId3"/>
    <sheet name="predicted" sheetId="4" r:id="rId4"/>
    <sheet name="Balance Sheet" sheetId="2" r:id="rId5"/>
    <sheet name="CAPM" sheetId="3" r:id="rId6"/>
    <sheet name="Target Pri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6" i="7"/>
  <c r="D10" i="7"/>
  <c r="E10" i="7"/>
  <c r="F10" i="7"/>
  <c r="G10" i="7"/>
  <c r="C10" i="7"/>
  <c r="G9" i="7"/>
  <c r="C15" i="7"/>
  <c r="D9" i="7"/>
  <c r="E9" i="7"/>
  <c r="F9" i="7"/>
  <c r="C9" i="7"/>
  <c r="C2" i="7"/>
  <c r="O19" i="3"/>
  <c r="O17" i="3"/>
  <c r="O15" i="3"/>
  <c r="J24" i="1"/>
  <c r="K24" i="1"/>
  <c r="L24" i="1"/>
  <c r="I24" i="1"/>
  <c r="J23" i="1"/>
  <c r="K23" i="1"/>
  <c r="L23" i="1"/>
  <c r="I23" i="1"/>
  <c r="J22" i="1"/>
  <c r="K22" i="1"/>
  <c r="L22" i="1"/>
  <c r="I22" i="1"/>
  <c r="I21" i="1"/>
  <c r="J21" i="1"/>
  <c r="K21" i="1"/>
  <c r="L21" i="1"/>
  <c r="J20" i="1"/>
  <c r="K20" i="1"/>
  <c r="L20" i="1"/>
  <c r="I20" i="1"/>
  <c r="H32" i="1"/>
  <c r="H31" i="1"/>
  <c r="I19" i="1"/>
  <c r="J19" i="1"/>
  <c r="K19" i="1"/>
  <c r="L19" i="1"/>
  <c r="L18" i="1"/>
  <c r="J18" i="1"/>
  <c r="K18" i="1"/>
  <c r="I18" i="1"/>
  <c r="I17" i="1"/>
  <c r="J17" i="1"/>
  <c r="K17" i="1"/>
  <c r="L17" i="1"/>
  <c r="J16" i="1"/>
  <c r="K16" i="1"/>
  <c r="L16" i="1"/>
  <c r="I16" i="1"/>
  <c r="J13" i="1"/>
  <c r="K13" i="1"/>
  <c r="L13" i="1"/>
  <c r="I13" i="1"/>
  <c r="J12" i="1"/>
  <c r="K12" i="1"/>
  <c r="L12" i="1"/>
  <c r="I12" i="1"/>
  <c r="J11" i="1"/>
  <c r="K11" i="1"/>
  <c r="L11" i="1"/>
  <c r="I11" i="1"/>
  <c r="J10" i="1"/>
  <c r="K10" i="1"/>
  <c r="L10" i="1"/>
  <c r="I10" i="1"/>
  <c r="J9" i="1"/>
  <c r="K9" i="1"/>
  <c r="L9" i="1"/>
  <c r="I9" i="1"/>
  <c r="B2" i="6"/>
  <c r="B3" i="6"/>
  <c r="B4" i="6"/>
  <c r="B6" i="6"/>
  <c r="F4" i="5"/>
  <c r="F5" i="5"/>
  <c r="F7" i="5"/>
  <c r="F8" i="5"/>
  <c r="F9" i="5"/>
  <c r="F10" i="5"/>
  <c r="F11" i="5"/>
  <c r="F13" i="5"/>
  <c r="F14" i="5"/>
  <c r="F15" i="5"/>
  <c r="F16" i="5"/>
  <c r="F17" i="5"/>
  <c r="F18" i="5"/>
  <c r="F19" i="5"/>
  <c r="F20" i="5"/>
  <c r="F21" i="5"/>
  <c r="G4" i="5"/>
  <c r="G5" i="5"/>
  <c r="G7" i="5"/>
  <c r="G8" i="5"/>
  <c r="G9" i="5"/>
  <c r="G10" i="5"/>
  <c r="G11" i="5"/>
  <c r="G13" i="5"/>
  <c r="G14" i="5"/>
  <c r="G15" i="5"/>
  <c r="G16" i="5"/>
  <c r="G17" i="5"/>
  <c r="G18" i="5"/>
  <c r="G19" i="5"/>
  <c r="G20" i="5"/>
  <c r="G21" i="5"/>
  <c r="G3" i="5"/>
  <c r="F3" i="5"/>
  <c r="E4" i="5"/>
  <c r="E5" i="5"/>
  <c r="E7" i="5"/>
  <c r="E8" i="5"/>
  <c r="E9" i="5"/>
  <c r="E10" i="5"/>
  <c r="E11" i="5"/>
  <c r="E13" i="5"/>
  <c r="E14" i="5"/>
  <c r="E15" i="5"/>
  <c r="E16" i="5"/>
  <c r="E17" i="5"/>
  <c r="E18" i="5"/>
  <c r="E19" i="5"/>
  <c r="E20" i="5"/>
  <c r="E21" i="5"/>
  <c r="E3" i="5"/>
  <c r="D4" i="5"/>
  <c r="D5" i="5"/>
  <c r="D7" i="5"/>
  <c r="D8" i="5"/>
  <c r="D9" i="5"/>
  <c r="D10" i="5"/>
  <c r="D11" i="5"/>
  <c r="D13" i="5"/>
  <c r="D14" i="5"/>
  <c r="D15" i="5"/>
  <c r="D16" i="5"/>
  <c r="D17" i="5"/>
  <c r="D18" i="5"/>
  <c r="D19" i="5"/>
  <c r="D20" i="5"/>
  <c r="D21" i="5"/>
  <c r="D3" i="5"/>
  <c r="C4" i="5"/>
  <c r="C5" i="5"/>
  <c r="C7" i="5"/>
  <c r="C8" i="5"/>
  <c r="C9" i="5"/>
  <c r="C10" i="5"/>
  <c r="C11" i="5"/>
  <c r="C13" i="5"/>
  <c r="C14" i="5"/>
  <c r="C15" i="5"/>
  <c r="C16" i="5"/>
  <c r="C17" i="5"/>
  <c r="C18" i="5"/>
  <c r="C19" i="5"/>
  <c r="C20" i="5"/>
  <c r="C21" i="5"/>
  <c r="C3" i="5"/>
  <c r="B4" i="5"/>
  <c r="B5" i="5"/>
  <c r="B7" i="5"/>
  <c r="B8" i="5"/>
  <c r="B9" i="5"/>
  <c r="B10" i="5"/>
  <c r="B11" i="5"/>
  <c r="B13" i="5"/>
  <c r="B14" i="5"/>
  <c r="B15" i="5"/>
  <c r="B16" i="5"/>
  <c r="B17" i="5"/>
  <c r="B18" i="5"/>
  <c r="B19" i="5"/>
  <c r="B20" i="5"/>
  <c r="B21" i="5"/>
  <c r="B3" i="5"/>
  <c r="L7" i="1"/>
  <c r="K7" i="1"/>
  <c r="J7" i="1"/>
  <c r="I7" i="1"/>
  <c r="I10" i="4"/>
  <c r="G10" i="4"/>
  <c r="E10" i="4"/>
  <c r="C10" i="4"/>
  <c r="I9" i="4"/>
  <c r="G9" i="4"/>
  <c r="E9" i="4"/>
  <c r="C9" i="4"/>
  <c r="I8" i="4"/>
  <c r="G8" i="4"/>
  <c r="E8" i="4"/>
  <c r="C8" i="4"/>
  <c r="E4" i="4"/>
  <c r="K3" i="4"/>
  <c r="K4" i="4"/>
  <c r="K2" i="4"/>
  <c r="I3" i="4"/>
  <c r="I4" i="4"/>
  <c r="I2" i="4"/>
  <c r="G3" i="4"/>
  <c r="G4" i="4"/>
  <c r="G2" i="4"/>
  <c r="E3" i="4"/>
  <c r="E2" i="4"/>
  <c r="C3" i="4"/>
  <c r="C4" i="4"/>
  <c r="C2" i="4"/>
  <c r="L4" i="4"/>
  <c r="H4" i="4"/>
  <c r="F4" i="4"/>
  <c r="D4" i="4"/>
  <c r="B4" i="4"/>
  <c r="O8" i="3" l="1"/>
  <c r="O7" i="3"/>
  <c r="O6" i="3"/>
  <c r="O5" i="3"/>
  <c r="G9" i="1" l="1"/>
  <c r="F9" i="1"/>
  <c r="H17" i="1"/>
  <c r="H9" i="1"/>
  <c r="H16" i="2"/>
  <c r="H38" i="2"/>
  <c r="G38" i="2"/>
  <c r="H37" i="2"/>
  <c r="G37" i="2"/>
  <c r="G35" i="2"/>
  <c r="H35" i="2"/>
  <c r="H36" i="2"/>
  <c r="H30" i="2"/>
  <c r="G30" i="2"/>
  <c r="H25" i="2"/>
  <c r="H24" i="2"/>
  <c r="G24" i="2"/>
  <c r="H22" i="2"/>
  <c r="G22" i="2"/>
  <c r="H21" i="2"/>
  <c r="H18" i="2"/>
  <c r="G18" i="2"/>
  <c r="H10" i="2"/>
  <c r="G10" i="2"/>
  <c r="G29" i="1"/>
  <c r="H24" i="1"/>
  <c r="G24" i="1"/>
  <c r="H23" i="1"/>
  <c r="H12" i="1"/>
  <c r="H7" i="1"/>
  <c r="H13" i="1" l="1"/>
  <c r="F7" i="1"/>
  <c r="G12" i="1"/>
  <c r="G13" i="1" s="1"/>
  <c r="F37" i="2"/>
  <c r="G26" i="2"/>
  <c r="F22" i="2"/>
  <c r="G21" i="2"/>
  <c r="F21" i="2"/>
  <c r="G7" i="2"/>
  <c r="G5" i="2"/>
  <c r="E22" i="2"/>
  <c r="E21" i="2"/>
  <c r="F16" i="2"/>
  <c r="F5" i="2"/>
  <c r="F10" i="2" s="1"/>
  <c r="F18" i="2" s="1"/>
  <c r="E5" i="2"/>
  <c r="E10" i="2" s="1"/>
  <c r="E18" i="2" s="1"/>
  <c r="E12" i="1"/>
  <c r="E7" i="1"/>
  <c r="H19" i="1" l="1"/>
  <c r="H21" i="1" s="1"/>
  <c r="G17" i="1"/>
  <c r="G19" i="1" s="1"/>
  <c r="G21" i="1" s="1"/>
  <c r="E24" i="2"/>
  <c r="E30" i="2" s="1"/>
  <c r="E38" i="2" s="1"/>
  <c r="E13" i="1"/>
  <c r="E17" i="1" s="1"/>
  <c r="E19" i="1" s="1"/>
  <c r="E21" i="1" s="1"/>
  <c r="E23" i="1" s="1"/>
  <c r="E29" i="1" s="1"/>
  <c r="F24" i="2"/>
  <c r="F30" i="2" s="1"/>
  <c r="F38" i="2" s="1"/>
  <c r="C24" i="2"/>
  <c r="C30" i="2" s="1"/>
  <c r="C38" i="2" s="1"/>
  <c r="D24" i="2"/>
  <c r="D30" i="2" s="1"/>
  <c r="D38" i="2" s="1"/>
  <c r="C10" i="2"/>
  <c r="C18" i="2" s="1"/>
  <c r="D10" i="2"/>
  <c r="D18" i="2" s="1"/>
  <c r="E24" i="1" l="1"/>
  <c r="D12" i="1"/>
  <c r="C12" i="1"/>
  <c r="D7" i="1"/>
  <c r="C7" i="1"/>
  <c r="D13" i="1" l="1"/>
  <c r="D17" i="1" s="1"/>
  <c r="D19" i="1" s="1"/>
  <c r="D21" i="1" s="1"/>
  <c r="D23" i="1" s="1"/>
  <c r="C13" i="1"/>
  <c r="D29" i="1" l="1"/>
  <c r="D24" i="1"/>
  <c r="C17" i="1"/>
  <c r="C19" i="1" s="1"/>
  <c r="C21" i="1" s="1"/>
  <c r="C23" i="1" s="1"/>
  <c r="C24" i="1" s="1"/>
  <c r="C29" i="1" l="1"/>
  <c r="F12" i="1"/>
  <c r="F13" i="1" s="1"/>
  <c r="F17" i="1" l="1"/>
  <c r="F19" i="1" s="1"/>
  <c r="F21" i="1" s="1"/>
  <c r="F23" i="1" s="1"/>
  <c r="F24" i="1" s="1"/>
  <c r="F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tc={9B5EEFD7-2036-0D44-A807-6547F0FD36DA}</author>
  </authors>
  <commentList>
    <comment ref="I18" authorId="0" shapeId="0" xr:uid="{9B5EEFD7-2036-0D44-A807-6547F0FD3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THE PRICE OF FY2019 AS A NEW PLANT WAS SETUP IN EU IN 2019, AND THERE IS UNCERTAINTY OF ANY NEW RESEARCH IN THE FUTURE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tc={D5A35BAE-2F2D-004E-9695-AB822B103EE8}</author>
    <author>tc={545D82C5-348C-3543-AB73-5BCAA0C4D90A}</author>
    <author>tc={B81E54DE-0D68-7C46-9771-05EE9A9188E3}</author>
  </authors>
  <commentList>
    <comment ref="B8" authorId="0" shapeId="0" xr:uid="{D5A35BAE-2F2D-004E-9695-AB822B103E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Given recent tariffs imposed on Harley by Trump after it opened a manufacturing plant in Europe which might result in lesser production and low sales
Reply:
    Also, it is more than -7.9% as the company launched its first Electric bike and would aim to expand in China in 2022-2023
</t>
      </text>
    </comment>
    <comment ref="H8" authorId="1" shapeId="0" xr:uid="{545D82C5-348C-3543-AB73-5BCAA0C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gradually over the years as political tensions ease out</t>
      </text>
    </comment>
    <comment ref="B9" authorId="2" shapeId="0" xr:uid="{B81E54DE-0D68-7C46-9771-05EE9A91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As seen after the constitution of a new board, HDFS has grown exponentially over the year — which will be limited initially due to the COVID-19 pandemic but will ease out eventually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tc={97348609-94DB-FA40-B7CA-65577D932422}</author>
    <author>tc={EA7A4218-8E6A-2946-A313-961ADE1F150F}</author>
  </authors>
  <commentList>
    <comment ref="C14" authorId="0" shapeId="0" xr:uid="{97348609-94DB-FA40-B7CA-65577D932422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the consumers are getting more attracted to environment friendly alternatives and even if Harley launches an EV then it might stagnate wrt tech and innovation after few years</t>
      </text>
    </comment>
    <comment ref="C16" authorId="1" shapeId="0" xr:uid="{EA7A4218-8E6A-2946-A313-961ADE1F15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since this is greater than current market price  : BUY </t>
      </text>
    </comment>
  </commentList>
</comments>
</file>

<file path=xl/sharedStrings.xml><?xml version="1.0" encoding="utf-8"?>
<sst xmlns="http://schemas.openxmlformats.org/spreadsheetml/2006/main" count="170" uniqueCount="100">
  <si>
    <t>Revenue:</t>
  </si>
  <si>
    <t>Motorcycle and Related Products</t>
  </si>
  <si>
    <t>Financial Services</t>
  </si>
  <si>
    <t>Total revenue</t>
  </si>
  <si>
    <t>Cost of Revenue:</t>
  </si>
  <si>
    <t>Motorcycle and Related Products COGS</t>
  </si>
  <si>
    <t>Financial Services interest Expense</t>
  </si>
  <si>
    <t>Financial Services Provision for credit losses</t>
  </si>
  <si>
    <t>Total Cost of Revenue</t>
  </si>
  <si>
    <t>Gross Profit</t>
  </si>
  <si>
    <t xml:space="preserve">Operating Expenses: </t>
  </si>
  <si>
    <t>Operating Income</t>
  </si>
  <si>
    <t>Additional income/expense items</t>
  </si>
  <si>
    <t>Earning before Interest and Tax</t>
  </si>
  <si>
    <t xml:space="preserve">Interest Expense </t>
  </si>
  <si>
    <t>Earning before Tax</t>
  </si>
  <si>
    <t>Income Tax</t>
  </si>
  <si>
    <t>Net Income</t>
  </si>
  <si>
    <t>Net Income to Common Shareholders</t>
  </si>
  <si>
    <t>Current Assets:</t>
  </si>
  <si>
    <t>Net Receiveables</t>
  </si>
  <si>
    <t>Inventory</t>
  </si>
  <si>
    <t>Other Current Assets</t>
  </si>
  <si>
    <t>Total Current Assets</t>
  </si>
  <si>
    <t>Long-Term Assets:</t>
  </si>
  <si>
    <t>Long-Term Investments</t>
  </si>
  <si>
    <t>Fixed Assets</t>
  </si>
  <si>
    <t>Goodwill</t>
  </si>
  <si>
    <t>Intangible Assets</t>
  </si>
  <si>
    <t>Other Assets</t>
  </si>
  <si>
    <t>Deferred Assets Charges</t>
  </si>
  <si>
    <t>Total Assets</t>
  </si>
  <si>
    <t>Current Liabilites:</t>
  </si>
  <si>
    <t>Accounts Payable</t>
  </si>
  <si>
    <t>Short-Term Debts</t>
  </si>
  <si>
    <t>Other Current Liabilites</t>
  </si>
  <si>
    <t>Total Current Liabilites</t>
  </si>
  <si>
    <t>Long-Term Debt</t>
  </si>
  <si>
    <t>Other Liabilites</t>
  </si>
  <si>
    <t>Deferred liability Charges</t>
  </si>
  <si>
    <t>Misc. Stocks</t>
  </si>
  <si>
    <t>Minority Interest</t>
  </si>
  <si>
    <t>Total Liabilities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</si>
  <si>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</si>
  <si>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</si>
  <si>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</si>
  <si>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</si>
  <si>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</si>
  <si>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</si>
  <si>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and Equity</t>
  </si>
  <si>
    <t>(in thousands USD)</t>
  </si>
  <si>
    <t>Research and Development</t>
  </si>
  <si>
    <t>Sales, General and Administration</t>
  </si>
  <si>
    <t>Earnings per common share:</t>
  </si>
  <si>
    <t>Basic</t>
  </si>
  <si>
    <t>Diluted</t>
  </si>
  <si>
    <t>Cash dividends per common share</t>
  </si>
  <si>
    <t>(in USD thousands)</t>
  </si>
  <si>
    <t>Stockholders' Equity:</t>
  </si>
  <si>
    <t>Number of shares outstanding (in thousands)</t>
  </si>
  <si>
    <t>FY2016</t>
  </si>
  <si>
    <t>FY2017</t>
  </si>
  <si>
    <t>FY2014</t>
  </si>
  <si>
    <t>FY2015</t>
  </si>
  <si>
    <t>Cash and Cash Equivalents</t>
  </si>
  <si>
    <t>Marketable securities</t>
  </si>
  <si>
    <t>FY2018</t>
  </si>
  <si>
    <t>FY2019</t>
  </si>
  <si>
    <t>Date</t>
  </si>
  <si>
    <t>Open</t>
  </si>
  <si>
    <t>Close</t>
  </si>
  <si>
    <t>Adj Close</t>
  </si>
  <si>
    <t>Rf</t>
  </si>
  <si>
    <t>10 year</t>
  </si>
  <si>
    <t>Adj close</t>
  </si>
  <si>
    <t>Annual Return</t>
  </si>
  <si>
    <t>Beta</t>
  </si>
  <si>
    <t>Rm</t>
  </si>
  <si>
    <t>Re</t>
  </si>
  <si>
    <t>%change</t>
  </si>
  <si>
    <t>%CHANGE</t>
  </si>
  <si>
    <t>GROWTH RATE</t>
  </si>
  <si>
    <t>2020E</t>
  </si>
  <si>
    <t xml:space="preserve">GROWTH RATE </t>
  </si>
  <si>
    <t>2021E</t>
  </si>
  <si>
    <t>2022E</t>
  </si>
  <si>
    <t>2023E</t>
  </si>
  <si>
    <t>As % of revenues</t>
  </si>
  <si>
    <t>TAX RATE</t>
  </si>
  <si>
    <t>INTEREST RATE</t>
  </si>
  <si>
    <t>current market price</t>
  </si>
  <si>
    <t>year</t>
  </si>
  <si>
    <t>eps</t>
  </si>
  <si>
    <t>discounted eps</t>
  </si>
  <si>
    <t>terminal growth rate</t>
  </si>
  <si>
    <t>terminal net income</t>
  </si>
  <si>
    <t>target price</t>
  </si>
  <si>
    <t>expected return of stock</t>
  </si>
  <si>
    <t>target P/E multiple</t>
  </si>
  <si>
    <t>BUY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</si>
</sst>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  <numFmt numFmtId="172" formatCode="\$#,##0"/>
    <numFmt numFmtId="174" formatCode="[$$-45C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/>
    <xf numFmtId="164" fontId="2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43" fontId="0" fillId="0" borderId="1" xfId="1" applyFont="1" applyBorder="1"/>
    <xf numFmtId="3" fontId="0" fillId="0" borderId="0" xfId="0" applyNumberFormat="1"/>
    <xf numFmtId="166" fontId="3" fillId="0" borderId="1" xfId="2" applyNumberFormat="1" applyFont="1" applyFill="1" applyBorder="1" applyAlignment="1">
      <alignment horizontal="right" vertical="top" wrapText="1"/>
    </xf>
    <xf numFmtId="164" fontId="0" fillId="0" borderId="1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/>
    <xf numFmtId="4" fontId="5" fillId="0" borderId="1" xfId="0" applyNumberFormat="1" applyFont="1" applyBorder="1"/>
    <xf numFmtId="167" fontId="0" fillId="0" borderId="1" xfId="3" applyNumberFormat="1" applyFont="1" applyBorder="1"/>
    <xf numFmtId="2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167" fontId="0" fillId="2" borderId="1" xfId="0" applyNumberFormat="1" applyFill="1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3" applyNumberFormat="1" applyFont="1" applyBorder="1"/>
    <xf numFmtId="10" fontId="2" fillId="0" borderId="1" xfId="0" applyNumberFormat="1" applyFont="1" applyBorder="1" applyAlignment="1">
      <alignment horizontal="center"/>
    </xf>
    <xf numFmtId="43" fontId="0" fillId="0" borderId="1" xfId="0" applyNumberFormat="1" applyBorder="1"/>
    <xf numFmtId="172" fontId="0" fillId="0" borderId="1" xfId="0" applyNumberFormat="1" applyBorder="1"/>
    <xf numFmtId="172" fontId="2" fillId="0" borderId="1" xfId="0" applyNumberFormat="1" applyFont="1" applyBorder="1"/>
    <xf numFmtId="166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4" fontId="0" fillId="0" borderId="1" xfId="3" applyNumberFormat="1" applyFont="1" applyBorder="1"/>
    <xf numFmtId="43" fontId="0" fillId="0" borderId="3" xfId="1" applyFont="1" applyBorder="1"/>
    <xf numFmtId="43" fontId="0" fillId="0" borderId="0" xfId="1" applyFont="1" applyBorder="1"/>
    <xf numFmtId="174" fontId="0" fillId="0" borderId="1" xfId="0" applyNumberFormat="1" applyBorder="1"/>
    <xf numFmtId="9" fontId="0" fillId="0" borderId="1" xfId="0" applyNumberFormat="1" applyBorder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Agarwal" id="{B00C5AD1-99DD-E84F-B14E-CE26525250E1}" userId="S::f20180177@pilani.bits-pilani.ac.in::99661f92-9ef8-432a-bb8a-fd534a732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20-04-27T18:28:03.26" personId="{B00C5AD1-99DD-E84F-B14E-CE26525250E1}" id="{9B5EEFD7-2036-0D44-A807-6547F0FD36DA}">
    <text>NOT INCLUDED THE PRICE OF FY2019 AS A NEW PLANT WAS SETUP IN EU IN 2019, AND THERE IS UNCERTAINTY OF ANY NEW RESEARCH IN THE FUTURE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0-04-27T17:33:41.95" personId="{B00C5AD1-99DD-E84F-B14E-CE26525250E1}" id="{D5A35BAE-2F2D-004E-9695-AB822B103EE8}">
    <text xml:space="preserve">Given recent tariffs imposed on Harley by Trump after it opened a manufacturing plant in Europe which might result in lesser production and low sales
</text>
  </threadedComment>
  <threadedComment ref="B8" dT="2020-04-27T18:26:46.06" personId="{B00C5AD1-99DD-E84F-B14E-CE26525250E1}" id="{9D9CC1D2-D0F8-D04D-9C04-A83DDCE94BF5}" parentId="{D5A35BAE-2F2D-004E-9695-AB822B103EE8}">
    <text xml:space="preserve">Also, it is more than -7.9% as the company launched its first Electric bike and would aim to expand in China in 2022-2023
</text>
  </threadedComment>
  <threadedComment ref="H8" dT="2020-04-27T17:34:28.12" personId="{B00C5AD1-99DD-E84F-B14E-CE26525250E1}" id="{545D82C5-348C-3543-AB73-5BCAA0C4D90A}">
    <text>Increased gradually over the years as political tensions ease out</text>
  </threadedComment>
  <threadedComment ref="B9" dT="2020-04-27T17:35:34.20" personId="{B00C5AD1-99DD-E84F-B14E-CE26525250E1}" id="{B81E54DE-0D68-7C46-9771-05EE9A9188E3}">
    <text>As seen after the constitution of a new board, HDFS has grown exponentially over the year — which will be limited initially due to the COVID-19 pandemic but will ease out eventually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20-04-27T18:55:36.98" personId="{B00C5AD1-99DD-E84F-B14E-CE26525250E1}" id="{97348609-94DB-FA40-B7CA-65577D932422}">
    <text>Since the consumers are getting more attracted to environment friendly alternatives and even if Harley launches an EV then it might stagnate wrt tech and innovation after few years</text>
  </threadedComment>
  <threadedComment ref="C16" dT="2020-04-27T19:02:57.80" personId="{B00C5AD1-99DD-E84F-B14E-CE26525250E1}" id="{EA7A4218-8E6A-2946-A313-961ADE1F150F}">
    <text xml:space="preserve">since this is greater than current market price  : BUY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2"/>
  <sheetViews>
    <sheetView tabSelected="1" workbookViewId="0">
      <selection activeCell="L34" sqref="L34"/>
    </sheetView>
  </sheetViews>
  <sheetFormatPr baseColWidth="10" defaultColWidth="8.83203125" defaultRowHeight="15" x14ac:dyDescent="0.2"/>
  <cols>
    <col min="2" max="2" width="35.33203125" customWidth="1"/>
    <col min="3" max="3" width="14.33203125" customWidth="1"/>
    <col min="4" max="6" width="14.5" customWidth="1"/>
    <col min="7" max="7" width="11.5" bestFit="1" customWidth="1"/>
    <col min="8" max="8" width="15" customWidth="1"/>
    <col min="9" max="9" width="14.6640625" customWidth="1"/>
    <col min="10" max="10" width="16.33203125" customWidth="1"/>
    <col min="11" max="11" width="15.83203125" customWidth="1"/>
    <col min="12" max="12" width="16" customWidth="1"/>
  </cols>
  <sheetData>
    <row r="3" spans="2:12" x14ac:dyDescent="0.2">
      <c r="B3" s="2" t="s">
        <v>50</v>
      </c>
      <c r="C3" s="8" t="s">
        <v>62</v>
      </c>
      <c r="D3" s="8" t="s">
        <v>63</v>
      </c>
      <c r="E3" s="8" t="s">
        <v>60</v>
      </c>
      <c r="F3" s="8" t="s">
        <v>61</v>
      </c>
      <c r="G3" s="8" t="s">
        <v>66</v>
      </c>
      <c r="H3" s="8" t="s">
        <v>67</v>
      </c>
      <c r="I3" s="8" t="s">
        <v>82</v>
      </c>
      <c r="J3" s="8" t="s">
        <v>84</v>
      </c>
      <c r="K3" s="8" t="s">
        <v>85</v>
      </c>
      <c r="L3" s="8" t="s">
        <v>86</v>
      </c>
    </row>
    <row r="4" spans="2:12" x14ac:dyDescent="0.2">
      <c r="B4" s="2" t="s">
        <v>0</v>
      </c>
      <c r="C4" s="9"/>
      <c r="D4" s="9"/>
      <c r="E4" s="9"/>
      <c r="F4" s="9"/>
      <c r="G4" s="9"/>
      <c r="H4" s="9"/>
      <c r="I4" s="5"/>
      <c r="J4" s="5"/>
      <c r="K4" s="5"/>
      <c r="L4" s="5"/>
    </row>
    <row r="5" spans="2:12" x14ac:dyDescent="0.2">
      <c r="B5" s="5" t="s">
        <v>1</v>
      </c>
      <c r="C5" s="10">
        <v>5567681</v>
      </c>
      <c r="D5" s="10">
        <v>5308744</v>
      </c>
      <c r="E5" s="10">
        <v>5271376</v>
      </c>
      <c r="F5" s="10">
        <v>4915027</v>
      </c>
      <c r="G5" s="10">
        <v>4968646</v>
      </c>
      <c r="H5" s="10">
        <v>4572678</v>
      </c>
      <c r="I5" s="5"/>
      <c r="J5" s="5"/>
      <c r="K5" s="5"/>
      <c r="L5" s="5"/>
    </row>
    <row r="6" spans="2:12" x14ac:dyDescent="0.2">
      <c r="B6" s="5" t="s">
        <v>2</v>
      </c>
      <c r="C6" s="10">
        <v>660827</v>
      </c>
      <c r="D6" s="10">
        <v>686658</v>
      </c>
      <c r="E6" s="10">
        <v>725082</v>
      </c>
      <c r="F6" s="10">
        <v>732197</v>
      </c>
      <c r="G6" s="10">
        <v>748229</v>
      </c>
      <c r="H6" s="10">
        <v>789111</v>
      </c>
      <c r="I6" s="5"/>
      <c r="J6" s="5"/>
      <c r="K6" s="5"/>
      <c r="L6" s="5"/>
    </row>
    <row r="7" spans="2:12" x14ac:dyDescent="0.2">
      <c r="B7" s="2" t="s">
        <v>3</v>
      </c>
      <c r="C7" s="12">
        <f>C5+C6</f>
        <v>6228508</v>
      </c>
      <c r="D7" s="12">
        <f>D5+D6</f>
        <v>5995402</v>
      </c>
      <c r="E7" s="12">
        <f>E5+E6</f>
        <v>5996458</v>
      </c>
      <c r="F7" s="12">
        <f>F5+F6</f>
        <v>5647224</v>
      </c>
      <c r="G7" s="12">
        <v>5716875</v>
      </c>
      <c r="H7" s="12">
        <f>SUM(H5:H6)</f>
        <v>5361789</v>
      </c>
      <c r="I7" s="12">
        <f>predicted!C10</f>
        <v>5133965.04</v>
      </c>
      <c r="J7" s="12">
        <f>predicted!E10</f>
        <v>4933112.1512850001</v>
      </c>
      <c r="K7" s="12">
        <f>predicted!G10</f>
        <v>4777386.7853334155</v>
      </c>
      <c r="L7" s="12">
        <f>predicted!I10</f>
        <v>4652207.0567100374</v>
      </c>
    </row>
    <row r="8" spans="2:12" x14ac:dyDescent="0.2">
      <c r="B8" s="2" t="s">
        <v>4</v>
      </c>
      <c r="C8" s="13"/>
      <c r="D8" s="13"/>
      <c r="E8" s="13"/>
      <c r="F8" s="13"/>
      <c r="G8" s="13"/>
      <c r="H8" s="13"/>
      <c r="I8" s="5"/>
      <c r="J8" s="5"/>
      <c r="K8" s="5"/>
      <c r="L8" s="5"/>
    </row>
    <row r="9" spans="2:12" x14ac:dyDescent="0.2">
      <c r="B9" s="5" t="s">
        <v>5</v>
      </c>
      <c r="C9" s="13">
        <v>3542601</v>
      </c>
      <c r="D9" s="13">
        <v>3356284</v>
      </c>
      <c r="E9" s="13">
        <v>3419710</v>
      </c>
      <c r="F9" s="13">
        <f>3261683</f>
        <v>3261683</v>
      </c>
      <c r="G9" s="13">
        <f>3351796-106870</f>
        <v>3244926</v>
      </c>
      <c r="H9" s="13">
        <f>3229798-104291</f>
        <v>3125507</v>
      </c>
      <c r="I9" s="50">
        <f>I7*'Assumption Sheet'!$B$2</f>
        <v>2932324.0942031299</v>
      </c>
      <c r="J9" s="50">
        <f>J7*'Assumption Sheet'!$B$2</f>
        <v>2817604.6209732741</v>
      </c>
      <c r="K9" s="50">
        <f>K7*'Assumption Sheet'!$B$2</f>
        <v>2728660.2594319205</v>
      </c>
      <c r="L9" s="50">
        <f>L7*'Assumption Sheet'!$B$2</f>
        <v>2657162.3954051444</v>
      </c>
    </row>
    <row r="10" spans="2:12" x14ac:dyDescent="0.2">
      <c r="B10" s="5" t="s">
        <v>6</v>
      </c>
      <c r="C10" s="13">
        <v>164476</v>
      </c>
      <c r="D10" s="13">
        <v>161983</v>
      </c>
      <c r="E10" s="13">
        <v>173756</v>
      </c>
      <c r="F10" s="13">
        <v>180193</v>
      </c>
      <c r="G10" s="13">
        <v>193187</v>
      </c>
      <c r="H10" s="13">
        <v>180193</v>
      </c>
      <c r="I10" s="47">
        <f>I7*'Assumption Sheet'!$B$3</f>
        <v>155481.11581326628</v>
      </c>
      <c r="J10" s="47">
        <f>J7*'Assumption Sheet'!$B$3</f>
        <v>149398.32580429383</v>
      </c>
      <c r="K10" s="47">
        <f>K7*'Assumption Sheet'!$B$3</f>
        <v>144682.21389664794</v>
      </c>
      <c r="L10" s="47">
        <f>L7*'Assumption Sheet'!$B$3</f>
        <v>140891.17057400689</v>
      </c>
    </row>
    <row r="11" spans="2:12" x14ac:dyDescent="0.2">
      <c r="B11" s="5" t="s">
        <v>7</v>
      </c>
      <c r="C11" s="13">
        <v>80946</v>
      </c>
      <c r="D11" s="13">
        <v>101345</v>
      </c>
      <c r="E11" s="13">
        <v>136617</v>
      </c>
      <c r="F11" s="13">
        <v>132444</v>
      </c>
      <c r="G11" s="13">
        <v>106870</v>
      </c>
      <c r="H11" s="13">
        <v>134536</v>
      </c>
      <c r="I11" s="47">
        <f>I7*'Assumption Sheet'!$B$4</f>
        <v>102611.81497032194</v>
      </c>
      <c r="J11" s="47">
        <f>J7*'Assumption Sheet'!$B$4</f>
        <v>98597.397401736744</v>
      </c>
      <c r="K11" s="47">
        <f>K7*'Assumption Sheet'!$B$4</f>
        <v>95484.937088370512</v>
      </c>
      <c r="L11" s="47">
        <f>L7*'Assumption Sheet'!$B$4</f>
        <v>92982.988000003286</v>
      </c>
    </row>
    <row r="12" spans="2:12" x14ac:dyDescent="0.2">
      <c r="B12" s="2" t="s">
        <v>8</v>
      </c>
      <c r="C12" s="11">
        <f>C9+C10+C11</f>
        <v>3788023</v>
      </c>
      <c r="D12" s="11">
        <f>D9+D10+D11</f>
        <v>3619612</v>
      </c>
      <c r="E12" s="11">
        <f>E9+E10+E11</f>
        <v>3730083</v>
      </c>
      <c r="F12" s="11">
        <f>F9+F10+F11</f>
        <v>3574320</v>
      </c>
      <c r="G12" s="11">
        <f>G9+G10+G11</f>
        <v>3544983</v>
      </c>
      <c r="H12" s="11">
        <f>SUM(H9:H11)</f>
        <v>3440236</v>
      </c>
      <c r="I12" s="50">
        <f>SUM(I9:I11)</f>
        <v>3190417.0249867183</v>
      </c>
      <c r="J12" s="50">
        <f t="shared" ref="J12:L12" si="0">SUM(J9:J11)</f>
        <v>3065600.3441793043</v>
      </c>
      <c r="K12" s="50">
        <f t="shared" si="0"/>
        <v>2968827.4104169388</v>
      </c>
      <c r="L12" s="50">
        <f t="shared" si="0"/>
        <v>2891036.5539791547</v>
      </c>
    </row>
    <row r="13" spans="2:12" s="1" customFormat="1" x14ac:dyDescent="0.2">
      <c r="B13" s="2" t="s">
        <v>9</v>
      </c>
      <c r="C13" s="12">
        <f>C7-C12</f>
        <v>2440485</v>
      </c>
      <c r="D13" s="12">
        <f>D7-D12</f>
        <v>2375790</v>
      </c>
      <c r="E13" s="12">
        <f t="shared" ref="E13" si="1">E7-E12</f>
        <v>2266375</v>
      </c>
      <c r="F13" s="12">
        <f>F7-F12</f>
        <v>2072904</v>
      </c>
      <c r="G13" s="12">
        <f>G7-G12</f>
        <v>2171892</v>
      </c>
      <c r="H13" s="12">
        <f>H7-H12</f>
        <v>1921553</v>
      </c>
      <c r="I13" s="50">
        <f>I7-I12</f>
        <v>1943548.0150132817</v>
      </c>
      <c r="J13" s="50">
        <f t="shared" ref="J13:L13" si="2">J7-J12</f>
        <v>1867511.8071056958</v>
      </c>
      <c r="K13" s="50">
        <f t="shared" si="2"/>
        <v>1808559.3749164767</v>
      </c>
      <c r="L13" s="50">
        <f t="shared" si="2"/>
        <v>1761170.5027308827</v>
      </c>
    </row>
    <row r="14" spans="2:12" x14ac:dyDescent="0.2">
      <c r="B14" s="2" t="s">
        <v>10</v>
      </c>
      <c r="C14" s="14"/>
      <c r="D14" s="14"/>
      <c r="E14" s="14"/>
      <c r="F14" s="14"/>
      <c r="G14" s="14"/>
      <c r="H14" s="14"/>
      <c r="I14" s="5"/>
      <c r="J14" s="5"/>
      <c r="K14" s="5"/>
      <c r="L14" s="5"/>
    </row>
    <row r="15" spans="2:12" x14ac:dyDescent="0.2">
      <c r="B15" s="5" t="s">
        <v>51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2:12" x14ac:dyDescent="0.2">
      <c r="B16" s="5" t="s">
        <v>52</v>
      </c>
      <c r="C16" s="13">
        <v>1159502</v>
      </c>
      <c r="D16" s="13">
        <v>1220095</v>
      </c>
      <c r="E16" s="13">
        <v>1217439</v>
      </c>
      <c r="F16" s="13">
        <v>1181641</v>
      </c>
      <c r="G16" s="13">
        <v>1258098</v>
      </c>
      <c r="H16" s="14">
        <v>1199056</v>
      </c>
      <c r="I16" s="47">
        <f>I7*'Assumption Sheet'!$B$6</f>
        <v>1065838.5423174291</v>
      </c>
      <c r="J16" s="47">
        <f>J7*'Assumption Sheet'!$B$6</f>
        <v>1024140.4106666845</v>
      </c>
      <c r="K16" s="47">
        <f>K7*'Assumption Sheet'!$B$6</f>
        <v>991810.99358758307</v>
      </c>
      <c r="L16" s="47">
        <f>L7*'Assumption Sheet'!$B$6</f>
        <v>965823.01384013379</v>
      </c>
    </row>
    <row r="17" spans="2:12" x14ac:dyDescent="0.2">
      <c r="B17" s="2" t="s">
        <v>11</v>
      </c>
      <c r="C17" s="12">
        <f t="shared" ref="C17:E17" si="3">C13-(C15+C16)</f>
        <v>1280983</v>
      </c>
      <c r="D17" s="12">
        <f t="shared" si="3"/>
        <v>1155695</v>
      </c>
      <c r="E17" s="13">
        <f t="shared" si="3"/>
        <v>1048936</v>
      </c>
      <c r="F17" s="13">
        <f>F13-(F15+F16)</f>
        <v>891263</v>
      </c>
      <c r="G17" s="13">
        <f>G13-(G15+G16)</f>
        <v>913794</v>
      </c>
      <c r="H17" s="12">
        <f>H13-(H15+H16)</f>
        <v>722497</v>
      </c>
      <c r="I17" s="12">
        <f t="shared" ref="I17:L17" si="4">I13-(I15+I16)</f>
        <v>877709.47269585263</v>
      </c>
      <c r="J17" s="12">
        <f t="shared" si="4"/>
        <v>843371.39643901133</v>
      </c>
      <c r="K17" s="12">
        <f t="shared" si="4"/>
        <v>816748.38132889359</v>
      </c>
      <c r="L17" s="12">
        <f t="shared" si="4"/>
        <v>795347.48889074894</v>
      </c>
    </row>
    <row r="18" spans="2:12" x14ac:dyDescent="0.2">
      <c r="B18" s="4" t="s">
        <v>12</v>
      </c>
      <c r="C18" s="14">
        <v>6499</v>
      </c>
      <c r="D18" s="13">
        <v>6585</v>
      </c>
      <c r="E18" s="13">
        <v>4645</v>
      </c>
      <c r="F18" s="13">
        <v>3580</v>
      </c>
      <c r="G18" s="13">
        <v>951</v>
      </c>
      <c r="H18" s="13">
        <v>16371</v>
      </c>
      <c r="I18" s="50">
        <f>AVERAGE($C$18:$G$18)</f>
        <v>4452</v>
      </c>
      <c r="J18" s="50">
        <f t="shared" ref="J18:K18" si="5">AVERAGE($C$18:$G$18)</f>
        <v>4452</v>
      </c>
      <c r="K18" s="50">
        <f t="shared" si="5"/>
        <v>4452</v>
      </c>
      <c r="L18" s="50">
        <f>AVERAGE($C$18:$G$18)</f>
        <v>4452</v>
      </c>
    </row>
    <row r="19" spans="2:12" x14ac:dyDescent="0.2">
      <c r="B19" s="3" t="s">
        <v>13</v>
      </c>
      <c r="C19" s="12">
        <f>C17+C18</f>
        <v>1287482</v>
      </c>
      <c r="D19" s="12">
        <f>D17+D18</f>
        <v>1162280</v>
      </c>
      <c r="E19" s="12">
        <f t="shared" ref="E19" si="6">E17+E18</f>
        <v>1053581</v>
      </c>
      <c r="F19" s="12">
        <f>F17+F18</f>
        <v>894843</v>
      </c>
      <c r="G19" s="12">
        <f>G17+G18</f>
        <v>914745</v>
      </c>
      <c r="H19" s="12">
        <f>H17+H18</f>
        <v>738868</v>
      </c>
      <c r="I19" s="12">
        <f t="shared" ref="I19:L19" si="7">I17+I18</f>
        <v>882161.47269585263</v>
      </c>
      <c r="J19" s="12">
        <f t="shared" si="7"/>
        <v>847823.39643901133</v>
      </c>
      <c r="K19" s="12">
        <f t="shared" si="7"/>
        <v>821200.38132889359</v>
      </c>
      <c r="L19" s="12">
        <f t="shared" si="7"/>
        <v>799799.48889074894</v>
      </c>
    </row>
    <row r="20" spans="2:12" x14ac:dyDescent="0.2">
      <c r="B20" s="4" t="s">
        <v>14</v>
      </c>
      <c r="C20" s="14">
        <v>4162</v>
      </c>
      <c r="D20" s="14">
        <v>12117</v>
      </c>
      <c r="E20" s="14">
        <v>29670</v>
      </c>
      <c r="F20" s="14">
        <v>31004</v>
      </c>
      <c r="G20" s="14">
        <v>30884</v>
      </c>
      <c r="H20" s="14">
        <v>31078</v>
      </c>
      <c r="I20" s="47">
        <f>$H$32*I19</f>
        <v>37105.1584971087</v>
      </c>
      <c r="J20" s="47">
        <f t="shared" ref="J20:L20" si="8">$H$32*J19</f>
        <v>35660.842687099175</v>
      </c>
      <c r="K20" s="47">
        <f t="shared" si="8"/>
        <v>34541.03500346389</v>
      </c>
      <c r="L20" s="47">
        <f t="shared" si="8"/>
        <v>33640.878364940283</v>
      </c>
    </row>
    <row r="21" spans="2:12" x14ac:dyDescent="0.2">
      <c r="B21" s="3" t="s">
        <v>15</v>
      </c>
      <c r="C21" s="12">
        <f>C19-C20</f>
        <v>1283320</v>
      </c>
      <c r="D21" s="12">
        <f>D19-D20</f>
        <v>1150163</v>
      </c>
      <c r="E21" s="12">
        <f t="shared" ref="E21" si="9">E19-E20</f>
        <v>1023911</v>
      </c>
      <c r="F21" s="12">
        <f>F19-F20</f>
        <v>863839</v>
      </c>
      <c r="G21" s="12">
        <f>G19+G20</f>
        <v>945629</v>
      </c>
      <c r="H21" s="12">
        <f>H19+H20</f>
        <v>769946</v>
      </c>
      <c r="I21" s="12">
        <f t="shared" ref="I21:L21" si="10">I19+I20</f>
        <v>919266.63119296136</v>
      </c>
      <c r="J21" s="12">
        <f t="shared" si="10"/>
        <v>883484.23912611045</v>
      </c>
      <c r="K21" s="12">
        <f t="shared" si="10"/>
        <v>855741.41633235745</v>
      </c>
      <c r="L21" s="12">
        <f t="shared" si="10"/>
        <v>833440.36725568923</v>
      </c>
    </row>
    <row r="22" spans="2:12" x14ac:dyDescent="0.2">
      <c r="B22" s="4" t="s">
        <v>16</v>
      </c>
      <c r="C22" s="14">
        <v>438709</v>
      </c>
      <c r="D22" s="14">
        <v>397956</v>
      </c>
      <c r="E22" s="14">
        <v>331747</v>
      </c>
      <c r="F22" s="14">
        <v>342080</v>
      </c>
      <c r="G22" s="14">
        <v>155178</v>
      </c>
      <c r="H22" s="14">
        <v>133780</v>
      </c>
      <c r="I22" s="47">
        <f>$H$31*I21</f>
        <v>159724.82475523525</v>
      </c>
      <c r="J22" s="47">
        <f t="shared" ref="J22:L22" si="11">$H$31*J21</f>
        <v>153507.54664650644</v>
      </c>
      <c r="K22" s="47">
        <f t="shared" si="11"/>
        <v>148687.16335553763</v>
      </c>
      <c r="L22" s="47">
        <f t="shared" si="11"/>
        <v>144812.30155292203</v>
      </c>
    </row>
    <row r="23" spans="2:12" x14ac:dyDescent="0.2">
      <c r="B23" s="3" t="s">
        <v>17</v>
      </c>
      <c r="C23" s="12">
        <f>C21-C22</f>
        <v>844611</v>
      </c>
      <c r="D23" s="12">
        <f>D21-D22</f>
        <v>752207</v>
      </c>
      <c r="E23" s="12">
        <f t="shared" ref="E23" si="12">E21-E22</f>
        <v>692164</v>
      </c>
      <c r="F23" s="12">
        <f>F21-F22</f>
        <v>521759</v>
      </c>
      <c r="G23" s="12">
        <v>531451</v>
      </c>
      <c r="H23" s="12">
        <f>423635</f>
        <v>423635</v>
      </c>
      <c r="I23" s="12">
        <f>I21-I22</f>
        <v>759541.80643772613</v>
      </c>
      <c r="J23" s="12">
        <f t="shared" ref="J23:L23" si="13">J21-J22</f>
        <v>729976.69247960404</v>
      </c>
      <c r="K23" s="12">
        <f t="shared" si="13"/>
        <v>707054.25297681987</v>
      </c>
      <c r="L23" s="12">
        <f t="shared" si="13"/>
        <v>688628.06570276723</v>
      </c>
    </row>
    <row r="24" spans="2:12" x14ac:dyDescent="0.2">
      <c r="B24" s="3" t="s">
        <v>18</v>
      </c>
      <c r="C24" s="12">
        <f t="shared" ref="C24:E24" si="14">C23</f>
        <v>844611</v>
      </c>
      <c r="D24" s="12">
        <f t="shared" si="14"/>
        <v>752207</v>
      </c>
      <c r="E24" s="12">
        <f t="shared" si="14"/>
        <v>692164</v>
      </c>
      <c r="F24" s="12">
        <f>F23</f>
        <v>521759</v>
      </c>
      <c r="G24" s="12">
        <f>G23</f>
        <v>531451</v>
      </c>
      <c r="H24" s="12">
        <f>H23</f>
        <v>423635</v>
      </c>
      <c r="I24" s="53">
        <f>I21-I22</f>
        <v>759541.80643772613</v>
      </c>
      <c r="J24" s="53">
        <f t="shared" ref="J24:L24" si="15">J21-J22</f>
        <v>729976.69247960404</v>
      </c>
      <c r="K24" s="53">
        <f t="shared" si="15"/>
        <v>707054.25297681987</v>
      </c>
      <c r="L24" s="53">
        <f t="shared" si="15"/>
        <v>688628.06570276723</v>
      </c>
    </row>
    <row r="25" spans="2:12" x14ac:dyDescent="0.2">
      <c r="B25" s="3" t="s">
        <v>53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 x14ac:dyDescent="0.2">
      <c r="B26" s="7" t="s">
        <v>54</v>
      </c>
      <c r="C26" s="15">
        <v>3.9</v>
      </c>
      <c r="D26" s="15">
        <v>3.71</v>
      </c>
      <c r="E26" s="15">
        <v>3.85</v>
      </c>
      <c r="F26" s="15">
        <v>3.03</v>
      </c>
      <c r="G26" s="15">
        <v>3.21</v>
      </c>
      <c r="H26" s="15">
        <v>2.7</v>
      </c>
      <c r="I26" s="5"/>
      <c r="J26" s="5"/>
      <c r="K26" s="5"/>
      <c r="L26" s="5"/>
    </row>
    <row r="27" spans="2:12" x14ac:dyDescent="0.2">
      <c r="B27" s="7" t="s">
        <v>55</v>
      </c>
      <c r="C27" s="15">
        <v>3.88</v>
      </c>
      <c r="D27" s="15">
        <v>3.69</v>
      </c>
      <c r="E27" s="15">
        <v>3.83</v>
      </c>
      <c r="F27" s="15">
        <v>3.02</v>
      </c>
      <c r="G27" s="15">
        <v>3.19</v>
      </c>
      <c r="H27" s="15">
        <v>2.68</v>
      </c>
      <c r="I27" s="5"/>
      <c r="J27" s="50"/>
      <c r="K27" s="5"/>
      <c r="L27" s="5"/>
    </row>
    <row r="28" spans="2:12" x14ac:dyDescent="0.2">
      <c r="B28" s="7" t="s">
        <v>56</v>
      </c>
      <c r="C28" s="15">
        <v>1.1000000000000001</v>
      </c>
      <c r="D28" s="15">
        <v>1.24</v>
      </c>
      <c r="E28" s="15">
        <v>1.4</v>
      </c>
      <c r="F28" s="15">
        <v>1.46</v>
      </c>
      <c r="G28" s="15">
        <v>1.48</v>
      </c>
      <c r="H28" s="15">
        <v>1.5</v>
      </c>
      <c r="I28" s="5"/>
      <c r="J28" s="5"/>
      <c r="K28" s="5"/>
      <c r="L28" s="5"/>
    </row>
    <row r="29" spans="2:12" x14ac:dyDescent="0.2">
      <c r="B29" s="2" t="s">
        <v>59</v>
      </c>
      <c r="C29" s="22">
        <f t="shared" ref="C29:E29" si="16">C23/C26</f>
        <v>216566.92307692309</v>
      </c>
      <c r="D29" s="22">
        <f t="shared" si="16"/>
        <v>202751.2129380054</v>
      </c>
      <c r="E29" s="22">
        <f t="shared" si="16"/>
        <v>179782.85714285713</v>
      </c>
      <c r="F29" s="22">
        <f>F23/F26</f>
        <v>172197.68976897691</v>
      </c>
      <c r="G29" s="22">
        <f>G23/G26</f>
        <v>165561.05919003114</v>
      </c>
      <c r="H29" s="22">
        <v>156901.85</v>
      </c>
      <c r="I29" s="22">
        <v>156901.85</v>
      </c>
      <c r="J29" s="22">
        <v>156901.85</v>
      </c>
      <c r="K29" s="22">
        <v>156901.85</v>
      </c>
      <c r="L29" s="22">
        <v>156901.85</v>
      </c>
    </row>
    <row r="31" spans="2:12" x14ac:dyDescent="0.2">
      <c r="B31" s="5" t="s">
        <v>88</v>
      </c>
      <c r="C31" s="5"/>
      <c r="D31" s="5"/>
      <c r="E31" s="5"/>
      <c r="F31" s="5"/>
      <c r="G31" s="5"/>
      <c r="H31" s="45">
        <f>H22/H21</f>
        <v>0.1737524449766607</v>
      </c>
      <c r="I31" s="5"/>
      <c r="J31" s="5"/>
      <c r="K31" s="5"/>
      <c r="L31" s="5"/>
    </row>
    <row r="32" spans="2:12" x14ac:dyDescent="0.2">
      <c r="B32" s="4" t="s">
        <v>89</v>
      </c>
      <c r="C32" s="5"/>
      <c r="D32" s="5"/>
      <c r="E32" s="5"/>
      <c r="F32" s="5"/>
      <c r="G32" s="5"/>
      <c r="H32" s="39">
        <f>H20/H19</f>
        <v>4.2061640238851866E-2</v>
      </c>
      <c r="I32" s="5"/>
      <c r="J32" s="5"/>
      <c r="K32" s="5"/>
      <c r="L32" s="5"/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9F7F-0D35-BC44-BDF2-2946FC1F8D7E}">
  <dimension ref="A1:B6"/>
  <sheetViews>
    <sheetView workbookViewId="0">
      <selection activeCell="B3" sqref="B3"/>
    </sheetView>
  </sheetViews>
  <sheetFormatPr baseColWidth="10" defaultRowHeight="15" x14ac:dyDescent="0.2"/>
  <cols>
    <col min="1" max="1" width="39" customWidth="1"/>
    <col min="2" max="2" width="18.33203125" customWidth="1"/>
    <col min="3" max="4" width="16.33203125" customWidth="1"/>
    <col min="5" max="5" width="16.1640625" customWidth="1"/>
    <col min="6" max="6" width="17.5" customWidth="1"/>
    <col min="7" max="7" width="14.83203125" customWidth="1"/>
  </cols>
  <sheetData>
    <row r="1" spans="1:2" x14ac:dyDescent="0.2">
      <c r="A1" s="2" t="s">
        <v>87</v>
      </c>
      <c r="B1" s="13"/>
    </row>
    <row r="2" spans="1:2" x14ac:dyDescent="0.2">
      <c r="A2" s="5" t="s">
        <v>5</v>
      </c>
      <c r="B2" s="51">
        <f>AVERAGE('Common Size IS'!B7:G7)</f>
        <v>0.57116167939529439</v>
      </c>
    </row>
    <row r="3" spans="1:2" x14ac:dyDescent="0.2">
      <c r="A3" s="5" t="s">
        <v>6</v>
      </c>
      <c r="B3" s="51">
        <f>AVERAGE('Common Size IS'!B8:G8)</f>
        <v>3.0284802214638043E-2</v>
      </c>
    </row>
    <row r="4" spans="1:2" x14ac:dyDescent="0.2">
      <c r="A4" s="5" t="s">
        <v>7</v>
      </c>
      <c r="B4" s="51">
        <f>AVERAGE('Common Size IS'!B9:G9)</f>
        <v>1.9986855027419887E-2</v>
      </c>
    </row>
    <row r="5" spans="1:2" x14ac:dyDescent="0.2">
      <c r="A5" s="5" t="s">
        <v>51</v>
      </c>
      <c r="B5" s="52">
        <v>0</v>
      </c>
    </row>
    <row r="6" spans="1:2" x14ac:dyDescent="0.2">
      <c r="A6" s="5" t="s">
        <v>52</v>
      </c>
      <c r="B6" s="51">
        <f>AVERAGE('Common Size IS'!B14:G14)</f>
        <v>0.20760533700818287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2DBA-C144-B948-B4AE-36ED314A6BCB}">
  <dimension ref="A1:G27"/>
  <sheetViews>
    <sheetView workbookViewId="0">
      <selection activeCell="K19" sqref="K19"/>
    </sheetView>
  </sheetViews>
  <sheetFormatPr baseColWidth="10" defaultRowHeight="15" x14ac:dyDescent="0.2"/>
  <cols>
    <col min="1" max="1" width="36.5" customWidth="1"/>
    <col min="2" max="2" width="15.1640625" customWidth="1"/>
    <col min="3" max="3" width="15" customWidth="1"/>
    <col min="4" max="4" width="13.6640625" customWidth="1"/>
    <col min="5" max="5" width="14.5" customWidth="1"/>
    <col min="6" max="6" width="15.5" customWidth="1"/>
    <col min="7" max="7" width="14.1640625" customWidth="1"/>
  </cols>
  <sheetData>
    <row r="1" spans="1:7" x14ac:dyDescent="0.2">
      <c r="A1" s="2" t="s">
        <v>50</v>
      </c>
      <c r="B1" s="8" t="s">
        <v>62</v>
      </c>
      <c r="C1" s="8" t="s">
        <v>63</v>
      </c>
      <c r="D1" s="8" t="s">
        <v>60</v>
      </c>
      <c r="E1" s="8" t="s">
        <v>61</v>
      </c>
      <c r="F1" s="8" t="s">
        <v>66</v>
      </c>
      <c r="G1" s="8" t="s">
        <v>67</v>
      </c>
    </row>
    <row r="2" spans="1:7" x14ac:dyDescent="0.2">
      <c r="A2" s="2" t="s">
        <v>0</v>
      </c>
      <c r="B2" s="38"/>
      <c r="C2" s="38"/>
      <c r="D2" s="38"/>
      <c r="E2" s="38"/>
      <c r="F2" s="38"/>
      <c r="G2" s="38"/>
    </row>
    <row r="3" spans="1:7" x14ac:dyDescent="0.2">
      <c r="A3" s="5" t="s">
        <v>1</v>
      </c>
      <c r="B3" s="44">
        <f>'Income Statement'!C5/'Income Statement'!$C$7</f>
        <v>0.89390284157939592</v>
      </c>
      <c r="C3" s="44">
        <f>'Income Statement'!D5/'Income Statement'!$D$7</f>
        <v>0.88546923125421784</v>
      </c>
      <c r="D3" s="44">
        <f>'Income Statement'!E5/'Income Statement'!$E$7</f>
        <v>0.87908161784840322</v>
      </c>
      <c r="E3" s="44">
        <f>'Income Statement'!F5/'Income Statement'!$F$7</f>
        <v>0.87034390702405284</v>
      </c>
      <c r="F3" s="44">
        <f>'Income Statement'!G5/'Income Statement'!$G$7</f>
        <v>0.86911923034874827</v>
      </c>
      <c r="G3" s="44">
        <f>'Income Statement'!H5/'Income Statement'!$H$7</f>
        <v>0.85282692026858942</v>
      </c>
    </row>
    <row r="4" spans="1:7" x14ac:dyDescent="0.2">
      <c r="A4" s="5" t="s">
        <v>2</v>
      </c>
      <c r="B4" s="44">
        <f>'Income Statement'!C6/'Income Statement'!$C$7</f>
        <v>0.1060971584206041</v>
      </c>
      <c r="C4" s="44">
        <f>'Income Statement'!D6/'Income Statement'!$D$7</f>
        <v>0.11453076874578219</v>
      </c>
      <c r="D4" s="44">
        <f>'Income Statement'!E6/'Income Statement'!$E$7</f>
        <v>0.12091838215159682</v>
      </c>
      <c r="E4" s="44">
        <f>'Income Statement'!F6/'Income Statement'!$F$7</f>
        <v>0.12965609297594713</v>
      </c>
      <c r="F4" s="44">
        <f>'Income Statement'!G6/'Income Statement'!$G$7</f>
        <v>0.13088076965125178</v>
      </c>
      <c r="G4" s="44">
        <f>'Income Statement'!H6/'Income Statement'!$H$7</f>
        <v>0.14717307973141056</v>
      </c>
    </row>
    <row r="5" spans="1:7" x14ac:dyDescent="0.2">
      <c r="A5" s="2" t="s">
        <v>3</v>
      </c>
      <c r="B5" s="44">
        <f>'Income Statement'!C7/'Income Statement'!$C$7</f>
        <v>1</v>
      </c>
      <c r="C5" s="44">
        <f>'Income Statement'!D7/'Income Statement'!$D$7</f>
        <v>1</v>
      </c>
      <c r="D5" s="44">
        <f>'Income Statement'!E7/'Income Statement'!$E$7</f>
        <v>1</v>
      </c>
      <c r="E5" s="44">
        <f>'Income Statement'!F7/'Income Statement'!$F$7</f>
        <v>1</v>
      </c>
      <c r="F5" s="44">
        <f>'Income Statement'!G7/'Income Statement'!$G$7</f>
        <v>1</v>
      </c>
      <c r="G5" s="44">
        <f>'Income Statement'!H7/'Income Statement'!$H$7</f>
        <v>1</v>
      </c>
    </row>
    <row r="6" spans="1:7" x14ac:dyDescent="0.2">
      <c r="A6" s="2" t="s">
        <v>4</v>
      </c>
      <c r="B6" s="44"/>
      <c r="C6" s="44"/>
      <c r="D6" s="44"/>
      <c r="E6" s="44"/>
      <c r="F6" s="44"/>
      <c r="G6" s="44"/>
    </row>
    <row r="7" spans="1:7" x14ac:dyDescent="0.2">
      <c r="A7" s="5" t="s">
        <v>5</v>
      </c>
      <c r="B7" s="44">
        <f>'Income Statement'!C9/'Income Statement'!$C$7</f>
        <v>0.56877200767824332</v>
      </c>
      <c r="C7" s="44">
        <f>'Income Statement'!D9/'Income Statement'!$D$7</f>
        <v>0.55980966747517513</v>
      </c>
      <c r="D7" s="44">
        <f>'Income Statement'!E9/'Income Statement'!$E$7</f>
        <v>0.57028832687563225</v>
      </c>
      <c r="E7" s="44">
        <f>'Income Statement'!F9/'Income Statement'!$F$7</f>
        <v>0.57757280391215227</v>
      </c>
      <c r="F7" s="44">
        <f>'Income Statement'!G9/'Income Statement'!$G$7</f>
        <v>0.56760485405050831</v>
      </c>
      <c r="G7" s="44">
        <f>'Income Statement'!H9/'Income Statement'!$H$7</f>
        <v>0.58292241638005526</v>
      </c>
    </row>
    <row r="8" spans="1:7" x14ac:dyDescent="0.2">
      <c r="A8" s="5" t="s">
        <v>6</v>
      </c>
      <c r="B8" s="44">
        <f>'Income Statement'!C10/'Income Statement'!$C$7</f>
        <v>2.6406966162682941E-2</v>
      </c>
      <c r="C8" s="44">
        <f>'Income Statement'!D10/'Income Statement'!$D$7</f>
        <v>2.7017871362087147E-2</v>
      </c>
      <c r="D8" s="44">
        <f>'Income Statement'!E10/'Income Statement'!$E$7</f>
        <v>2.8976439091210178E-2</v>
      </c>
      <c r="E8" s="44">
        <f>'Income Statement'!F10/'Income Statement'!$F$7</f>
        <v>3.1908243767203144E-2</v>
      </c>
      <c r="F8" s="44">
        <f>'Income Statement'!G10/'Income Statement'!$G$7</f>
        <v>3.3792412812944136E-2</v>
      </c>
      <c r="G8" s="44">
        <f>'Income Statement'!H10/'Income Statement'!$H$7</f>
        <v>3.3606880091700736E-2</v>
      </c>
    </row>
    <row r="9" spans="1:7" x14ac:dyDescent="0.2">
      <c r="A9" s="5" t="s">
        <v>7</v>
      </c>
      <c r="B9" s="44">
        <f>'Income Statement'!C11/'Income Statement'!$C$7</f>
        <v>1.2996049776286713E-2</v>
      </c>
      <c r="C9" s="44">
        <f>'Income Statement'!D11/'Income Statement'!$D$7</f>
        <v>1.6903787268977125E-2</v>
      </c>
      <c r="D9" s="44">
        <f>'Income Statement'!E11/'Income Statement'!$E$7</f>
        <v>2.278294953454189E-2</v>
      </c>
      <c r="E9" s="44">
        <f>'Income Statement'!F11/'Income Statement'!$F$7</f>
        <v>2.3452939001534206E-2</v>
      </c>
      <c r="F9" s="44">
        <f>'Income Statement'!G11/'Income Statement'!$G$7</f>
        <v>1.8693779381217884E-2</v>
      </c>
      <c r="G9" s="44">
        <f>'Income Statement'!H11/'Income Statement'!$H$7</f>
        <v>2.5091625201961509E-2</v>
      </c>
    </row>
    <row r="10" spans="1:7" x14ac:dyDescent="0.2">
      <c r="A10" s="2" t="s">
        <v>8</v>
      </c>
      <c r="B10" s="44">
        <f>'Income Statement'!C12/'Income Statement'!$C$7</f>
        <v>0.60817502361721298</v>
      </c>
      <c r="C10" s="44">
        <f>'Income Statement'!D12/'Income Statement'!$D$7</f>
        <v>0.60373132610623936</v>
      </c>
      <c r="D10" s="44">
        <f>'Income Statement'!E12/'Income Statement'!$E$7</f>
        <v>0.62204771550138427</v>
      </c>
      <c r="E10" s="44">
        <f>'Income Statement'!F12/'Income Statement'!$F$7</f>
        <v>0.63293398668088963</v>
      </c>
      <c r="F10" s="44">
        <f>'Income Statement'!G12/'Income Statement'!$G$7</f>
        <v>0.62009104624467037</v>
      </c>
      <c r="G10" s="44">
        <f>'Income Statement'!H12/'Income Statement'!$H$7</f>
        <v>0.64162092167371754</v>
      </c>
    </row>
    <row r="11" spans="1:7" x14ac:dyDescent="0.2">
      <c r="A11" s="2" t="s">
        <v>9</v>
      </c>
      <c r="B11" s="44">
        <f>'Income Statement'!C13/'Income Statement'!$C$7</f>
        <v>0.39182497638278702</v>
      </c>
      <c r="C11" s="44">
        <f>'Income Statement'!D13/'Income Statement'!$D$7</f>
        <v>0.39626867389376058</v>
      </c>
      <c r="D11" s="44">
        <f>'Income Statement'!E13/'Income Statement'!$E$7</f>
        <v>0.37795228449861568</v>
      </c>
      <c r="E11" s="44">
        <f>'Income Statement'!F13/'Income Statement'!$F$7</f>
        <v>0.36706601331911043</v>
      </c>
      <c r="F11" s="44">
        <f>'Income Statement'!G13/'Income Statement'!$G$7</f>
        <v>0.37990895375532963</v>
      </c>
      <c r="G11" s="44">
        <f>'Income Statement'!H13/'Income Statement'!$H$7</f>
        <v>0.35837907832628252</v>
      </c>
    </row>
    <row r="12" spans="1:7" x14ac:dyDescent="0.2">
      <c r="A12" s="2" t="s">
        <v>10</v>
      </c>
      <c r="B12" s="44"/>
      <c r="C12" s="44"/>
      <c r="D12" s="44"/>
      <c r="E12" s="44"/>
      <c r="F12" s="44"/>
      <c r="G12" s="44"/>
    </row>
    <row r="13" spans="1:7" x14ac:dyDescent="0.2">
      <c r="A13" s="5" t="s">
        <v>51</v>
      </c>
      <c r="B13" s="44">
        <f>'Income Statement'!C15/'Income Statement'!$C$7</f>
        <v>0</v>
      </c>
      <c r="C13" s="44">
        <f>'Income Statement'!D15/'Income Statement'!$D$7</f>
        <v>0</v>
      </c>
      <c r="D13" s="44">
        <f>'Income Statement'!E15/'Income Statement'!$E$7</f>
        <v>0</v>
      </c>
      <c r="E13" s="44">
        <f>'Income Statement'!F15/'Income Statement'!$F$7</f>
        <v>0</v>
      </c>
      <c r="F13" s="44">
        <f>'Income Statement'!G15/'Income Statement'!$G$7</f>
        <v>0</v>
      </c>
      <c r="G13" s="44">
        <f>'Income Statement'!H15/'Income Statement'!$H$7</f>
        <v>0</v>
      </c>
    </row>
    <row r="14" spans="1:7" x14ac:dyDescent="0.2">
      <c r="A14" s="5" t="s">
        <v>52</v>
      </c>
      <c r="B14" s="44">
        <f>'Income Statement'!C16/'Income Statement'!$C$7</f>
        <v>0.18616047374427391</v>
      </c>
      <c r="C14" s="44">
        <f>'Income Statement'!D16/'Income Statement'!$D$7</f>
        <v>0.20350511942318464</v>
      </c>
      <c r="D14" s="44">
        <f>'Income Statement'!E16/'Income Statement'!$E$7</f>
        <v>0.20302635322385315</v>
      </c>
      <c r="E14" s="44">
        <f>'Income Statement'!F16/'Income Statement'!$F$7</f>
        <v>0.20924280673123644</v>
      </c>
      <c r="F14" s="44">
        <f>'Income Statement'!G16/'Income Statement'!$G$7</f>
        <v>0.22006743194489997</v>
      </c>
      <c r="G14" s="44">
        <f>'Income Statement'!H16/'Income Statement'!$H$7</f>
        <v>0.22362983698164923</v>
      </c>
    </row>
    <row r="15" spans="1:7" x14ac:dyDescent="0.2">
      <c r="A15" s="2" t="s">
        <v>11</v>
      </c>
      <c r="B15" s="44">
        <f>'Income Statement'!C17/'Income Statement'!$C$7</f>
        <v>0.2056645026385131</v>
      </c>
      <c r="C15" s="44">
        <f>'Income Statement'!D17/'Income Statement'!$D$7</f>
        <v>0.19276355447057594</v>
      </c>
      <c r="D15" s="44">
        <f>'Income Statement'!E17/'Income Statement'!$E$7</f>
        <v>0.17492593127476253</v>
      </c>
      <c r="E15" s="44">
        <f>'Income Statement'!F17/'Income Statement'!$F$7</f>
        <v>0.15782320658787397</v>
      </c>
      <c r="F15" s="44">
        <f>'Income Statement'!G17/'Income Statement'!$G$7</f>
        <v>0.15984152181042965</v>
      </c>
      <c r="G15" s="44">
        <f>'Income Statement'!H17/'Income Statement'!$H$7</f>
        <v>0.13474924134463329</v>
      </c>
    </row>
    <row r="16" spans="1:7" x14ac:dyDescent="0.2">
      <c r="A16" s="4" t="s">
        <v>12</v>
      </c>
      <c r="B16" s="44">
        <f>'Income Statement'!C18/'Income Statement'!$C$7</f>
        <v>1.0434280569279191E-3</v>
      </c>
      <c r="C16" s="44">
        <f>'Income Statement'!D18/'Income Statement'!$D$7</f>
        <v>1.098341695852922E-3</v>
      </c>
      <c r="D16" s="44">
        <f>'Income Statement'!E18/'Income Statement'!$E$7</f>
        <v>7.7462395300692511E-4</v>
      </c>
      <c r="E16" s="44">
        <f>'Income Statement'!F18/'Income Statement'!$F$7</f>
        <v>6.3393979059445842E-4</v>
      </c>
      <c r="F16" s="44">
        <f>'Income Statement'!G18/'Income Statement'!$G$7</f>
        <v>1.6634962282715646E-4</v>
      </c>
      <c r="G16" s="44">
        <f>'Income Statement'!H18/'Income Statement'!$H$7</f>
        <v>3.0532719582960091E-3</v>
      </c>
    </row>
    <row r="17" spans="1:7" x14ac:dyDescent="0.2">
      <c r="A17" s="3" t="s">
        <v>13</v>
      </c>
      <c r="B17" s="44">
        <f>'Income Statement'!C19/'Income Statement'!$C$7</f>
        <v>0.20670793069544102</v>
      </c>
      <c r="C17" s="44">
        <f>'Income Statement'!D19/'Income Statement'!$D$7</f>
        <v>0.19386189616642888</v>
      </c>
      <c r="D17" s="44">
        <f>'Income Statement'!E19/'Income Statement'!$E$7</f>
        <v>0.17570055522776945</v>
      </c>
      <c r="E17" s="44">
        <f>'Income Statement'!F19/'Income Statement'!$F$7</f>
        <v>0.15845714637846842</v>
      </c>
      <c r="F17" s="44">
        <f>'Income Statement'!G19/'Income Statement'!$G$7</f>
        <v>0.16000787143325682</v>
      </c>
      <c r="G17" s="44">
        <f>'Income Statement'!H19/'Income Statement'!$H$7</f>
        <v>0.13780251330292931</v>
      </c>
    </row>
    <row r="18" spans="1:7" x14ac:dyDescent="0.2">
      <c r="A18" s="4" t="s">
        <v>14</v>
      </c>
      <c r="B18" s="44">
        <f>'Income Statement'!C20/'Income Statement'!$C$7</f>
        <v>6.6821781396122473E-4</v>
      </c>
      <c r="C18" s="44">
        <f>'Income Statement'!D20/'Income Statement'!$D$7</f>
        <v>2.0210487970614816E-3</v>
      </c>
      <c r="D18" s="44">
        <f>'Income Statement'!E20/'Income Statement'!$E$7</f>
        <v>4.9479209226513388E-3</v>
      </c>
      <c r="E18" s="44">
        <f>'Income Statement'!F20/'Income Statement'!$F$7</f>
        <v>5.4901310803325666E-3</v>
      </c>
      <c r="F18" s="44">
        <f>'Income Statement'!G20/'Income Statement'!$G$7</f>
        <v>5.4022521045151419E-3</v>
      </c>
      <c r="G18" s="44">
        <f>'Income Statement'!H20/'Income Statement'!$H$7</f>
        <v>5.7961997385574107E-3</v>
      </c>
    </row>
    <row r="19" spans="1:7" x14ac:dyDescent="0.2">
      <c r="A19" s="3" t="s">
        <v>15</v>
      </c>
      <c r="B19" s="44">
        <f>'Income Statement'!C21/'Income Statement'!$C$7</f>
        <v>0.20603971288147979</v>
      </c>
      <c r="C19" s="44">
        <f>'Income Statement'!D21/'Income Statement'!$D$7</f>
        <v>0.19184084736936738</v>
      </c>
      <c r="D19" s="44">
        <f>'Income Statement'!E21/'Income Statement'!$E$7</f>
        <v>0.17075263430511811</v>
      </c>
      <c r="E19" s="44">
        <f>'Income Statement'!F21/'Income Statement'!$F$7</f>
        <v>0.15296701529813586</v>
      </c>
      <c r="F19" s="44">
        <f>'Income Statement'!G21/'Income Statement'!$G$7</f>
        <v>0.16541012353777196</v>
      </c>
      <c r="G19" s="44">
        <f>'Income Statement'!H21/'Income Statement'!$H$7</f>
        <v>0.14359871304148672</v>
      </c>
    </row>
    <row r="20" spans="1:7" x14ac:dyDescent="0.2">
      <c r="A20" s="4" t="s">
        <v>16</v>
      </c>
      <c r="B20" s="44">
        <f>'Income Statement'!C22/'Income Statement'!$C$7</f>
        <v>7.0435648473117479E-2</v>
      </c>
      <c r="C20" s="44">
        <f>'Income Statement'!D22/'Income Statement'!$D$7</f>
        <v>6.6376866805595361E-2</v>
      </c>
      <c r="D20" s="44">
        <f>'Income Statement'!E22/'Income Statement'!$E$7</f>
        <v>5.5323826165379626E-2</v>
      </c>
      <c r="E20" s="44">
        <f>'Income Statement'!F22/'Income Statement'!$F$7</f>
        <v>6.0574894850992274E-2</v>
      </c>
      <c r="F20" s="44">
        <f>'Income Statement'!G22/'Income Statement'!$G$7</f>
        <v>2.7143850442768121E-2</v>
      </c>
      <c r="G20" s="44">
        <f>'Income Statement'!H22/'Income Statement'!$H$7</f>
        <v>2.4950627486460208E-2</v>
      </c>
    </row>
    <row r="21" spans="1:7" x14ac:dyDescent="0.2">
      <c r="A21" s="3" t="s">
        <v>17</v>
      </c>
      <c r="B21" s="44">
        <f>'Income Statement'!C23/'Income Statement'!$C$7</f>
        <v>0.13560406440836231</v>
      </c>
      <c r="C21" s="44">
        <f>'Income Statement'!D23/'Income Statement'!$D$7</f>
        <v>0.12546398056377203</v>
      </c>
      <c r="D21" s="44">
        <f>'Income Statement'!E23/'Income Statement'!$E$7</f>
        <v>0.11542880813973849</v>
      </c>
      <c r="E21" s="44">
        <f>'Income Statement'!F23/'Income Statement'!$F$7</f>
        <v>9.2392120447143594E-2</v>
      </c>
      <c r="F21" s="44">
        <f>'Income Statement'!G23/'Income Statement'!$G$7</f>
        <v>9.2961801683612108E-2</v>
      </c>
      <c r="G21" s="44">
        <f>'Income Statement'!H23/'Income Statement'!$H$7</f>
        <v>7.9010009532266195E-2</v>
      </c>
    </row>
    <row r="22" spans="1:7" x14ac:dyDescent="0.2">
      <c r="A22" s="3" t="s">
        <v>18</v>
      </c>
      <c r="B22" s="44"/>
      <c r="C22" s="12"/>
      <c r="D22" s="12"/>
      <c r="E22" s="12"/>
      <c r="F22" s="12"/>
      <c r="G22" s="12"/>
    </row>
    <row r="23" spans="1:7" x14ac:dyDescent="0.2">
      <c r="A23" s="3" t="s">
        <v>53</v>
      </c>
      <c r="B23" s="44"/>
      <c r="C23" s="5"/>
      <c r="D23" s="5"/>
      <c r="E23" s="5"/>
      <c r="F23" s="5"/>
      <c r="G23" s="5"/>
    </row>
    <row r="24" spans="1:7" x14ac:dyDescent="0.2">
      <c r="A24" s="7" t="s">
        <v>54</v>
      </c>
      <c r="B24" s="44"/>
      <c r="C24" s="15"/>
      <c r="D24" s="15"/>
      <c r="E24" s="15"/>
      <c r="F24" s="15"/>
      <c r="G24" s="15"/>
    </row>
    <row r="25" spans="1:7" x14ac:dyDescent="0.2">
      <c r="A25" s="7" t="s">
        <v>55</v>
      </c>
      <c r="B25" s="44"/>
      <c r="C25" s="15"/>
      <c r="D25" s="15"/>
      <c r="E25" s="15"/>
      <c r="F25" s="15"/>
      <c r="G25" s="15"/>
    </row>
    <row r="26" spans="1:7" x14ac:dyDescent="0.2">
      <c r="A26" s="7" t="s">
        <v>56</v>
      </c>
      <c r="B26" s="44"/>
      <c r="C26" s="15"/>
      <c r="D26" s="15"/>
      <c r="E26" s="15"/>
      <c r="F26" s="15"/>
      <c r="G26" s="15"/>
    </row>
    <row r="27" spans="1:7" x14ac:dyDescent="0.2">
      <c r="A27" s="2" t="s">
        <v>59</v>
      </c>
      <c r="B27" s="22"/>
      <c r="C27" s="22"/>
      <c r="D27" s="22"/>
      <c r="E27" s="22"/>
      <c r="F27" s="22"/>
      <c r="G2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54E3-0007-A842-B006-A6017E9B992E}">
  <dimension ref="A1:L16"/>
  <sheetViews>
    <sheetView workbookViewId="0">
      <selection activeCell="G16" sqref="G16"/>
    </sheetView>
  </sheetViews>
  <sheetFormatPr baseColWidth="10" defaultRowHeight="15" x14ac:dyDescent="0.2"/>
  <cols>
    <col min="1" max="1" width="26.1640625" customWidth="1"/>
    <col min="2" max="2" width="12" customWidth="1"/>
    <col min="3" max="3" width="11.83203125" customWidth="1"/>
    <col min="4" max="4" width="12.1640625" customWidth="1"/>
    <col min="5" max="5" width="11.1640625" customWidth="1"/>
    <col min="7" max="7" width="12.33203125" customWidth="1"/>
    <col min="9" max="9" width="12.33203125" customWidth="1"/>
    <col min="10" max="10" width="13.6640625" bestFit="1" customWidth="1"/>
  </cols>
  <sheetData>
    <row r="1" spans="1:12" x14ac:dyDescent="0.2">
      <c r="A1" s="2" t="s">
        <v>50</v>
      </c>
      <c r="B1" s="8" t="s">
        <v>62</v>
      </c>
      <c r="C1" s="8" t="s">
        <v>79</v>
      </c>
      <c r="D1" s="8" t="s">
        <v>63</v>
      </c>
      <c r="E1" s="8" t="s">
        <v>80</v>
      </c>
      <c r="F1" s="8" t="s">
        <v>60</v>
      </c>
      <c r="G1" s="8" t="s">
        <v>80</v>
      </c>
      <c r="H1" s="43" t="s">
        <v>61</v>
      </c>
      <c r="I1" s="43" t="s">
        <v>80</v>
      </c>
      <c r="J1" s="2" t="s">
        <v>66</v>
      </c>
      <c r="K1" s="43" t="s">
        <v>80</v>
      </c>
      <c r="L1" s="43" t="s">
        <v>67</v>
      </c>
    </row>
    <row r="2" spans="1:12" x14ac:dyDescent="0.2">
      <c r="A2" s="5" t="s">
        <v>1</v>
      </c>
      <c r="B2" s="10">
        <v>5567681</v>
      </c>
      <c r="C2" s="44">
        <f>D2/B2-1</f>
        <v>-4.650715441491704E-2</v>
      </c>
      <c r="D2" s="10">
        <v>5308744</v>
      </c>
      <c r="E2" s="44">
        <f>F2/D2-1</f>
        <v>-7.038953093236322E-3</v>
      </c>
      <c r="F2" s="10">
        <v>5271376</v>
      </c>
      <c r="G2" s="44">
        <f>H2/F2-1</f>
        <v>-6.7600755476369012E-2</v>
      </c>
      <c r="H2" s="10">
        <v>4915027</v>
      </c>
      <c r="I2" s="45">
        <f>J2/H2-1</f>
        <v>1.0909197446931529E-2</v>
      </c>
      <c r="J2" s="10">
        <v>4968646</v>
      </c>
      <c r="K2" s="39">
        <f>L2/J2-1</f>
        <v>-7.9693341002760154E-2</v>
      </c>
      <c r="L2" s="10">
        <v>4572678</v>
      </c>
    </row>
    <row r="3" spans="1:12" x14ac:dyDescent="0.2">
      <c r="A3" s="5" t="s">
        <v>2</v>
      </c>
      <c r="B3" s="10">
        <v>660827</v>
      </c>
      <c r="C3" s="44">
        <f t="shared" ref="C3:C4" si="0">D3/B3-1</f>
        <v>3.9088899212653239E-2</v>
      </c>
      <c r="D3" s="10">
        <v>686658</v>
      </c>
      <c r="E3" s="44">
        <f t="shared" ref="E3:E4" si="1">F3/D3-1</f>
        <v>5.5957987819263755E-2</v>
      </c>
      <c r="F3" s="10">
        <v>725082</v>
      </c>
      <c r="G3" s="44">
        <f t="shared" ref="G3:G4" si="2">H3/F3-1</f>
        <v>9.8126832551352905E-3</v>
      </c>
      <c r="H3" s="10">
        <v>732197</v>
      </c>
      <c r="I3" s="45">
        <f t="shared" ref="I3:I4" si="3">J3/H3-1</f>
        <v>2.189574663649263E-2</v>
      </c>
      <c r="J3" s="10">
        <v>748229</v>
      </c>
      <c r="K3" s="39">
        <f t="shared" ref="K3:K4" si="4">L3/J3-1</f>
        <v>5.4638352696834813E-2</v>
      </c>
      <c r="L3" s="10">
        <v>789111</v>
      </c>
    </row>
    <row r="4" spans="1:12" x14ac:dyDescent="0.2">
      <c r="A4" s="2" t="s">
        <v>3</v>
      </c>
      <c r="B4" s="12">
        <f>B2+B3</f>
        <v>6228508</v>
      </c>
      <c r="C4" s="44">
        <f t="shared" si="0"/>
        <v>-3.7425656353014203E-2</v>
      </c>
      <c r="D4" s="12">
        <f>D2+D3</f>
        <v>5995402</v>
      </c>
      <c r="E4" s="44">
        <f t="shared" si="1"/>
        <v>1.7613497810486933E-4</v>
      </c>
      <c r="F4" s="12">
        <f>F2+F3</f>
        <v>5996458</v>
      </c>
      <c r="G4" s="44">
        <f t="shared" si="2"/>
        <v>-5.8240047708163711E-2</v>
      </c>
      <c r="H4" s="12">
        <f>H2+H3</f>
        <v>5647224</v>
      </c>
      <c r="I4" s="45">
        <f t="shared" si="3"/>
        <v>1.2333670490138227E-2</v>
      </c>
      <c r="J4" s="12">
        <v>5716875</v>
      </c>
      <c r="K4" s="39">
        <f t="shared" si="4"/>
        <v>-6.2111905542800883E-2</v>
      </c>
      <c r="L4" s="12">
        <f>SUM(L2:L3)</f>
        <v>5361789</v>
      </c>
    </row>
    <row r="5" spans="1:12" x14ac:dyDescent="0.2">
      <c r="A5" s="41"/>
    </row>
    <row r="6" spans="1:12" x14ac:dyDescent="0.2">
      <c r="A6" s="41"/>
    </row>
    <row r="7" spans="1:12" x14ac:dyDescent="0.2">
      <c r="A7" s="2" t="s">
        <v>50</v>
      </c>
      <c r="B7" s="5" t="s">
        <v>81</v>
      </c>
      <c r="C7" s="5" t="s">
        <v>82</v>
      </c>
      <c r="D7" s="5" t="s">
        <v>83</v>
      </c>
      <c r="E7" s="5" t="s">
        <v>84</v>
      </c>
      <c r="F7" s="5" t="s">
        <v>81</v>
      </c>
      <c r="G7" s="5" t="s">
        <v>85</v>
      </c>
      <c r="H7" s="5" t="s">
        <v>81</v>
      </c>
      <c r="I7" s="5" t="s">
        <v>86</v>
      </c>
    </row>
    <row r="8" spans="1:12" x14ac:dyDescent="0.2">
      <c r="A8" s="5" t="s">
        <v>1</v>
      </c>
      <c r="B8" s="44">
        <v>-5.5E-2</v>
      </c>
      <c r="C8" s="10">
        <f>L2*(1+B8)</f>
        <v>4321180.71</v>
      </c>
      <c r="D8" s="44">
        <v>-5.2499999999999998E-2</v>
      </c>
      <c r="E8" s="10">
        <f>C8*(1+D8)</f>
        <v>4094318.7227250002</v>
      </c>
      <c r="F8" s="44">
        <v>-4.4999999999999998E-2</v>
      </c>
      <c r="G8" s="10">
        <f>E8*(1+F8)</f>
        <v>3910074.3802023749</v>
      </c>
      <c r="H8" s="39">
        <v>-0.04</v>
      </c>
      <c r="I8" s="48">
        <f>G8*(1+H8)</f>
        <v>3753671.4049942796</v>
      </c>
    </row>
    <row r="9" spans="1:12" x14ac:dyDescent="0.2">
      <c r="A9" s="5" t="s">
        <v>2</v>
      </c>
      <c r="B9" s="44">
        <v>0.03</v>
      </c>
      <c r="C9" s="10">
        <f>L3*(1+B9)</f>
        <v>812784.33000000007</v>
      </c>
      <c r="D9" s="44">
        <v>3.2000000000000001E-2</v>
      </c>
      <c r="E9" s="10">
        <f>C9*(1+D9)</f>
        <v>838793.42856000015</v>
      </c>
      <c r="F9" s="44">
        <v>3.4000000000000002E-2</v>
      </c>
      <c r="G9" s="10">
        <f>E9*(1+F9)</f>
        <v>867312.40513104014</v>
      </c>
      <c r="H9" s="39">
        <v>3.5999999999999997E-2</v>
      </c>
      <c r="I9" s="48">
        <f>G9*(1+H9)</f>
        <v>898535.65171575756</v>
      </c>
    </row>
    <row r="10" spans="1:12" x14ac:dyDescent="0.2">
      <c r="A10" s="2" t="s">
        <v>3</v>
      </c>
      <c r="B10" s="46"/>
      <c r="C10" s="12">
        <f>SUM(C8,C9)</f>
        <v>5133965.04</v>
      </c>
      <c r="D10" s="46"/>
      <c r="E10" s="12">
        <f>SUM(E8,E9)</f>
        <v>4933112.1512850001</v>
      </c>
      <c r="F10" s="46"/>
      <c r="G10" s="12">
        <f>SUM(G8:G9)</f>
        <v>4777386.7853334155</v>
      </c>
      <c r="H10" s="39"/>
      <c r="I10" s="49">
        <f>SUM(I8:I9)</f>
        <v>4652207.0567100374</v>
      </c>
    </row>
    <row r="16" spans="1:12" x14ac:dyDescent="0.2">
      <c r="D16" s="42"/>
    </row>
  </sheetData>
  <pageMargins left="0.7" right="0.7" top="0.75" bottom="0.75" header="0.3" footer="0.3"/>
  <ignoredErrors>
    <ignoredError sqref="E4" formula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9"/>
  <sheetViews>
    <sheetView topLeftCell="A7" zoomScaleNormal="100" workbookViewId="0">
      <selection activeCell="L15" sqref="L15"/>
    </sheetView>
  </sheetViews>
  <sheetFormatPr baseColWidth="10" defaultColWidth="8.83203125" defaultRowHeight="15" x14ac:dyDescent="0.2"/>
  <cols>
    <col min="2" max="2" width="39.1640625" customWidth="1"/>
    <col min="3" max="3" width="15" customWidth="1"/>
    <col min="4" max="6" width="14" customWidth="1"/>
    <col min="7" max="8" width="11.83203125" bestFit="1" customWidth="1"/>
    <col min="10" max="10" width="11.5" bestFit="1" customWidth="1"/>
  </cols>
  <sheetData>
    <row r="3" spans="2:9" x14ac:dyDescent="0.2">
      <c r="B3" s="2" t="s">
        <v>57</v>
      </c>
      <c r="C3" s="8" t="s">
        <v>62</v>
      </c>
      <c r="D3" s="8" t="s">
        <v>63</v>
      </c>
      <c r="E3" s="8" t="s">
        <v>60</v>
      </c>
      <c r="F3" s="8" t="s">
        <v>61</v>
      </c>
      <c r="G3" s="8" t="s">
        <v>66</v>
      </c>
      <c r="H3" s="8" t="s">
        <v>67</v>
      </c>
      <c r="I3" s="26"/>
    </row>
    <row r="4" spans="2:9" x14ac:dyDescent="0.2">
      <c r="B4" s="2" t="s">
        <v>19</v>
      </c>
      <c r="C4" s="16"/>
      <c r="D4" s="16"/>
      <c r="E4" s="16"/>
      <c r="F4" s="16"/>
      <c r="G4" s="16"/>
      <c r="H4" s="16"/>
    </row>
    <row r="5" spans="2:9" x14ac:dyDescent="0.2">
      <c r="B5" s="4" t="s">
        <v>64</v>
      </c>
      <c r="C5" s="20">
        <v>1005307</v>
      </c>
      <c r="D5" s="20">
        <v>810476</v>
      </c>
      <c r="E5" s="20">
        <f>759984+52574</f>
        <v>812558</v>
      </c>
      <c r="F5" s="20">
        <f>687521+47518</f>
        <v>735039</v>
      </c>
      <c r="G5" s="20">
        <f>1203766+49275</f>
        <v>1253041</v>
      </c>
      <c r="H5" s="20">
        <v>898422</v>
      </c>
    </row>
    <row r="6" spans="2:9" x14ac:dyDescent="0.2">
      <c r="B6" s="4" t="s">
        <v>65</v>
      </c>
      <c r="C6" s="20">
        <v>57325</v>
      </c>
      <c r="D6" s="20">
        <v>45192</v>
      </c>
      <c r="E6" s="20">
        <v>5519</v>
      </c>
      <c r="F6" s="20">
        <v>0</v>
      </c>
      <c r="G6" s="20">
        <v>10007</v>
      </c>
      <c r="H6" s="20">
        <v>0</v>
      </c>
    </row>
    <row r="7" spans="2:9" x14ac:dyDescent="0.2">
      <c r="B7" s="7" t="s">
        <v>20</v>
      </c>
      <c r="C7" s="20">
        <v>2254172</v>
      </c>
      <c r="D7" s="20">
        <v>2403756</v>
      </c>
      <c r="E7" s="20">
        <v>2361367</v>
      </c>
      <c r="F7" s="20">
        <v>2435648</v>
      </c>
      <c r="G7" s="20">
        <f>2214424+306474</f>
        <v>2520898</v>
      </c>
      <c r="H7" s="20">
        <v>2531856</v>
      </c>
    </row>
    <row r="8" spans="2:9" x14ac:dyDescent="0.2">
      <c r="B8" s="7" t="s">
        <v>21</v>
      </c>
      <c r="C8" s="20">
        <v>448871</v>
      </c>
      <c r="D8" s="20">
        <v>585907</v>
      </c>
      <c r="E8" s="20">
        <v>499917</v>
      </c>
      <c r="F8" s="20">
        <v>538202</v>
      </c>
      <c r="G8" s="20">
        <v>556128</v>
      </c>
      <c r="H8" s="8">
        <v>603571</v>
      </c>
    </row>
    <row r="9" spans="2:9" x14ac:dyDescent="0.2">
      <c r="B9" s="7" t="s">
        <v>22</v>
      </c>
      <c r="C9" s="20">
        <v>182420</v>
      </c>
      <c r="D9" s="20">
        <v>137823</v>
      </c>
      <c r="E9" s="20">
        <v>174491</v>
      </c>
      <c r="F9" s="20">
        <v>175853</v>
      </c>
      <c r="G9" s="20">
        <v>144368</v>
      </c>
      <c r="H9" s="16">
        <v>168974</v>
      </c>
    </row>
    <row r="10" spans="2:9" x14ac:dyDescent="0.2">
      <c r="B10" s="3" t="s">
        <v>23</v>
      </c>
      <c r="C10" s="18">
        <f t="shared" ref="C10:E10" si="0">SUM(C5:C9)</f>
        <v>3948095</v>
      </c>
      <c r="D10" s="18">
        <f t="shared" si="0"/>
        <v>3983154</v>
      </c>
      <c r="E10" s="18">
        <f t="shared" si="0"/>
        <v>3853852</v>
      </c>
      <c r="F10" s="18">
        <f>SUM(F5:F9)</f>
        <v>3884742</v>
      </c>
      <c r="G10" s="18">
        <f>SUM(G5:G9)</f>
        <v>4484442</v>
      </c>
      <c r="H10" s="20">
        <f>SUM(H5:H9)</f>
        <v>4202823</v>
      </c>
    </row>
    <row r="11" spans="2:9" x14ac:dyDescent="0.2">
      <c r="B11" s="3" t="s">
        <v>24</v>
      </c>
      <c r="C11" s="19"/>
      <c r="D11" s="19"/>
      <c r="E11" s="19"/>
      <c r="F11" s="19"/>
      <c r="G11" s="19"/>
      <c r="H11" s="20"/>
    </row>
    <row r="12" spans="2:9" x14ac:dyDescent="0.2">
      <c r="B12" s="7" t="s">
        <v>25</v>
      </c>
      <c r="C12" s="24">
        <v>4516246</v>
      </c>
      <c r="D12" s="24">
        <v>4814571</v>
      </c>
      <c r="E12" s="24">
        <v>4759197</v>
      </c>
      <c r="F12" s="24">
        <v>4859424</v>
      </c>
      <c r="G12" s="24">
        <v>5007507</v>
      </c>
      <c r="H12" s="20">
        <v>5101844</v>
      </c>
    </row>
    <row r="13" spans="2:9" x14ac:dyDescent="0.2">
      <c r="B13" s="7" t="s">
        <v>26</v>
      </c>
      <c r="C13" s="24">
        <v>883077</v>
      </c>
      <c r="D13" s="24">
        <v>942418</v>
      </c>
      <c r="E13" s="24">
        <v>981593</v>
      </c>
      <c r="F13" s="24">
        <v>967781</v>
      </c>
      <c r="G13" s="24">
        <v>904132</v>
      </c>
      <c r="H13" s="24">
        <v>847382</v>
      </c>
    </row>
    <row r="14" spans="2:9" x14ac:dyDescent="0.2">
      <c r="B14" s="7" t="s">
        <v>27</v>
      </c>
      <c r="C14" s="24">
        <v>27752</v>
      </c>
      <c r="D14" s="24">
        <v>54182</v>
      </c>
      <c r="E14" s="24">
        <v>53391</v>
      </c>
      <c r="F14" s="24">
        <v>55947</v>
      </c>
      <c r="G14" s="24">
        <v>55048</v>
      </c>
      <c r="H14" s="24">
        <v>64160</v>
      </c>
    </row>
    <row r="15" spans="2:9" x14ac:dyDescent="0.2">
      <c r="B15" s="7" t="s">
        <v>28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</row>
    <row r="16" spans="2:9" x14ac:dyDescent="0.2">
      <c r="B16" s="7" t="s">
        <v>29</v>
      </c>
      <c r="C16" s="24">
        <v>75092</v>
      </c>
      <c r="D16" s="24">
        <v>97228</v>
      </c>
      <c r="E16" s="24">
        <v>74478</v>
      </c>
      <c r="F16" s="24">
        <f>75889+19816</f>
        <v>95705</v>
      </c>
      <c r="G16" s="24">
        <v>73071</v>
      </c>
      <c r="H16" s="24">
        <f>93114+117632</f>
        <v>210746</v>
      </c>
    </row>
    <row r="17" spans="2:9" x14ac:dyDescent="0.2">
      <c r="B17" s="7" t="s">
        <v>30</v>
      </c>
      <c r="C17" s="24">
        <v>77835</v>
      </c>
      <c r="D17" s="24">
        <v>99614</v>
      </c>
      <c r="E17" s="24">
        <v>167729</v>
      </c>
      <c r="F17" s="24">
        <v>109073</v>
      </c>
      <c r="G17" s="24">
        <v>141464</v>
      </c>
      <c r="H17" s="24">
        <v>101204</v>
      </c>
    </row>
    <row r="18" spans="2:9" x14ac:dyDescent="0.2">
      <c r="B18" s="2" t="s">
        <v>31</v>
      </c>
      <c r="C18" s="21">
        <f t="shared" ref="C18:E18" si="1">C10+SUM(C12:C17)</f>
        <v>9528097</v>
      </c>
      <c r="D18" s="21">
        <f t="shared" si="1"/>
        <v>9991167</v>
      </c>
      <c r="E18" s="21">
        <f t="shared" si="1"/>
        <v>9890240</v>
      </c>
      <c r="F18" s="21">
        <f>F10+SUM(F12:F17)</f>
        <v>9972672</v>
      </c>
      <c r="G18" s="21">
        <f>G10+SUM(G12:G17)</f>
        <v>10665664</v>
      </c>
      <c r="H18" s="27">
        <f>H10+SUM(H12:H17)</f>
        <v>10528159</v>
      </c>
    </row>
    <row r="19" spans="2:9" x14ac:dyDescent="0.2">
      <c r="B19" s="2"/>
      <c r="C19" s="21"/>
      <c r="D19" s="21"/>
      <c r="E19" s="21"/>
      <c r="F19" s="21"/>
      <c r="G19" s="21"/>
      <c r="H19" s="16"/>
    </row>
    <row r="20" spans="2:9" x14ac:dyDescent="0.2">
      <c r="B20" s="2" t="s">
        <v>32</v>
      </c>
      <c r="C20" s="19"/>
      <c r="D20" s="19"/>
      <c r="E20" s="19"/>
      <c r="F20" s="19"/>
      <c r="G20" s="19"/>
      <c r="H20" s="20"/>
    </row>
    <row r="21" spans="2:9" x14ac:dyDescent="0.2">
      <c r="B21" s="7" t="s">
        <v>33</v>
      </c>
      <c r="C21" s="20">
        <v>646185</v>
      </c>
      <c r="D21" s="20">
        <v>707578</v>
      </c>
      <c r="E21" s="20">
        <f>235318+486652</f>
        <v>721970</v>
      </c>
      <c r="F21" s="20">
        <f>227597+529822</f>
        <v>757419</v>
      </c>
      <c r="G21" s="20">
        <f>284861+601130</f>
        <v>885991</v>
      </c>
      <c r="H21" s="20">
        <f>876668</f>
        <v>876668</v>
      </c>
    </row>
    <row r="22" spans="2:9" x14ac:dyDescent="0.2">
      <c r="B22" s="7" t="s">
        <v>34</v>
      </c>
      <c r="C22" s="20">
        <v>1743101</v>
      </c>
      <c r="D22" s="20">
        <v>2045000</v>
      </c>
      <c r="E22" s="20">
        <f>1055708+1084884</f>
        <v>2140592</v>
      </c>
      <c r="F22" s="20">
        <f>1273482+1127269</f>
        <v>2400751</v>
      </c>
      <c r="G22" s="20">
        <f>1135810+1575799</f>
        <v>2711609</v>
      </c>
      <c r="H22" s="20">
        <f>2320104</f>
        <v>2320104</v>
      </c>
    </row>
    <row r="23" spans="2:9" x14ac:dyDescent="0.2">
      <c r="B23" s="7" t="s">
        <v>35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8">
        <v>0</v>
      </c>
      <c r="I23" s="23"/>
    </row>
    <row r="24" spans="2:9" x14ac:dyDescent="0.2">
      <c r="B24" s="3" t="s">
        <v>36</v>
      </c>
      <c r="C24" s="21">
        <f t="shared" ref="C24:F24" si="2">SUM(C21:C23)</f>
        <v>2389286</v>
      </c>
      <c r="D24" s="21">
        <f t="shared" si="2"/>
        <v>2752578</v>
      </c>
      <c r="E24" s="21">
        <f t="shared" si="2"/>
        <v>2862562</v>
      </c>
      <c r="F24" s="21">
        <f t="shared" si="2"/>
        <v>3158170</v>
      </c>
      <c r="G24" s="21">
        <f>SUM(G21:G23)</f>
        <v>3597600</v>
      </c>
      <c r="H24" s="28">
        <f>SUM(H21:H23)</f>
        <v>3196772</v>
      </c>
      <c r="I24" s="23"/>
    </row>
    <row r="25" spans="2:9" x14ac:dyDescent="0.2">
      <c r="B25" s="7" t="s">
        <v>37</v>
      </c>
      <c r="C25" s="20">
        <v>3761528</v>
      </c>
      <c r="D25" s="20">
        <v>4845388</v>
      </c>
      <c r="E25" s="20">
        <v>4666975</v>
      </c>
      <c r="F25" s="20">
        <v>4587258</v>
      </c>
      <c r="G25" s="20">
        <v>4887667</v>
      </c>
      <c r="H25" s="20">
        <f>5124826</f>
        <v>5124826</v>
      </c>
      <c r="I25" s="23"/>
    </row>
    <row r="26" spans="2:9" x14ac:dyDescent="0.2">
      <c r="B26" s="7" t="s">
        <v>38</v>
      </c>
      <c r="C26" s="20">
        <v>467997</v>
      </c>
      <c r="D26" s="20">
        <v>553547</v>
      </c>
      <c r="E26" s="20">
        <v>440545</v>
      </c>
      <c r="F26" s="20">
        <v>382967</v>
      </c>
      <c r="G26" s="20">
        <f>107776+94453+204219</f>
        <v>406448</v>
      </c>
      <c r="H26" s="20">
        <v>402562</v>
      </c>
      <c r="I26" s="23"/>
    </row>
    <row r="27" spans="2:9" x14ac:dyDescent="0.2">
      <c r="B27" s="7" t="s">
        <v>39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</row>
    <row r="28" spans="2:9" x14ac:dyDescent="0.2">
      <c r="B28" s="7" t="s">
        <v>40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8">
        <v>0</v>
      </c>
    </row>
    <row r="29" spans="2:9" x14ac:dyDescent="0.2">
      <c r="B29" s="7" t="s">
        <v>41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16">
        <v>0</v>
      </c>
    </row>
    <row r="30" spans="2:9" x14ac:dyDescent="0.2">
      <c r="B30" s="2" t="s">
        <v>42</v>
      </c>
      <c r="C30" s="21">
        <f t="shared" ref="C30:E30" si="3">SUM(C24:C29)</f>
        <v>6618811</v>
      </c>
      <c r="D30" s="21">
        <f t="shared" si="3"/>
        <v>8151513</v>
      </c>
      <c r="E30" s="21">
        <f t="shared" si="3"/>
        <v>7970082</v>
      </c>
      <c r="F30" s="21">
        <f>SUM(F24:F29)</f>
        <v>8128395</v>
      </c>
      <c r="G30" s="21">
        <f>SUM(G24:G29)</f>
        <v>8891715</v>
      </c>
      <c r="H30" s="20">
        <f>SUM(H24:H29)</f>
        <v>8724160</v>
      </c>
    </row>
    <row r="31" spans="2:9" x14ac:dyDescent="0.2">
      <c r="B31" s="2" t="s">
        <v>58</v>
      </c>
      <c r="C31" s="19"/>
      <c r="D31" s="19"/>
      <c r="E31" s="19"/>
      <c r="F31" s="19"/>
      <c r="G31" s="19"/>
      <c r="H31" s="20"/>
    </row>
    <row r="32" spans="2:9" x14ac:dyDescent="0.2">
      <c r="B32" s="7" t="s">
        <v>43</v>
      </c>
      <c r="C32" s="20">
        <v>3442</v>
      </c>
      <c r="D32" s="20">
        <v>3449</v>
      </c>
      <c r="E32" s="20">
        <v>1806</v>
      </c>
      <c r="F32" s="20">
        <v>1813</v>
      </c>
      <c r="G32" s="20">
        <v>1819</v>
      </c>
      <c r="H32" s="20">
        <v>1828</v>
      </c>
    </row>
    <row r="33" spans="2:10" x14ac:dyDescent="0.2">
      <c r="B33" s="7" t="s">
        <v>44</v>
      </c>
      <c r="C33" s="20">
        <v>1265257</v>
      </c>
      <c r="D33" s="20">
        <v>1328561</v>
      </c>
      <c r="E33" s="20">
        <v>1381862</v>
      </c>
      <c r="F33" s="20">
        <v>1422808</v>
      </c>
      <c r="G33" s="20">
        <v>1459620</v>
      </c>
      <c r="H33" s="8">
        <v>1491004</v>
      </c>
      <c r="J33" s="17"/>
    </row>
    <row r="34" spans="2:10" x14ac:dyDescent="0.2">
      <c r="B34" s="6" t="s">
        <v>45</v>
      </c>
      <c r="C34" s="20">
        <v>8459040</v>
      </c>
      <c r="D34" s="20">
        <v>8961985</v>
      </c>
      <c r="E34" s="20">
        <v>1337673</v>
      </c>
      <c r="F34" s="20">
        <v>1607570</v>
      </c>
      <c r="G34" s="20">
        <v>2007583</v>
      </c>
      <c r="H34" s="16">
        <v>2193997</v>
      </c>
    </row>
    <row r="35" spans="2:10" x14ac:dyDescent="0.2">
      <c r="B35" s="6" t="s">
        <v>46</v>
      </c>
      <c r="C35" s="25">
        <v>6303510</v>
      </c>
      <c r="D35" s="25">
        <v>7839136</v>
      </c>
      <c r="E35" s="25">
        <v>-801183</v>
      </c>
      <c r="F35" s="25">
        <v>-1187914</v>
      </c>
      <c r="G35" s="25">
        <f>G36-1065389</f>
        <v>-1695073</v>
      </c>
      <c r="H35" s="20">
        <f>H36-1345881</f>
        <v>-1882830</v>
      </c>
    </row>
    <row r="36" spans="2:10" x14ac:dyDescent="0.2">
      <c r="B36" s="6" t="s">
        <v>47</v>
      </c>
      <c r="C36" s="25">
        <v>-514943</v>
      </c>
      <c r="D36" s="25">
        <v>-615205</v>
      </c>
      <c r="E36" s="25">
        <v>-565381</v>
      </c>
      <c r="F36" s="25">
        <v>-500049</v>
      </c>
      <c r="G36" s="25">
        <v>-629684</v>
      </c>
      <c r="H36" s="20">
        <f>-536949</f>
        <v>-536949</v>
      </c>
    </row>
    <row r="37" spans="2:10" x14ac:dyDescent="0.2">
      <c r="B37" s="2" t="s">
        <v>48</v>
      </c>
      <c r="C37" s="21">
        <v>2909286</v>
      </c>
      <c r="D37" s="21">
        <v>1839654</v>
      </c>
      <c r="E37" s="21">
        <v>1920158</v>
      </c>
      <c r="F37" s="21">
        <f>SUM(F32:F35)</f>
        <v>1844277</v>
      </c>
      <c r="G37" s="21">
        <f>SUM(G32:G35)</f>
        <v>1773949</v>
      </c>
      <c r="H37" s="20">
        <f>SUM(H32:H35)</f>
        <v>1803999</v>
      </c>
    </row>
    <row r="38" spans="2:10" x14ac:dyDescent="0.2">
      <c r="B38" s="2" t="s">
        <v>49</v>
      </c>
      <c r="C38" s="21">
        <f t="shared" ref="C38:E38" si="4">C30+C37</f>
        <v>9528097</v>
      </c>
      <c r="D38" s="21">
        <f t="shared" si="4"/>
        <v>9991167</v>
      </c>
      <c r="E38" s="21">
        <f t="shared" si="4"/>
        <v>9890240</v>
      </c>
      <c r="F38" s="21">
        <f>F30+F37</f>
        <v>9972672</v>
      </c>
      <c r="G38" s="21">
        <f>G30+G37</f>
        <v>10665664</v>
      </c>
      <c r="H38" s="27">
        <f>H30+H37</f>
        <v>10528159</v>
      </c>
    </row>
    <row r="39" spans="2:10" x14ac:dyDescent="0.2">
      <c r="H39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657C-2F09-4277-877D-57F13C467C91}">
  <dimension ref="A1:O1261"/>
  <sheetViews>
    <sheetView workbookViewId="0">
      <selection activeCell="O20" sqref="O20"/>
    </sheetView>
  </sheetViews>
  <sheetFormatPr baseColWidth="10" defaultColWidth="8.83203125" defaultRowHeight="15" x14ac:dyDescent="0.2"/>
  <cols>
    <col min="1" max="4" width="12.83203125" customWidth="1"/>
    <col min="13" max="13" width="14.83203125" customWidth="1"/>
    <col min="14" max="14" width="16.6640625" customWidth="1"/>
    <col min="15" max="15" width="14.83203125" customWidth="1"/>
  </cols>
  <sheetData>
    <row r="1" spans="1:15" x14ac:dyDescent="0.2">
      <c r="A1" t="s">
        <v>68</v>
      </c>
      <c r="B1" t="s">
        <v>69</v>
      </c>
      <c r="C1" t="s">
        <v>70</v>
      </c>
      <c r="D1" t="s">
        <v>71</v>
      </c>
    </row>
    <row r="2" spans="1:15" x14ac:dyDescent="0.2">
      <c r="A2" s="29">
        <v>42101</v>
      </c>
      <c r="B2">
        <v>17884.320313</v>
      </c>
      <c r="C2">
        <v>17875.419922000001</v>
      </c>
      <c r="D2">
        <v>17875.419922000001</v>
      </c>
    </row>
    <row r="3" spans="1:15" x14ac:dyDescent="0.2">
      <c r="A3" s="29">
        <v>42102</v>
      </c>
      <c r="B3">
        <v>17877.619140999999</v>
      </c>
      <c r="C3">
        <v>17902.509765999999</v>
      </c>
      <c r="D3">
        <v>17902.509765999999</v>
      </c>
      <c r="J3" s="40" t="s">
        <v>72</v>
      </c>
      <c r="K3" s="40"/>
    </row>
    <row r="4" spans="1:15" x14ac:dyDescent="0.2">
      <c r="A4" s="29">
        <v>42103</v>
      </c>
      <c r="B4">
        <v>17902.509765999999</v>
      </c>
      <c r="C4">
        <v>17958.730468999998</v>
      </c>
      <c r="D4">
        <v>17958.730468999998</v>
      </c>
      <c r="J4" s="5"/>
      <c r="K4" s="5" t="s">
        <v>73</v>
      </c>
      <c r="M4" s="5" t="s">
        <v>68</v>
      </c>
      <c r="N4" s="5" t="s">
        <v>74</v>
      </c>
      <c r="O4" s="5" t="s">
        <v>75</v>
      </c>
    </row>
    <row r="5" spans="1:15" x14ac:dyDescent="0.2">
      <c r="A5" s="29">
        <v>42104</v>
      </c>
      <c r="B5">
        <v>17956.730468999998</v>
      </c>
      <c r="C5">
        <v>18057.650390999999</v>
      </c>
      <c r="D5">
        <v>18057.650390999999</v>
      </c>
      <c r="J5" s="2">
        <v>2016</v>
      </c>
      <c r="K5" s="39">
        <v>2.4500000000000001E-2</v>
      </c>
      <c r="L5" s="30"/>
      <c r="M5" s="31">
        <v>43862</v>
      </c>
      <c r="N5" s="32">
        <v>28868.799999999999</v>
      </c>
      <c r="O5" s="33">
        <f>(N5/N6)-1</f>
        <v>0.2365502843561631</v>
      </c>
    </row>
    <row r="6" spans="1:15" x14ac:dyDescent="0.2">
      <c r="A6" s="29">
        <v>42107</v>
      </c>
      <c r="B6">
        <v>18052.320313</v>
      </c>
      <c r="C6">
        <v>17977.039063</v>
      </c>
      <c r="D6">
        <v>17977.039063</v>
      </c>
      <c r="J6" s="2">
        <v>2017</v>
      </c>
      <c r="K6" s="39">
        <v>2.41E-2</v>
      </c>
      <c r="L6" s="30"/>
      <c r="M6" s="31">
        <v>43497</v>
      </c>
      <c r="N6" s="34">
        <v>23346.240234000001</v>
      </c>
      <c r="O6" s="33">
        <f>(N6/N7)-1</f>
        <v>-5.9529848156280263E-2</v>
      </c>
    </row>
    <row r="7" spans="1:15" x14ac:dyDescent="0.2">
      <c r="A7" s="29">
        <v>42108</v>
      </c>
      <c r="B7">
        <v>17979.109375</v>
      </c>
      <c r="C7">
        <v>18036.699218999998</v>
      </c>
      <c r="D7">
        <v>18036.699218999998</v>
      </c>
      <c r="J7" s="2">
        <v>2018</v>
      </c>
      <c r="K7" s="39">
        <v>2.69E-2</v>
      </c>
      <c r="L7" s="30"/>
      <c r="M7" s="31">
        <v>43132</v>
      </c>
      <c r="N7" s="34">
        <v>24824.009765999999</v>
      </c>
      <c r="O7" s="33">
        <f>(N7/N8)-1</f>
        <v>0.24858212040424066</v>
      </c>
    </row>
    <row r="8" spans="1:15" x14ac:dyDescent="0.2">
      <c r="A8" s="29">
        <v>42109</v>
      </c>
      <c r="B8">
        <v>18045.710938</v>
      </c>
      <c r="C8">
        <v>18112.609375</v>
      </c>
      <c r="D8">
        <v>18112.609375</v>
      </c>
      <c r="J8" s="2">
        <v>2019</v>
      </c>
      <c r="K8" s="39">
        <v>1.9199999999999998E-2</v>
      </c>
      <c r="L8" s="30"/>
      <c r="M8" s="31">
        <v>42795</v>
      </c>
      <c r="N8" s="34">
        <v>19881.759765999999</v>
      </c>
      <c r="O8" s="33">
        <f>(N8/N9)-1</f>
        <v>0.15935797782071748</v>
      </c>
    </row>
    <row r="9" spans="1:15" x14ac:dyDescent="0.2">
      <c r="A9" s="29">
        <v>42110</v>
      </c>
      <c r="B9">
        <v>18106.269531000002</v>
      </c>
      <c r="C9">
        <v>18105.769531000002</v>
      </c>
      <c r="D9">
        <v>18105.769531000002</v>
      </c>
      <c r="M9" s="31">
        <v>42461</v>
      </c>
      <c r="N9" s="34">
        <v>17148.939452999999</v>
      </c>
      <c r="O9" s="5"/>
    </row>
    <row r="10" spans="1:15" x14ac:dyDescent="0.2">
      <c r="A10" s="29">
        <v>42111</v>
      </c>
      <c r="B10">
        <v>18102.560547000001</v>
      </c>
      <c r="C10">
        <v>17826.300781000002</v>
      </c>
      <c r="D10">
        <v>17826.300781000002</v>
      </c>
    </row>
    <row r="11" spans="1:15" x14ac:dyDescent="0.2">
      <c r="A11" s="29">
        <v>42114</v>
      </c>
      <c r="B11">
        <v>17841.179688</v>
      </c>
      <c r="C11">
        <v>18034.929688</v>
      </c>
      <c r="D11">
        <v>18034.929688</v>
      </c>
    </row>
    <row r="12" spans="1:15" x14ac:dyDescent="0.2">
      <c r="A12" s="29">
        <v>42115</v>
      </c>
      <c r="B12">
        <v>18034.230468999998</v>
      </c>
      <c r="C12">
        <v>17949.589843999998</v>
      </c>
      <c r="D12">
        <v>17949.589843999998</v>
      </c>
      <c r="J12" s="29"/>
    </row>
    <row r="13" spans="1:15" x14ac:dyDescent="0.2">
      <c r="A13" s="29">
        <v>42116</v>
      </c>
      <c r="B13">
        <v>17950.820313</v>
      </c>
      <c r="C13">
        <v>18038.269531000002</v>
      </c>
      <c r="D13">
        <v>18038.269531000002</v>
      </c>
      <c r="N13" s="35" t="s">
        <v>76</v>
      </c>
      <c r="O13" s="35">
        <v>1.34</v>
      </c>
    </row>
    <row r="14" spans="1:15" x14ac:dyDescent="0.2">
      <c r="A14" s="29">
        <v>42117</v>
      </c>
      <c r="B14">
        <v>18031.900390999999</v>
      </c>
      <c r="C14">
        <v>18058.689452999999</v>
      </c>
      <c r="D14">
        <v>18058.689452999999</v>
      </c>
    </row>
    <row r="15" spans="1:15" x14ac:dyDescent="0.2">
      <c r="A15" s="29">
        <v>42118</v>
      </c>
      <c r="B15">
        <v>18056.419922000001</v>
      </c>
      <c r="C15">
        <v>18080.140625</v>
      </c>
      <c r="D15">
        <v>18080.140625</v>
      </c>
      <c r="N15" s="35" t="s">
        <v>72</v>
      </c>
      <c r="O15" s="36">
        <f>AVERAGE(K5:K8)</f>
        <v>2.3675000000000002E-2</v>
      </c>
    </row>
    <row r="16" spans="1:15" x14ac:dyDescent="0.2">
      <c r="A16" s="29">
        <v>42121</v>
      </c>
      <c r="B16">
        <v>18097.890625</v>
      </c>
      <c r="C16">
        <v>18037.970702999999</v>
      </c>
      <c r="D16">
        <v>18037.970702999999</v>
      </c>
    </row>
    <row r="17" spans="1:15" x14ac:dyDescent="0.2">
      <c r="A17" s="29">
        <v>42122</v>
      </c>
      <c r="B17">
        <v>18035.900390999999</v>
      </c>
      <c r="C17">
        <v>18110.140625</v>
      </c>
      <c r="D17">
        <v>18110.140625</v>
      </c>
      <c r="N17" s="35" t="s">
        <v>77</v>
      </c>
      <c r="O17" s="37">
        <f>AVERAGE(O5:O8)</f>
        <v>0.14624013360621024</v>
      </c>
    </row>
    <row r="18" spans="1:15" x14ac:dyDescent="0.2">
      <c r="A18" s="29">
        <v>42123</v>
      </c>
      <c r="B18">
        <v>18093.689452999999</v>
      </c>
      <c r="C18">
        <v>18035.529297000001</v>
      </c>
      <c r="D18">
        <v>18035.529297000001</v>
      </c>
    </row>
    <row r="19" spans="1:15" x14ac:dyDescent="0.2">
      <c r="A19" s="29">
        <v>42124</v>
      </c>
      <c r="B19">
        <v>18033.330077999999</v>
      </c>
      <c r="C19">
        <v>17840.519531000002</v>
      </c>
      <c r="D19">
        <v>17840.519531000002</v>
      </c>
      <c r="N19" s="35" t="s">
        <v>78</v>
      </c>
      <c r="O19" s="36">
        <f>O15+O13*(O17-O15)</f>
        <v>0.18791227903232174</v>
      </c>
    </row>
    <row r="20" spans="1:15" x14ac:dyDescent="0.2">
      <c r="A20" s="29">
        <v>42125</v>
      </c>
      <c r="B20">
        <v>17859.269531000002</v>
      </c>
      <c r="C20">
        <v>18024.060547000001</v>
      </c>
      <c r="D20">
        <v>18024.060547000001</v>
      </c>
    </row>
    <row r="21" spans="1:15" x14ac:dyDescent="0.2">
      <c r="A21" s="29">
        <v>42128</v>
      </c>
      <c r="B21">
        <v>18026.019531000002</v>
      </c>
      <c r="C21">
        <v>18070.400390999999</v>
      </c>
      <c r="D21">
        <v>18070.400390999999</v>
      </c>
    </row>
    <row r="22" spans="1:15" x14ac:dyDescent="0.2">
      <c r="A22" s="29">
        <v>42129</v>
      </c>
      <c r="B22">
        <v>18062.529297000001</v>
      </c>
      <c r="C22">
        <v>17928.199218999998</v>
      </c>
      <c r="D22">
        <v>17928.199218999998</v>
      </c>
    </row>
    <row r="23" spans="1:15" x14ac:dyDescent="0.2">
      <c r="A23" s="29">
        <v>42130</v>
      </c>
      <c r="B23">
        <v>17934.810547000001</v>
      </c>
      <c r="C23">
        <v>17841.980468999998</v>
      </c>
      <c r="D23">
        <v>17841.980468999998</v>
      </c>
    </row>
    <row r="24" spans="1:15" x14ac:dyDescent="0.2">
      <c r="A24" s="29">
        <v>42131</v>
      </c>
      <c r="B24">
        <v>17840.25</v>
      </c>
      <c r="C24">
        <v>17924.060547000001</v>
      </c>
      <c r="D24">
        <v>17924.060547000001</v>
      </c>
    </row>
    <row r="25" spans="1:15" x14ac:dyDescent="0.2">
      <c r="A25" s="29">
        <v>42132</v>
      </c>
      <c r="B25">
        <v>17933.640625</v>
      </c>
      <c r="C25">
        <v>18191.109375</v>
      </c>
      <c r="D25">
        <v>18191.109375</v>
      </c>
    </row>
    <row r="26" spans="1:15" x14ac:dyDescent="0.2">
      <c r="A26" s="29">
        <v>42135</v>
      </c>
      <c r="B26">
        <v>18187.779297000001</v>
      </c>
      <c r="C26">
        <v>18105.169922000001</v>
      </c>
      <c r="D26">
        <v>18105.169922000001</v>
      </c>
    </row>
    <row r="27" spans="1:15" x14ac:dyDescent="0.2">
      <c r="A27" s="29">
        <v>42136</v>
      </c>
      <c r="B27">
        <v>18096.160156000002</v>
      </c>
      <c r="C27">
        <v>18068.230468999998</v>
      </c>
      <c r="D27">
        <v>18068.230468999998</v>
      </c>
    </row>
    <row r="28" spans="1:15" x14ac:dyDescent="0.2">
      <c r="A28" s="29">
        <v>42137</v>
      </c>
      <c r="B28">
        <v>18070.369140999999</v>
      </c>
      <c r="C28">
        <v>18060.490234000001</v>
      </c>
      <c r="D28">
        <v>18060.490234000001</v>
      </c>
    </row>
    <row r="29" spans="1:15" x14ac:dyDescent="0.2">
      <c r="A29" s="29">
        <v>42138</v>
      </c>
      <c r="B29">
        <v>18062.490234000001</v>
      </c>
      <c r="C29">
        <v>18252.240234000001</v>
      </c>
      <c r="D29">
        <v>18252.240234000001</v>
      </c>
    </row>
    <row r="30" spans="1:15" x14ac:dyDescent="0.2">
      <c r="A30" s="29">
        <v>42139</v>
      </c>
      <c r="B30">
        <v>18251.970702999999</v>
      </c>
      <c r="C30">
        <v>18272.560547000001</v>
      </c>
      <c r="D30">
        <v>18272.560547000001</v>
      </c>
    </row>
    <row r="31" spans="1:15" x14ac:dyDescent="0.2">
      <c r="A31" s="29">
        <v>42142</v>
      </c>
      <c r="B31">
        <v>18267.25</v>
      </c>
      <c r="C31">
        <v>18298.880859000001</v>
      </c>
      <c r="D31">
        <v>18298.880859000001</v>
      </c>
    </row>
    <row r="32" spans="1:15" x14ac:dyDescent="0.2">
      <c r="A32" s="29">
        <v>42143</v>
      </c>
      <c r="B32">
        <v>18300.480468999998</v>
      </c>
      <c r="C32">
        <v>18312.390625</v>
      </c>
      <c r="D32">
        <v>18312.390625</v>
      </c>
    </row>
    <row r="33" spans="1:4" x14ac:dyDescent="0.2">
      <c r="A33" s="29">
        <v>42144</v>
      </c>
      <c r="B33">
        <v>18315.060547000001</v>
      </c>
      <c r="C33">
        <v>18285.400390999999</v>
      </c>
      <c r="D33">
        <v>18285.400390999999</v>
      </c>
    </row>
    <row r="34" spans="1:4" x14ac:dyDescent="0.2">
      <c r="A34" s="29">
        <v>42145</v>
      </c>
      <c r="B34">
        <v>18285.869140999999</v>
      </c>
      <c r="C34">
        <v>18285.740234000001</v>
      </c>
      <c r="D34">
        <v>18285.740234000001</v>
      </c>
    </row>
    <row r="35" spans="1:4" x14ac:dyDescent="0.2">
      <c r="A35" s="29">
        <v>42146</v>
      </c>
      <c r="B35">
        <v>18286.869140999999</v>
      </c>
      <c r="C35">
        <v>18232.019531000002</v>
      </c>
      <c r="D35">
        <v>18232.019531000002</v>
      </c>
    </row>
    <row r="36" spans="1:4" x14ac:dyDescent="0.2">
      <c r="A36" s="29">
        <v>42150</v>
      </c>
      <c r="B36">
        <v>18229.75</v>
      </c>
      <c r="C36">
        <v>18041.539063</v>
      </c>
      <c r="D36">
        <v>18041.539063</v>
      </c>
    </row>
    <row r="37" spans="1:4" x14ac:dyDescent="0.2">
      <c r="A37" s="29">
        <v>42151</v>
      </c>
      <c r="B37">
        <v>18045.080077999999</v>
      </c>
      <c r="C37">
        <v>18162.990234000001</v>
      </c>
      <c r="D37">
        <v>18162.990234000001</v>
      </c>
    </row>
    <row r="38" spans="1:4" x14ac:dyDescent="0.2">
      <c r="A38" s="29">
        <v>42152</v>
      </c>
      <c r="B38">
        <v>18154.140625</v>
      </c>
      <c r="C38">
        <v>18126.119140999999</v>
      </c>
      <c r="D38">
        <v>18126.119140999999</v>
      </c>
    </row>
    <row r="39" spans="1:4" x14ac:dyDescent="0.2">
      <c r="A39" s="29">
        <v>42153</v>
      </c>
      <c r="B39">
        <v>18128.119140999999</v>
      </c>
      <c r="C39">
        <v>18010.679688</v>
      </c>
      <c r="D39">
        <v>18010.679688</v>
      </c>
    </row>
    <row r="40" spans="1:4" x14ac:dyDescent="0.2">
      <c r="A40" s="29">
        <v>42156</v>
      </c>
      <c r="B40">
        <v>18017.820313</v>
      </c>
      <c r="C40">
        <v>18040.369140999999</v>
      </c>
      <c r="D40">
        <v>18040.369140999999</v>
      </c>
    </row>
    <row r="41" spans="1:4" x14ac:dyDescent="0.2">
      <c r="A41" s="29">
        <v>42157</v>
      </c>
      <c r="B41">
        <v>18033.330077999999</v>
      </c>
      <c r="C41">
        <v>18011.939452999999</v>
      </c>
      <c r="D41">
        <v>18011.939452999999</v>
      </c>
    </row>
    <row r="42" spans="1:4" x14ac:dyDescent="0.2">
      <c r="A42" s="29">
        <v>42158</v>
      </c>
      <c r="B42">
        <v>18018.419922000001</v>
      </c>
      <c r="C42">
        <v>18076.269531000002</v>
      </c>
      <c r="D42">
        <v>18076.269531000002</v>
      </c>
    </row>
    <row r="43" spans="1:4" x14ac:dyDescent="0.2">
      <c r="A43" s="29">
        <v>42159</v>
      </c>
      <c r="B43">
        <v>18072.470702999999</v>
      </c>
      <c r="C43">
        <v>17905.580077999999</v>
      </c>
      <c r="D43">
        <v>17905.580077999999</v>
      </c>
    </row>
    <row r="44" spans="1:4" x14ac:dyDescent="0.2">
      <c r="A44" s="29">
        <v>42160</v>
      </c>
      <c r="B44">
        <v>17905.380859000001</v>
      </c>
      <c r="C44">
        <v>17849.460938</v>
      </c>
      <c r="D44">
        <v>17849.460938</v>
      </c>
    </row>
    <row r="45" spans="1:4" x14ac:dyDescent="0.2">
      <c r="A45" s="29">
        <v>42163</v>
      </c>
      <c r="B45">
        <v>17849.460938</v>
      </c>
      <c r="C45">
        <v>17766.550781000002</v>
      </c>
      <c r="D45">
        <v>17766.550781000002</v>
      </c>
    </row>
    <row r="46" spans="1:4" x14ac:dyDescent="0.2">
      <c r="A46" s="29">
        <v>42164</v>
      </c>
      <c r="B46">
        <v>17766.949218999998</v>
      </c>
      <c r="C46">
        <v>17764.039063</v>
      </c>
      <c r="D46">
        <v>17764.039063</v>
      </c>
    </row>
    <row r="47" spans="1:4" x14ac:dyDescent="0.2">
      <c r="A47" s="29">
        <v>42165</v>
      </c>
      <c r="B47">
        <v>17765.380859000001</v>
      </c>
      <c r="C47">
        <v>18000.400390999999</v>
      </c>
      <c r="D47">
        <v>18000.400390999999</v>
      </c>
    </row>
    <row r="48" spans="1:4" x14ac:dyDescent="0.2">
      <c r="A48" s="29">
        <v>42166</v>
      </c>
      <c r="B48">
        <v>18001.269531000002</v>
      </c>
      <c r="C48">
        <v>18039.369140999999</v>
      </c>
      <c r="D48">
        <v>18039.369140999999</v>
      </c>
    </row>
    <row r="49" spans="1:4" x14ac:dyDescent="0.2">
      <c r="A49" s="29">
        <v>42167</v>
      </c>
      <c r="B49">
        <v>18035.830077999999</v>
      </c>
      <c r="C49">
        <v>17898.839843999998</v>
      </c>
      <c r="D49">
        <v>17898.839843999998</v>
      </c>
    </row>
    <row r="50" spans="1:4" x14ac:dyDescent="0.2">
      <c r="A50" s="29">
        <v>42170</v>
      </c>
      <c r="B50">
        <v>17890.759765999999</v>
      </c>
      <c r="C50">
        <v>17791.169922000001</v>
      </c>
      <c r="D50">
        <v>17791.169922000001</v>
      </c>
    </row>
    <row r="51" spans="1:4" x14ac:dyDescent="0.2">
      <c r="A51" s="29">
        <v>42171</v>
      </c>
      <c r="B51">
        <v>17787.429688</v>
      </c>
      <c r="C51">
        <v>17904.480468999998</v>
      </c>
      <c r="D51">
        <v>17904.480468999998</v>
      </c>
    </row>
    <row r="52" spans="1:4" x14ac:dyDescent="0.2">
      <c r="A52" s="29">
        <v>42172</v>
      </c>
      <c r="B52">
        <v>17909.580077999999</v>
      </c>
      <c r="C52">
        <v>17935.740234000001</v>
      </c>
      <c r="D52">
        <v>17935.740234000001</v>
      </c>
    </row>
    <row r="53" spans="1:4" x14ac:dyDescent="0.2">
      <c r="A53" s="29">
        <v>42173</v>
      </c>
      <c r="B53">
        <v>17944.609375</v>
      </c>
      <c r="C53">
        <v>18115.839843999998</v>
      </c>
      <c r="D53">
        <v>18115.839843999998</v>
      </c>
    </row>
    <row r="54" spans="1:4" x14ac:dyDescent="0.2">
      <c r="A54" s="29">
        <v>42174</v>
      </c>
      <c r="B54">
        <v>18116.240234000001</v>
      </c>
      <c r="C54">
        <v>18015.949218999998</v>
      </c>
      <c r="D54">
        <v>18015.949218999998</v>
      </c>
    </row>
    <row r="55" spans="1:4" x14ac:dyDescent="0.2">
      <c r="A55" s="29">
        <v>42177</v>
      </c>
      <c r="B55">
        <v>18027.630859000001</v>
      </c>
      <c r="C55">
        <v>18119.779297000001</v>
      </c>
      <c r="D55">
        <v>18119.779297000001</v>
      </c>
    </row>
    <row r="56" spans="1:4" x14ac:dyDescent="0.2">
      <c r="A56" s="29">
        <v>42178</v>
      </c>
      <c r="B56">
        <v>18121.779297000001</v>
      </c>
      <c r="C56">
        <v>18144.070313</v>
      </c>
      <c r="D56">
        <v>18144.070313</v>
      </c>
    </row>
    <row r="57" spans="1:4" x14ac:dyDescent="0.2">
      <c r="A57" s="29">
        <v>42179</v>
      </c>
      <c r="B57">
        <v>18139.099609000001</v>
      </c>
      <c r="C57">
        <v>17966.070313</v>
      </c>
      <c r="D57">
        <v>17966.070313</v>
      </c>
    </row>
    <row r="58" spans="1:4" x14ac:dyDescent="0.2">
      <c r="A58" s="29">
        <v>42180</v>
      </c>
      <c r="B58">
        <v>17977.109375</v>
      </c>
      <c r="C58">
        <v>17890.359375</v>
      </c>
      <c r="D58">
        <v>17890.359375</v>
      </c>
    </row>
    <row r="59" spans="1:4" x14ac:dyDescent="0.2">
      <c r="A59" s="29">
        <v>42181</v>
      </c>
      <c r="B59">
        <v>17892.029297000001</v>
      </c>
      <c r="C59">
        <v>17946.679688</v>
      </c>
      <c r="D59">
        <v>17946.679688</v>
      </c>
    </row>
    <row r="60" spans="1:4" x14ac:dyDescent="0.2">
      <c r="A60" s="29">
        <v>42184</v>
      </c>
      <c r="B60">
        <v>17936.740234000001</v>
      </c>
      <c r="C60">
        <v>17596.349609000001</v>
      </c>
      <c r="D60">
        <v>17596.349609000001</v>
      </c>
    </row>
    <row r="61" spans="1:4" x14ac:dyDescent="0.2">
      <c r="A61" s="29">
        <v>42185</v>
      </c>
      <c r="B61">
        <v>17599.960938</v>
      </c>
      <c r="C61">
        <v>17619.509765999999</v>
      </c>
      <c r="D61">
        <v>17619.509765999999</v>
      </c>
    </row>
    <row r="62" spans="1:4" x14ac:dyDescent="0.2">
      <c r="A62" s="29">
        <v>42186</v>
      </c>
      <c r="B62">
        <v>17638.119140999999</v>
      </c>
      <c r="C62">
        <v>17757.910156000002</v>
      </c>
      <c r="D62">
        <v>17757.910156000002</v>
      </c>
    </row>
    <row r="63" spans="1:4" x14ac:dyDescent="0.2">
      <c r="A63" s="29">
        <v>42187</v>
      </c>
      <c r="B63">
        <v>17763.320313</v>
      </c>
      <c r="C63">
        <v>17730.109375</v>
      </c>
      <c r="D63">
        <v>17730.109375</v>
      </c>
    </row>
    <row r="64" spans="1:4" x14ac:dyDescent="0.2">
      <c r="A64" s="29">
        <v>42191</v>
      </c>
      <c r="B64">
        <v>17728.080077999999</v>
      </c>
      <c r="C64">
        <v>17683.580077999999</v>
      </c>
      <c r="D64">
        <v>17683.580077999999</v>
      </c>
    </row>
    <row r="65" spans="1:4" x14ac:dyDescent="0.2">
      <c r="A65" s="29">
        <v>42192</v>
      </c>
      <c r="B65">
        <v>17684.919922000001</v>
      </c>
      <c r="C65">
        <v>17776.910156000002</v>
      </c>
      <c r="D65">
        <v>17776.910156000002</v>
      </c>
    </row>
    <row r="66" spans="1:4" x14ac:dyDescent="0.2">
      <c r="A66" s="29">
        <v>42193</v>
      </c>
      <c r="B66">
        <v>17759.009765999999</v>
      </c>
      <c r="C66">
        <v>17515.419922000001</v>
      </c>
      <c r="D66">
        <v>17515.419922000001</v>
      </c>
    </row>
    <row r="67" spans="1:4" x14ac:dyDescent="0.2">
      <c r="A67" s="29">
        <v>42194</v>
      </c>
      <c r="B67">
        <v>17530.380859000001</v>
      </c>
      <c r="C67">
        <v>17548.619140999999</v>
      </c>
      <c r="D67">
        <v>17548.619140999999</v>
      </c>
    </row>
    <row r="68" spans="1:4" x14ac:dyDescent="0.2">
      <c r="A68" s="29">
        <v>42195</v>
      </c>
      <c r="B68">
        <v>17561.119140999999</v>
      </c>
      <c r="C68">
        <v>17760.410156000002</v>
      </c>
      <c r="D68">
        <v>17760.410156000002</v>
      </c>
    </row>
    <row r="69" spans="1:4" x14ac:dyDescent="0.2">
      <c r="A69" s="29">
        <v>42198</v>
      </c>
      <c r="B69">
        <v>17787.269531000002</v>
      </c>
      <c r="C69">
        <v>17977.679688</v>
      </c>
      <c r="D69">
        <v>17977.679688</v>
      </c>
    </row>
    <row r="70" spans="1:4" x14ac:dyDescent="0.2">
      <c r="A70" s="29">
        <v>42199</v>
      </c>
      <c r="B70">
        <v>17974.609375</v>
      </c>
      <c r="C70">
        <v>18053.580077999999</v>
      </c>
      <c r="D70">
        <v>18053.580077999999</v>
      </c>
    </row>
    <row r="71" spans="1:4" x14ac:dyDescent="0.2">
      <c r="A71" s="29">
        <v>42200</v>
      </c>
      <c r="B71">
        <v>18053.380859000001</v>
      </c>
      <c r="C71">
        <v>18050.169922000001</v>
      </c>
      <c r="D71">
        <v>18050.169922000001</v>
      </c>
    </row>
    <row r="72" spans="1:4" x14ac:dyDescent="0.2">
      <c r="A72" s="29">
        <v>42201</v>
      </c>
      <c r="B72">
        <v>18078.160156000002</v>
      </c>
      <c r="C72">
        <v>18120.25</v>
      </c>
      <c r="D72">
        <v>18120.25</v>
      </c>
    </row>
    <row r="73" spans="1:4" x14ac:dyDescent="0.2">
      <c r="A73" s="29">
        <v>42202</v>
      </c>
      <c r="B73">
        <v>18117.580077999999</v>
      </c>
      <c r="C73">
        <v>18086.449218999998</v>
      </c>
      <c r="D73">
        <v>18086.449218999998</v>
      </c>
    </row>
    <row r="74" spans="1:4" x14ac:dyDescent="0.2">
      <c r="A74" s="29">
        <v>42205</v>
      </c>
      <c r="B74">
        <v>18085.910156000002</v>
      </c>
      <c r="C74">
        <v>18100.410156000002</v>
      </c>
      <c r="D74">
        <v>18100.410156000002</v>
      </c>
    </row>
    <row r="75" spans="1:4" x14ac:dyDescent="0.2">
      <c r="A75" s="29">
        <v>42206</v>
      </c>
      <c r="B75">
        <v>18096.669922000001</v>
      </c>
      <c r="C75">
        <v>17919.289063</v>
      </c>
      <c r="D75">
        <v>17919.289063</v>
      </c>
    </row>
    <row r="76" spans="1:4" x14ac:dyDescent="0.2">
      <c r="A76" s="29">
        <v>42207</v>
      </c>
      <c r="B76">
        <v>17918.349609000001</v>
      </c>
      <c r="C76">
        <v>17851.039063</v>
      </c>
      <c r="D76">
        <v>17851.039063</v>
      </c>
    </row>
    <row r="77" spans="1:4" x14ac:dyDescent="0.2">
      <c r="A77" s="29">
        <v>42208</v>
      </c>
      <c r="B77">
        <v>17853.779297000001</v>
      </c>
      <c r="C77">
        <v>17731.919922000001</v>
      </c>
      <c r="D77">
        <v>17731.919922000001</v>
      </c>
    </row>
    <row r="78" spans="1:4" x14ac:dyDescent="0.2">
      <c r="A78" s="29">
        <v>42209</v>
      </c>
      <c r="B78">
        <v>17731.050781000002</v>
      </c>
      <c r="C78">
        <v>17568.529297000001</v>
      </c>
      <c r="D78">
        <v>17568.529297000001</v>
      </c>
    </row>
    <row r="79" spans="1:4" x14ac:dyDescent="0.2">
      <c r="A79" s="29">
        <v>42212</v>
      </c>
      <c r="B79">
        <v>17561.779297000001</v>
      </c>
      <c r="C79">
        <v>17440.589843999998</v>
      </c>
      <c r="D79">
        <v>17440.589843999998</v>
      </c>
    </row>
    <row r="80" spans="1:4" x14ac:dyDescent="0.2">
      <c r="A80" s="29">
        <v>42213</v>
      </c>
      <c r="B80">
        <v>17449.810547000001</v>
      </c>
      <c r="C80">
        <v>17630.269531000002</v>
      </c>
      <c r="D80">
        <v>17630.269531000002</v>
      </c>
    </row>
    <row r="81" spans="1:4" x14ac:dyDescent="0.2">
      <c r="A81" s="29">
        <v>42214</v>
      </c>
      <c r="B81">
        <v>17631.400390999999</v>
      </c>
      <c r="C81">
        <v>17751.390625</v>
      </c>
      <c r="D81">
        <v>17751.390625</v>
      </c>
    </row>
    <row r="82" spans="1:4" x14ac:dyDescent="0.2">
      <c r="A82" s="29">
        <v>42215</v>
      </c>
      <c r="B82">
        <v>17743.240234000001</v>
      </c>
      <c r="C82">
        <v>17745.980468999998</v>
      </c>
      <c r="D82">
        <v>17745.980468999998</v>
      </c>
    </row>
    <row r="83" spans="1:4" x14ac:dyDescent="0.2">
      <c r="A83" s="29">
        <v>42216</v>
      </c>
      <c r="B83">
        <v>17755.869140999999</v>
      </c>
      <c r="C83">
        <v>17689.859375</v>
      </c>
      <c r="D83">
        <v>17689.859375</v>
      </c>
    </row>
    <row r="84" spans="1:4" x14ac:dyDescent="0.2">
      <c r="A84" s="29">
        <v>42219</v>
      </c>
      <c r="B84">
        <v>17696.740234000001</v>
      </c>
      <c r="C84">
        <v>17598.199218999998</v>
      </c>
      <c r="D84">
        <v>17598.199218999998</v>
      </c>
    </row>
    <row r="85" spans="1:4" x14ac:dyDescent="0.2">
      <c r="A85" s="29">
        <v>42220</v>
      </c>
      <c r="B85">
        <v>17596.929688</v>
      </c>
      <c r="C85">
        <v>17550.689452999999</v>
      </c>
      <c r="D85">
        <v>17550.689452999999</v>
      </c>
    </row>
    <row r="86" spans="1:4" x14ac:dyDescent="0.2">
      <c r="A86" s="29">
        <v>42221</v>
      </c>
      <c r="B86">
        <v>17555.240234000001</v>
      </c>
      <c r="C86">
        <v>17540.470702999999</v>
      </c>
      <c r="D86">
        <v>17540.470702999999</v>
      </c>
    </row>
    <row r="87" spans="1:4" x14ac:dyDescent="0.2">
      <c r="A87" s="29">
        <v>42222</v>
      </c>
      <c r="B87">
        <v>17542.609375</v>
      </c>
      <c r="C87">
        <v>17419.75</v>
      </c>
      <c r="D87">
        <v>17419.75</v>
      </c>
    </row>
    <row r="88" spans="1:4" x14ac:dyDescent="0.2">
      <c r="A88" s="29">
        <v>42223</v>
      </c>
      <c r="B88">
        <v>17414.939452999999</v>
      </c>
      <c r="C88">
        <v>17373.380859000001</v>
      </c>
      <c r="D88">
        <v>17373.380859000001</v>
      </c>
    </row>
    <row r="89" spans="1:4" x14ac:dyDescent="0.2">
      <c r="A89" s="29">
        <v>42226</v>
      </c>
      <c r="B89">
        <v>17375.179688</v>
      </c>
      <c r="C89">
        <v>17615.169922000001</v>
      </c>
      <c r="D89">
        <v>17615.169922000001</v>
      </c>
    </row>
    <row r="90" spans="1:4" x14ac:dyDescent="0.2">
      <c r="A90" s="29">
        <v>42227</v>
      </c>
      <c r="B90">
        <v>17593.589843999998</v>
      </c>
      <c r="C90">
        <v>17402.839843999998</v>
      </c>
      <c r="D90">
        <v>17402.839843999998</v>
      </c>
    </row>
    <row r="91" spans="1:4" x14ac:dyDescent="0.2">
      <c r="A91" s="29">
        <v>42228</v>
      </c>
      <c r="B91">
        <v>17382.929688</v>
      </c>
      <c r="C91">
        <v>17402.509765999999</v>
      </c>
      <c r="D91">
        <v>17402.509765999999</v>
      </c>
    </row>
    <row r="92" spans="1:4" x14ac:dyDescent="0.2">
      <c r="A92" s="29">
        <v>42229</v>
      </c>
      <c r="B92">
        <v>17401.640625</v>
      </c>
      <c r="C92">
        <v>17408.25</v>
      </c>
      <c r="D92">
        <v>17408.25</v>
      </c>
    </row>
    <row r="93" spans="1:4" x14ac:dyDescent="0.2">
      <c r="A93" s="29">
        <v>42230</v>
      </c>
      <c r="B93">
        <v>17410.119140999999</v>
      </c>
      <c r="C93">
        <v>17477.400390999999</v>
      </c>
      <c r="D93">
        <v>17477.400390999999</v>
      </c>
    </row>
    <row r="94" spans="1:4" x14ac:dyDescent="0.2">
      <c r="A94" s="29">
        <v>42233</v>
      </c>
      <c r="B94">
        <v>17472.660156000002</v>
      </c>
      <c r="C94">
        <v>17545.179688</v>
      </c>
      <c r="D94">
        <v>17545.179688</v>
      </c>
    </row>
    <row r="95" spans="1:4" x14ac:dyDescent="0.2">
      <c r="A95" s="29">
        <v>42234</v>
      </c>
      <c r="B95">
        <v>17537.300781000002</v>
      </c>
      <c r="C95">
        <v>17511.339843999998</v>
      </c>
      <c r="D95">
        <v>17511.339843999998</v>
      </c>
    </row>
    <row r="96" spans="1:4" x14ac:dyDescent="0.2">
      <c r="A96" s="29">
        <v>42235</v>
      </c>
      <c r="B96">
        <v>17508.740234000001</v>
      </c>
      <c r="C96">
        <v>17348.730468999998</v>
      </c>
      <c r="D96">
        <v>17348.730468999998</v>
      </c>
    </row>
    <row r="97" spans="1:4" x14ac:dyDescent="0.2">
      <c r="A97" s="29">
        <v>42236</v>
      </c>
      <c r="B97">
        <v>17345.320313</v>
      </c>
      <c r="C97">
        <v>16990.689452999999</v>
      </c>
      <c r="D97">
        <v>16990.689452999999</v>
      </c>
    </row>
    <row r="98" spans="1:4" x14ac:dyDescent="0.2">
      <c r="A98" s="29">
        <v>42237</v>
      </c>
      <c r="B98">
        <v>16990.689452999999</v>
      </c>
      <c r="C98">
        <v>16459.75</v>
      </c>
      <c r="D98">
        <v>16459.75</v>
      </c>
    </row>
    <row r="99" spans="1:4" x14ac:dyDescent="0.2">
      <c r="A99" s="29">
        <v>42240</v>
      </c>
      <c r="B99">
        <v>16459.75</v>
      </c>
      <c r="C99">
        <v>15871.349609000001</v>
      </c>
      <c r="D99">
        <v>15871.349609000001</v>
      </c>
    </row>
    <row r="100" spans="1:4" x14ac:dyDescent="0.2">
      <c r="A100" s="29">
        <v>42241</v>
      </c>
      <c r="B100">
        <v>15882.269531</v>
      </c>
      <c r="C100">
        <v>15666.440430000001</v>
      </c>
      <c r="D100">
        <v>15666.440430000001</v>
      </c>
    </row>
    <row r="101" spans="1:4" x14ac:dyDescent="0.2">
      <c r="A101" s="29">
        <v>42242</v>
      </c>
      <c r="B101">
        <v>15676.259765999999</v>
      </c>
      <c r="C101">
        <v>16285.509765999999</v>
      </c>
      <c r="D101">
        <v>16285.509765999999</v>
      </c>
    </row>
    <row r="102" spans="1:4" x14ac:dyDescent="0.2">
      <c r="A102" s="29">
        <v>42243</v>
      </c>
      <c r="B102">
        <v>16285.509765999999</v>
      </c>
      <c r="C102">
        <v>16654.769531000002</v>
      </c>
      <c r="D102">
        <v>16654.769531000002</v>
      </c>
    </row>
    <row r="103" spans="1:4" x14ac:dyDescent="0.2">
      <c r="A103" s="29">
        <v>42244</v>
      </c>
      <c r="B103">
        <v>16649.419922000001</v>
      </c>
      <c r="C103">
        <v>16643.009765999999</v>
      </c>
      <c r="D103">
        <v>16643.009765999999</v>
      </c>
    </row>
    <row r="104" spans="1:4" x14ac:dyDescent="0.2">
      <c r="A104" s="29">
        <v>42247</v>
      </c>
      <c r="B104">
        <v>16632.019531000002</v>
      </c>
      <c r="C104">
        <v>16528.029297000001</v>
      </c>
      <c r="D104">
        <v>16528.029297000001</v>
      </c>
    </row>
    <row r="105" spans="1:4" x14ac:dyDescent="0.2">
      <c r="A105" s="29">
        <v>42248</v>
      </c>
      <c r="B105">
        <v>16528.029297000001</v>
      </c>
      <c r="C105">
        <v>16058.349609000001</v>
      </c>
      <c r="D105">
        <v>16058.349609000001</v>
      </c>
    </row>
    <row r="106" spans="1:4" x14ac:dyDescent="0.2">
      <c r="A106" s="29">
        <v>42249</v>
      </c>
      <c r="B106">
        <v>16058.349609000001</v>
      </c>
      <c r="C106">
        <v>16351.379883</v>
      </c>
      <c r="D106">
        <v>16351.379883</v>
      </c>
    </row>
    <row r="107" spans="1:4" x14ac:dyDescent="0.2">
      <c r="A107" s="29">
        <v>42250</v>
      </c>
      <c r="B107">
        <v>16364.339844</v>
      </c>
      <c r="C107">
        <v>16374.759765999999</v>
      </c>
      <c r="D107">
        <v>16374.759765999999</v>
      </c>
    </row>
    <row r="108" spans="1:4" x14ac:dyDescent="0.2">
      <c r="A108" s="29">
        <v>42251</v>
      </c>
      <c r="B108">
        <v>16371.759765999999</v>
      </c>
      <c r="C108">
        <v>16102.379883</v>
      </c>
      <c r="D108">
        <v>16102.379883</v>
      </c>
    </row>
    <row r="109" spans="1:4" x14ac:dyDescent="0.2">
      <c r="A109" s="29">
        <v>42255</v>
      </c>
      <c r="B109">
        <v>16109.929688</v>
      </c>
      <c r="C109">
        <v>16492.679688</v>
      </c>
      <c r="D109">
        <v>16492.679688</v>
      </c>
    </row>
    <row r="110" spans="1:4" x14ac:dyDescent="0.2">
      <c r="A110" s="29">
        <v>42256</v>
      </c>
      <c r="B110">
        <v>16505.039063</v>
      </c>
      <c r="C110">
        <v>16253.570313</v>
      </c>
      <c r="D110">
        <v>16253.570313</v>
      </c>
    </row>
    <row r="111" spans="1:4" x14ac:dyDescent="0.2">
      <c r="A111" s="29">
        <v>42257</v>
      </c>
      <c r="B111">
        <v>16252.570313</v>
      </c>
      <c r="C111">
        <v>16330.400390999999</v>
      </c>
      <c r="D111">
        <v>16330.400390999999</v>
      </c>
    </row>
    <row r="112" spans="1:4" x14ac:dyDescent="0.2">
      <c r="A112" s="29">
        <v>42258</v>
      </c>
      <c r="B112">
        <v>16330.400390999999</v>
      </c>
      <c r="C112">
        <v>16433.089843999998</v>
      </c>
      <c r="D112">
        <v>16433.089843999998</v>
      </c>
    </row>
    <row r="113" spans="1:4" x14ac:dyDescent="0.2">
      <c r="A113" s="29">
        <v>42261</v>
      </c>
      <c r="B113">
        <v>16450.859375</v>
      </c>
      <c r="C113">
        <v>16370.959961</v>
      </c>
      <c r="D113">
        <v>16370.959961</v>
      </c>
    </row>
    <row r="114" spans="1:4" x14ac:dyDescent="0.2">
      <c r="A114" s="29">
        <v>42262</v>
      </c>
      <c r="B114">
        <v>16382.580078000001</v>
      </c>
      <c r="C114">
        <v>16599.849609000001</v>
      </c>
      <c r="D114">
        <v>16599.849609000001</v>
      </c>
    </row>
    <row r="115" spans="1:4" x14ac:dyDescent="0.2">
      <c r="A115" s="29">
        <v>42263</v>
      </c>
      <c r="B115">
        <v>16599.509765999999</v>
      </c>
      <c r="C115">
        <v>16739.949218999998</v>
      </c>
      <c r="D115">
        <v>16739.949218999998</v>
      </c>
    </row>
    <row r="116" spans="1:4" x14ac:dyDescent="0.2">
      <c r="A116" s="29">
        <v>42264</v>
      </c>
      <c r="B116">
        <v>16738.080077999999</v>
      </c>
      <c r="C116">
        <v>16674.740234000001</v>
      </c>
      <c r="D116">
        <v>16674.740234000001</v>
      </c>
    </row>
    <row r="117" spans="1:4" x14ac:dyDescent="0.2">
      <c r="A117" s="29">
        <v>42265</v>
      </c>
      <c r="B117">
        <v>16674.740234000001</v>
      </c>
      <c r="C117">
        <v>16384.580077999999</v>
      </c>
      <c r="D117">
        <v>16384.580077999999</v>
      </c>
    </row>
    <row r="118" spans="1:4" x14ac:dyDescent="0.2">
      <c r="A118" s="29">
        <v>42268</v>
      </c>
      <c r="B118">
        <v>16406.099609000001</v>
      </c>
      <c r="C118">
        <v>16510.189452999999</v>
      </c>
      <c r="D118">
        <v>16510.189452999999</v>
      </c>
    </row>
    <row r="119" spans="1:4" x14ac:dyDescent="0.2">
      <c r="A119" s="29">
        <v>42269</v>
      </c>
      <c r="B119">
        <v>16477.449218999998</v>
      </c>
      <c r="C119">
        <v>16330.469727</v>
      </c>
      <c r="D119">
        <v>16330.469727</v>
      </c>
    </row>
    <row r="120" spans="1:4" x14ac:dyDescent="0.2">
      <c r="A120" s="29">
        <v>42270</v>
      </c>
      <c r="B120">
        <v>16332.809569999999</v>
      </c>
      <c r="C120">
        <v>16279.889648</v>
      </c>
      <c r="D120">
        <v>16279.889648</v>
      </c>
    </row>
    <row r="121" spans="1:4" x14ac:dyDescent="0.2">
      <c r="A121" s="29">
        <v>42271</v>
      </c>
      <c r="B121">
        <v>16257.110352</v>
      </c>
      <c r="C121">
        <v>16201.320313</v>
      </c>
      <c r="D121">
        <v>16201.320313</v>
      </c>
    </row>
    <row r="122" spans="1:4" x14ac:dyDescent="0.2">
      <c r="A122" s="29">
        <v>42272</v>
      </c>
      <c r="B122">
        <v>16205.070313</v>
      </c>
      <c r="C122">
        <v>16314.669921999999</v>
      </c>
      <c r="D122">
        <v>16314.669921999999</v>
      </c>
    </row>
    <row r="123" spans="1:4" x14ac:dyDescent="0.2">
      <c r="A123" s="29">
        <v>42275</v>
      </c>
      <c r="B123">
        <v>16313.259765999999</v>
      </c>
      <c r="C123">
        <v>16001.889648</v>
      </c>
      <c r="D123">
        <v>16001.889648</v>
      </c>
    </row>
    <row r="124" spans="1:4" x14ac:dyDescent="0.2">
      <c r="A124" s="29">
        <v>42276</v>
      </c>
      <c r="B124">
        <v>16001.759765999999</v>
      </c>
      <c r="C124">
        <v>16049.129883</v>
      </c>
      <c r="D124">
        <v>16049.129883</v>
      </c>
    </row>
    <row r="125" spans="1:4" x14ac:dyDescent="0.2">
      <c r="A125" s="29">
        <v>42277</v>
      </c>
      <c r="B125">
        <v>16057.080078000001</v>
      </c>
      <c r="C125">
        <v>16284.700194999999</v>
      </c>
      <c r="D125">
        <v>16284.700194999999</v>
      </c>
    </row>
    <row r="126" spans="1:4" x14ac:dyDescent="0.2">
      <c r="A126" s="29">
        <v>42278</v>
      </c>
      <c r="B126">
        <v>16278.620117</v>
      </c>
      <c r="C126">
        <v>16272.009765999999</v>
      </c>
      <c r="D126">
        <v>16272.009765999999</v>
      </c>
    </row>
    <row r="127" spans="1:4" x14ac:dyDescent="0.2">
      <c r="A127" s="29">
        <v>42279</v>
      </c>
      <c r="B127">
        <v>16258.25</v>
      </c>
      <c r="C127">
        <v>16472.369140999999</v>
      </c>
      <c r="D127">
        <v>16472.369140999999</v>
      </c>
    </row>
    <row r="128" spans="1:4" x14ac:dyDescent="0.2">
      <c r="A128" s="29">
        <v>42282</v>
      </c>
      <c r="B128">
        <v>16502.099609000001</v>
      </c>
      <c r="C128">
        <v>16776.429688</v>
      </c>
      <c r="D128">
        <v>16776.429688</v>
      </c>
    </row>
    <row r="129" spans="1:4" x14ac:dyDescent="0.2">
      <c r="A129" s="29">
        <v>42283</v>
      </c>
      <c r="B129">
        <v>16774.019531000002</v>
      </c>
      <c r="C129">
        <v>16790.189452999999</v>
      </c>
      <c r="D129">
        <v>16790.189452999999</v>
      </c>
    </row>
    <row r="130" spans="1:4" x14ac:dyDescent="0.2">
      <c r="A130" s="29">
        <v>42284</v>
      </c>
      <c r="B130">
        <v>16805.419922000001</v>
      </c>
      <c r="C130">
        <v>16912.289063</v>
      </c>
      <c r="D130">
        <v>16912.289063</v>
      </c>
    </row>
    <row r="131" spans="1:4" x14ac:dyDescent="0.2">
      <c r="A131" s="29">
        <v>42285</v>
      </c>
      <c r="B131">
        <v>16904.169922000001</v>
      </c>
      <c r="C131">
        <v>17050.75</v>
      </c>
      <c r="D131">
        <v>17050.75</v>
      </c>
    </row>
    <row r="132" spans="1:4" x14ac:dyDescent="0.2">
      <c r="A132" s="29">
        <v>42286</v>
      </c>
      <c r="B132">
        <v>17054.689452999999</v>
      </c>
      <c r="C132">
        <v>17084.490234000001</v>
      </c>
      <c r="D132">
        <v>17084.490234000001</v>
      </c>
    </row>
    <row r="133" spans="1:4" x14ac:dyDescent="0.2">
      <c r="A133" s="29">
        <v>42289</v>
      </c>
      <c r="B133">
        <v>17082.289063</v>
      </c>
      <c r="C133">
        <v>17131.859375</v>
      </c>
      <c r="D133">
        <v>17131.859375</v>
      </c>
    </row>
    <row r="134" spans="1:4" x14ac:dyDescent="0.2">
      <c r="A134" s="29">
        <v>42290</v>
      </c>
      <c r="B134">
        <v>17113.550781000002</v>
      </c>
      <c r="C134">
        <v>17081.890625</v>
      </c>
      <c r="D134">
        <v>17081.890625</v>
      </c>
    </row>
    <row r="135" spans="1:4" x14ac:dyDescent="0.2">
      <c r="A135" s="29">
        <v>42291</v>
      </c>
      <c r="B135">
        <v>17079.080077999999</v>
      </c>
      <c r="C135">
        <v>16924.75</v>
      </c>
      <c r="D135">
        <v>16924.75</v>
      </c>
    </row>
    <row r="136" spans="1:4" x14ac:dyDescent="0.2">
      <c r="A136" s="29">
        <v>42292</v>
      </c>
      <c r="B136">
        <v>16944.859375</v>
      </c>
      <c r="C136">
        <v>17141.75</v>
      </c>
      <c r="D136">
        <v>17141.75</v>
      </c>
    </row>
    <row r="137" spans="1:4" x14ac:dyDescent="0.2">
      <c r="A137" s="29">
        <v>42293</v>
      </c>
      <c r="B137">
        <v>17141.75</v>
      </c>
      <c r="C137">
        <v>17215.970702999999</v>
      </c>
      <c r="D137">
        <v>17215.970702999999</v>
      </c>
    </row>
    <row r="138" spans="1:4" x14ac:dyDescent="0.2">
      <c r="A138" s="29">
        <v>42296</v>
      </c>
      <c r="B138">
        <v>17209.429688</v>
      </c>
      <c r="C138">
        <v>17230.539063</v>
      </c>
      <c r="D138">
        <v>17230.539063</v>
      </c>
    </row>
    <row r="139" spans="1:4" x14ac:dyDescent="0.2">
      <c r="A139" s="29">
        <v>42297</v>
      </c>
      <c r="B139">
        <v>17228.470702999999</v>
      </c>
      <c r="C139">
        <v>17217.109375</v>
      </c>
      <c r="D139">
        <v>17217.109375</v>
      </c>
    </row>
    <row r="140" spans="1:4" x14ac:dyDescent="0.2">
      <c r="A140" s="29">
        <v>42298</v>
      </c>
      <c r="B140">
        <v>17225.929688</v>
      </c>
      <c r="C140">
        <v>17168.609375</v>
      </c>
      <c r="D140">
        <v>17168.609375</v>
      </c>
    </row>
    <row r="141" spans="1:4" x14ac:dyDescent="0.2">
      <c r="A141" s="29">
        <v>42299</v>
      </c>
      <c r="B141">
        <v>17180.880859000001</v>
      </c>
      <c r="C141">
        <v>17489.160156000002</v>
      </c>
      <c r="D141">
        <v>17489.160156000002</v>
      </c>
    </row>
    <row r="142" spans="1:4" x14ac:dyDescent="0.2">
      <c r="A142" s="29">
        <v>42300</v>
      </c>
      <c r="B142">
        <v>17525.109375</v>
      </c>
      <c r="C142">
        <v>17646.699218999998</v>
      </c>
      <c r="D142">
        <v>17646.699218999998</v>
      </c>
    </row>
    <row r="143" spans="1:4" x14ac:dyDescent="0.2">
      <c r="A143" s="29">
        <v>42303</v>
      </c>
      <c r="B143">
        <v>17649.570313</v>
      </c>
      <c r="C143">
        <v>17623.050781000002</v>
      </c>
      <c r="D143">
        <v>17623.050781000002</v>
      </c>
    </row>
    <row r="144" spans="1:4" x14ac:dyDescent="0.2">
      <c r="A144" s="29">
        <v>42304</v>
      </c>
      <c r="B144">
        <v>17608.890625</v>
      </c>
      <c r="C144">
        <v>17581.429688</v>
      </c>
      <c r="D144">
        <v>17581.429688</v>
      </c>
    </row>
    <row r="145" spans="1:4" x14ac:dyDescent="0.2">
      <c r="A145" s="29">
        <v>42305</v>
      </c>
      <c r="B145">
        <v>17586.689452999999</v>
      </c>
      <c r="C145">
        <v>17779.519531000002</v>
      </c>
      <c r="D145">
        <v>17779.519531000002</v>
      </c>
    </row>
    <row r="146" spans="1:4" x14ac:dyDescent="0.2">
      <c r="A146" s="29">
        <v>42306</v>
      </c>
      <c r="B146">
        <v>17771.5</v>
      </c>
      <c r="C146">
        <v>17755.800781000002</v>
      </c>
      <c r="D146">
        <v>17755.800781000002</v>
      </c>
    </row>
    <row r="147" spans="1:4" x14ac:dyDescent="0.2">
      <c r="A147" s="29">
        <v>42307</v>
      </c>
      <c r="B147">
        <v>17756.599609000001</v>
      </c>
      <c r="C147">
        <v>17663.539063</v>
      </c>
      <c r="D147">
        <v>17663.539063</v>
      </c>
    </row>
    <row r="148" spans="1:4" x14ac:dyDescent="0.2">
      <c r="A148" s="29">
        <v>42310</v>
      </c>
      <c r="B148">
        <v>17672.619140999999</v>
      </c>
      <c r="C148">
        <v>17828.759765999999</v>
      </c>
      <c r="D148">
        <v>17828.759765999999</v>
      </c>
    </row>
    <row r="149" spans="1:4" x14ac:dyDescent="0.2">
      <c r="A149" s="29">
        <v>42311</v>
      </c>
      <c r="B149">
        <v>17819.740234000001</v>
      </c>
      <c r="C149">
        <v>17918.150390999999</v>
      </c>
      <c r="D149">
        <v>17918.150390999999</v>
      </c>
    </row>
    <row r="150" spans="1:4" x14ac:dyDescent="0.2">
      <c r="A150" s="29">
        <v>42312</v>
      </c>
      <c r="B150">
        <v>17929.580077999999</v>
      </c>
      <c r="C150">
        <v>17867.580077999999</v>
      </c>
      <c r="D150">
        <v>17867.580077999999</v>
      </c>
    </row>
    <row r="151" spans="1:4" x14ac:dyDescent="0.2">
      <c r="A151" s="29">
        <v>42313</v>
      </c>
      <c r="B151">
        <v>17871.25</v>
      </c>
      <c r="C151">
        <v>17863.429688</v>
      </c>
      <c r="D151">
        <v>17863.429688</v>
      </c>
    </row>
    <row r="152" spans="1:4" x14ac:dyDescent="0.2">
      <c r="A152" s="29">
        <v>42314</v>
      </c>
      <c r="B152">
        <v>17855.220702999999</v>
      </c>
      <c r="C152">
        <v>17910.330077999999</v>
      </c>
      <c r="D152">
        <v>17910.330077999999</v>
      </c>
    </row>
    <row r="153" spans="1:4" x14ac:dyDescent="0.2">
      <c r="A153" s="29">
        <v>42317</v>
      </c>
      <c r="B153">
        <v>17900.779297000001</v>
      </c>
      <c r="C153">
        <v>17730.480468999998</v>
      </c>
      <c r="D153">
        <v>17730.480468999998</v>
      </c>
    </row>
    <row r="154" spans="1:4" x14ac:dyDescent="0.2">
      <c r="A154" s="29">
        <v>42318</v>
      </c>
      <c r="B154">
        <v>17724.130859000001</v>
      </c>
      <c r="C154">
        <v>17758.210938</v>
      </c>
      <c r="D154">
        <v>17758.210938</v>
      </c>
    </row>
    <row r="155" spans="1:4" x14ac:dyDescent="0.2">
      <c r="A155" s="29">
        <v>42319</v>
      </c>
      <c r="B155">
        <v>17769.5</v>
      </c>
      <c r="C155">
        <v>17702.220702999999</v>
      </c>
      <c r="D155">
        <v>17702.220702999999</v>
      </c>
    </row>
    <row r="156" spans="1:4" x14ac:dyDescent="0.2">
      <c r="A156" s="29">
        <v>42320</v>
      </c>
      <c r="B156">
        <v>17691.929688</v>
      </c>
      <c r="C156">
        <v>17448.070313</v>
      </c>
      <c r="D156">
        <v>17448.070313</v>
      </c>
    </row>
    <row r="157" spans="1:4" x14ac:dyDescent="0.2">
      <c r="A157" s="29">
        <v>42321</v>
      </c>
      <c r="B157">
        <v>17439.25</v>
      </c>
      <c r="C157">
        <v>17245.240234000001</v>
      </c>
      <c r="D157">
        <v>17245.240234000001</v>
      </c>
    </row>
    <row r="158" spans="1:4" x14ac:dyDescent="0.2">
      <c r="A158" s="29">
        <v>42324</v>
      </c>
      <c r="B158">
        <v>17229.939452999999</v>
      </c>
      <c r="C158">
        <v>17483.009765999999</v>
      </c>
      <c r="D158">
        <v>17483.009765999999</v>
      </c>
    </row>
    <row r="159" spans="1:4" x14ac:dyDescent="0.2">
      <c r="A159" s="29">
        <v>42325</v>
      </c>
      <c r="B159">
        <v>17486.990234000001</v>
      </c>
      <c r="C159">
        <v>17489.5</v>
      </c>
      <c r="D159">
        <v>17489.5</v>
      </c>
    </row>
    <row r="160" spans="1:4" x14ac:dyDescent="0.2">
      <c r="A160" s="29">
        <v>42326</v>
      </c>
      <c r="B160">
        <v>17485.490234000001</v>
      </c>
      <c r="C160">
        <v>17737.160156000002</v>
      </c>
      <c r="D160">
        <v>17737.160156000002</v>
      </c>
    </row>
    <row r="161" spans="1:4" x14ac:dyDescent="0.2">
      <c r="A161" s="29">
        <v>42327</v>
      </c>
      <c r="B161">
        <v>17739.830077999999</v>
      </c>
      <c r="C161">
        <v>17732.75</v>
      </c>
      <c r="D161">
        <v>17732.75</v>
      </c>
    </row>
    <row r="162" spans="1:4" x14ac:dyDescent="0.2">
      <c r="A162" s="29">
        <v>42328</v>
      </c>
      <c r="B162">
        <v>17732.75</v>
      </c>
      <c r="C162">
        <v>17823.810547000001</v>
      </c>
      <c r="D162">
        <v>17823.810547000001</v>
      </c>
    </row>
    <row r="163" spans="1:4" x14ac:dyDescent="0.2">
      <c r="A163" s="29">
        <v>42331</v>
      </c>
      <c r="B163">
        <v>17823.609375</v>
      </c>
      <c r="C163">
        <v>17792.679688</v>
      </c>
      <c r="D163">
        <v>17792.679688</v>
      </c>
    </row>
    <row r="164" spans="1:4" x14ac:dyDescent="0.2">
      <c r="A164" s="29">
        <v>42332</v>
      </c>
      <c r="B164">
        <v>17770.900390999999</v>
      </c>
      <c r="C164">
        <v>17812.189452999999</v>
      </c>
      <c r="D164">
        <v>17812.189452999999</v>
      </c>
    </row>
    <row r="165" spans="1:4" x14ac:dyDescent="0.2">
      <c r="A165" s="29">
        <v>42333</v>
      </c>
      <c r="B165">
        <v>17820.810547000001</v>
      </c>
      <c r="C165">
        <v>17813.390625</v>
      </c>
      <c r="D165">
        <v>17813.390625</v>
      </c>
    </row>
    <row r="166" spans="1:4" x14ac:dyDescent="0.2">
      <c r="A166" s="29">
        <v>42335</v>
      </c>
      <c r="B166">
        <v>17806.039063</v>
      </c>
      <c r="C166">
        <v>17813.390625</v>
      </c>
      <c r="D166">
        <v>17813.390625</v>
      </c>
    </row>
    <row r="167" spans="1:4" x14ac:dyDescent="0.2">
      <c r="A167" s="29">
        <v>42338</v>
      </c>
      <c r="B167">
        <v>17802.839843999998</v>
      </c>
      <c r="C167">
        <v>17719.919922000001</v>
      </c>
      <c r="D167">
        <v>17719.919922000001</v>
      </c>
    </row>
    <row r="168" spans="1:4" x14ac:dyDescent="0.2">
      <c r="A168" s="29">
        <v>42339</v>
      </c>
      <c r="B168">
        <v>17719.720702999999</v>
      </c>
      <c r="C168">
        <v>17888.349609000001</v>
      </c>
      <c r="D168">
        <v>17888.349609000001</v>
      </c>
    </row>
    <row r="169" spans="1:4" x14ac:dyDescent="0.2">
      <c r="A169" s="29">
        <v>42340</v>
      </c>
      <c r="B169">
        <v>17883.140625</v>
      </c>
      <c r="C169">
        <v>17729.679688</v>
      </c>
      <c r="D169">
        <v>17729.679688</v>
      </c>
    </row>
    <row r="170" spans="1:4" x14ac:dyDescent="0.2">
      <c r="A170" s="29">
        <v>42341</v>
      </c>
      <c r="B170">
        <v>17741.570313</v>
      </c>
      <c r="C170">
        <v>17477.669922000001</v>
      </c>
      <c r="D170">
        <v>17477.669922000001</v>
      </c>
    </row>
    <row r="171" spans="1:4" x14ac:dyDescent="0.2">
      <c r="A171" s="29">
        <v>42342</v>
      </c>
      <c r="B171">
        <v>17482.679688</v>
      </c>
      <c r="C171">
        <v>17847.630859000001</v>
      </c>
      <c r="D171">
        <v>17847.630859000001</v>
      </c>
    </row>
    <row r="172" spans="1:4" x14ac:dyDescent="0.2">
      <c r="A172" s="29">
        <v>42345</v>
      </c>
      <c r="B172">
        <v>17845.490234000001</v>
      </c>
      <c r="C172">
        <v>17730.509765999999</v>
      </c>
      <c r="D172">
        <v>17730.509765999999</v>
      </c>
    </row>
    <row r="173" spans="1:4" x14ac:dyDescent="0.2">
      <c r="A173" s="29">
        <v>42346</v>
      </c>
      <c r="B173">
        <v>17703.990234000001</v>
      </c>
      <c r="C173">
        <v>17568</v>
      </c>
      <c r="D173">
        <v>17568</v>
      </c>
    </row>
    <row r="174" spans="1:4" x14ac:dyDescent="0.2">
      <c r="A174" s="29">
        <v>42347</v>
      </c>
      <c r="B174">
        <v>17558.179688</v>
      </c>
      <c r="C174">
        <v>17492.300781000002</v>
      </c>
      <c r="D174">
        <v>17492.300781000002</v>
      </c>
    </row>
    <row r="175" spans="1:4" x14ac:dyDescent="0.2">
      <c r="A175" s="29">
        <v>42348</v>
      </c>
      <c r="B175">
        <v>17493.169922000001</v>
      </c>
      <c r="C175">
        <v>17574.75</v>
      </c>
      <c r="D175">
        <v>17574.75</v>
      </c>
    </row>
    <row r="176" spans="1:4" x14ac:dyDescent="0.2">
      <c r="A176" s="29">
        <v>42349</v>
      </c>
      <c r="B176">
        <v>17574.75</v>
      </c>
      <c r="C176">
        <v>17265.210938</v>
      </c>
      <c r="D176">
        <v>17265.210938</v>
      </c>
    </row>
    <row r="177" spans="1:4" x14ac:dyDescent="0.2">
      <c r="A177" s="29">
        <v>42352</v>
      </c>
      <c r="B177">
        <v>17277.109375</v>
      </c>
      <c r="C177">
        <v>17368.5</v>
      </c>
      <c r="D177">
        <v>17368.5</v>
      </c>
    </row>
    <row r="178" spans="1:4" x14ac:dyDescent="0.2">
      <c r="A178" s="29">
        <v>42353</v>
      </c>
      <c r="B178">
        <v>17374.779297000001</v>
      </c>
      <c r="C178">
        <v>17524.910156000002</v>
      </c>
      <c r="D178">
        <v>17524.910156000002</v>
      </c>
    </row>
    <row r="179" spans="1:4" x14ac:dyDescent="0.2">
      <c r="A179" s="29">
        <v>42354</v>
      </c>
      <c r="B179">
        <v>17530.849609000001</v>
      </c>
      <c r="C179">
        <v>17749.089843999998</v>
      </c>
      <c r="D179">
        <v>17749.089843999998</v>
      </c>
    </row>
    <row r="180" spans="1:4" x14ac:dyDescent="0.2">
      <c r="A180" s="29">
        <v>42355</v>
      </c>
      <c r="B180">
        <v>17756.539063</v>
      </c>
      <c r="C180">
        <v>17495.839843999998</v>
      </c>
      <c r="D180">
        <v>17495.839843999998</v>
      </c>
    </row>
    <row r="181" spans="1:4" x14ac:dyDescent="0.2">
      <c r="A181" s="29">
        <v>42356</v>
      </c>
      <c r="B181">
        <v>17495.039063</v>
      </c>
      <c r="C181">
        <v>17128.550781000002</v>
      </c>
      <c r="D181">
        <v>17128.550781000002</v>
      </c>
    </row>
    <row r="182" spans="1:4" x14ac:dyDescent="0.2">
      <c r="A182" s="29">
        <v>42359</v>
      </c>
      <c r="B182">
        <v>17154.939452999999</v>
      </c>
      <c r="C182">
        <v>17251.619140999999</v>
      </c>
      <c r="D182">
        <v>17251.619140999999</v>
      </c>
    </row>
    <row r="183" spans="1:4" x14ac:dyDescent="0.2">
      <c r="A183" s="29">
        <v>42360</v>
      </c>
      <c r="B183">
        <v>17253.550781000002</v>
      </c>
      <c r="C183">
        <v>17417.269531000002</v>
      </c>
      <c r="D183">
        <v>17417.269531000002</v>
      </c>
    </row>
    <row r="184" spans="1:4" x14ac:dyDescent="0.2">
      <c r="A184" s="29">
        <v>42361</v>
      </c>
      <c r="B184">
        <v>17427.630859000001</v>
      </c>
      <c r="C184">
        <v>17602.609375</v>
      </c>
      <c r="D184">
        <v>17602.609375</v>
      </c>
    </row>
    <row r="185" spans="1:4" x14ac:dyDescent="0.2">
      <c r="A185" s="29">
        <v>42362</v>
      </c>
      <c r="B185">
        <v>17593.259765999999</v>
      </c>
      <c r="C185">
        <v>17552.169922000001</v>
      </c>
      <c r="D185">
        <v>17552.169922000001</v>
      </c>
    </row>
    <row r="186" spans="1:4" x14ac:dyDescent="0.2">
      <c r="A186" s="29">
        <v>42366</v>
      </c>
      <c r="B186">
        <v>17535.660156000002</v>
      </c>
      <c r="C186">
        <v>17528.269531000002</v>
      </c>
      <c r="D186">
        <v>17528.269531000002</v>
      </c>
    </row>
    <row r="187" spans="1:4" x14ac:dyDescent="0.2">
      <c r="A187" s="29">
        <v>42367</v>
      </c>
      <c r="B187">
        <v>17547.369140999999</v>
      </c>
      <c r="C187">
        <v>17720.980468999998</v>
      </c>
      <c r="D187">
        <v>17720.980468999998</v>
      </c>
    </row>
    <row r="188" spans="1:4" x14ac:dyDescent="0.2">
      <c r="A188" s="29">
        <v>42368</v>
      </c>
      <c r="B188">
        <v>17711.939452999999</v>
      </c>
      <c r="C188">
        <v>17603.869140999999</v>
      </c>
      <c r="D188">
        <v>17603.869140999999</v>
      </c>
    </row>
    <row r="189" spans="1:4" x14ac:dyDescent="0.2">
      <c r="A189" s="29">
        <v>42369</v>
      </c>
      <c r="B189">
        <v>17590.660156000002</v>
      </c>
      <c r="C189">
        <v>17425.029297000001</v>
      </c>
      <c r="D189">
        <v>17425.029297000001</v>
      </c>
    </row>
    <row r="190" spans="1:4" x14ac:dyDescent="0.2">
      <c r="A190" s="29">
        <v>42373</v>
      </c>
      <c r="B190">
        <v>17405.480468999998</v>
      </c>
      <c r="C190">
        <v>17148.939452999999</v>
      </c>
      <c r="D190">
        <v>17148.939452999999</v>
      </c>
    </row>
    <row r="191" spans="1:4" x14ac:dyDescent="0.2">
      <c r="A191" s="29">
        <v>42374</v>
      </c>
      <c r="B191">
        <v>17147.5</v>
      </c>
      <c r="C191">
        <v>17158.660156000002</v>
      </c>
      <c r="D191">
        <v>17158.660156000002</v>
      </c>
    </row>
    <row r="192" spans="1:4" x14ac:dyDescent="0.2">
      <c r="A192" s="29">
        <v>42375</v>
      </c>
      <c r="B192">
        <v>17154.830077999999</v>
      </c>
      <c r="C192">
        <v>16906.509765999999</v>
      </c>
      <c r="D192">
        <v>16906.509765999999</v>
      </c>
    </row>
    <row r="193" spans="1:4" x14ac:dyDescent="0.2">
      <c r="A193" s="29">
        <v>42376</v>
      </c>
      <c r="B193">
        <v>16888.359375</v>
      </c>
      <c r="C193">
        <v>16514.099609000001</v>
      </c>
      <c r="D193">
        <v>16514.099609000001</v>
      </c>
    </row>
    <row r="194" spans="1:4" x14ac:dyDescent="0.2">
      <c r="A194" s="29">
        <v>42377</v>
      </c>
      <c r="B194">
        <v>16519.169922000001</v>
      </c>
      <c r="C194">
        <v>16346.450194999999</v>
      </c>
      <c r="D194">
        <v>16346.450194999999</v>
      </c>
    </row>
    <row r="195" spans="1:4" x14ac:dyDescent="0.2">
      <c r="A195" s="29">
        <v>42380</v>
      </c>
      <c r="B195">
        <v>16358.709961</v>
      </c>
      <c r="C195">
        <v>16398.570313</v>
      </c>
      <c r="D195">
        <v>16398.570313</v>
      </c>
    </row>
    <row r="196" spans="1:4" x14ac:dyDescent="0.2">
      <c r="A196" s="29">
        <v>42381</v>
      </c>
      <c r="B196">
        <v>16419.109375</v>
      </c>
      <c r="C196">
        <v>16516.220702999999</v>
      </c>
      <c r="D196">
        <v>16516.220702999999</v>
      </c>
    </row>
    <row r="197" spans="1:4" x14ac:dyDescent="0.2">
      <c r="A197" s="29">
        <v>42382</v>
      </c>
      <c r="B197">
        <v>16526.630859000001</v>
      </c>
      <c r="C197">
        <v>16151.410156</v>
      </c>
      <c r="D197">
        <v>16151.410156</v>
      </c>
    </row>
    <row r="198" spans="1:4" x14ac:dyDescent="0.2">
      <c r="A198" s="29">
        <v>42383</v>
      </c>
      <c r="B198">
        <v>16159.009765999999</v>
      </c>
      <c r="C198">
        <v>16379.049805000001</v>
      </c>
      <c r="D198">
        <v>16379.049805000001</v>
      </c>
    </row>
    <row r="199" spans="1:4" x14ac:dyDescent="0.2">
      <c r="A199" s="29">
        <v>42384</v>
      </c>
      <c r="B199">
        <v>16354.330078000001</v>
      </c>
      <c r="C199">
        <v>15988.080078000001</v>
      </c>
      <c r="D199">
        <v>15988.080078000001</v>
      </c>
    </row>
    <row r="200" spans="1:4" x14ac:dyDescent="0.2">
      <c r="A200" s="29">
        <v>42388</v>
      </c>
      <c r="B200">
        <v>16009.450194999999</v>
      </c>
      <c r="C200">
        <v>16016.019531</v>
      </c>
      <c r="D200">
        <v>16016.019531</v>
      </c>
    </row>
    <row r="201" spans="1:4" x14ac:dyDescent="0.2">
      <c r="A201" s="29">
        <v>42389</v>
      </c>
      <c r="B201">
        <v>15989.450194999999</v>
      </c>
      <c r="C201">
        <v>15766.740234000001</v>
      </c>
      <c r="D201">
        <v>15766.740234000001</v>
      </c>
    </row>
    <row r="202" spans="1:4" x14ac:dyDescent="0.2">
      <c r="A202" s="29">
        <v>42390</v>
      </c>
      <c r="B202">
        <v>15768.870117</v>
      </c>
      <c r="C202">
        <v>15882.679688</v>
      </c>
      <c r="D202">
        <v>15882.679688</v>
      </c>
    </row>
    <row r="203" spans="1:4" x14ac:dyDescent="0.2">
      <c r="A203" s="29">
        <v>42391</v>
      </c>
      <c r="B203">
        <v>15921.099609000001</v>
      </c>
      <c r="C203">
        <v>16093.509765999999</v>
      </c>
      <c r="D203">
        <v>16093.509765999999</v>
      </c>
    </row>
    <row r="204" spans="1:4" x14ac:dyDescent="0.2">
      <c r="A204" s="29">
        <v>42394</v>
      </c>
      <c r="B204">
        <v>16086.459961</v>
      </c>
      <c r="C204">
        <v>15885.219727</v>
      </c>
      <c r="D204">
        <v>15885.219727</v>
      </c>
    </row>
    <row r="205" spans="1:4" x14ac:dyDescent="0.2">
      <c r="A205" s="29">
        <v>42395</v>
      </c>
      <c r="B205">
        <v>15893.160156</v>
      </c>
      <c r="C205">
        <v>16167.230469</v>
      </c>
      <c r="D205">
        <v>16167.230469</v>
      </c>
    </row>
    <row r="206" spans="1:4" x14ac:dyDescent="0.2">
      <c r="A206" s="29">
        <v>42396</v>
      </c>
      <c r="B206">
        <v>16168.740234000001</v>
      </c>
      <c r="C206">
        <v>15944.459961</v>
      </c>
      <c r="D206">
        <v>15944.459961</v>
      </c>
    </row>
    <row r="207" spans="1:4" x14ac:dyDescent="0.2">
      <c r="A207" s="29">
        <v>42397</v>
      </c>
      <c r="B207">
        <v>15960.280273</v>
      </c>
      <c r="C207">
        <v>16069.639648</v>
      </c>
      <c r="D207">
        <v>16069.639648</v>
      </c>
    </row>
    <row r="208" spans="1:4" x14ac:dyDescent="0.2">
      <c r="A208" s="29">
        <v>42398</v>
      </c>
      <c r="B208">
        <v>16090.259765999999</v>
      </c>
      <c r="C208">
        <v>16466.300781000002</v>
      </c>
      <c r="D208">
        <v>16466.300781000002</v>
      </c>
    </row>
    <row r="209" spans="1:4" x14ac:dyDescent="0.2">
      <c r="A209" s="29">
        <v>42401</v>
      </c>
      <c r="B209">
        <v>16453.630859000001</v>
      </c>
      <c r="C209">
        <v>16449.179688</v>
      </c>
      <c r="D209">
        <v>16449.179688</v>
      </c>
    </row>
    <row r="210" spans="1:4" x14ac:dyDescent="0.2">
      <c r="A210" s="29">
        <v>42402</v>
      </c>
      <c r="B210">
        <v>16420.210938</v>
      </c>
      <c r="C210">
        <v>16153.540039</v>
      </c>
      <c r="D210">
        <v>16153.540039</v>
      </c>
    </row>
    <row r="211" spans="1:4" x14ac:dyDescent="0.2">
      <c r="A211" s="29">
        <v>42403</v>
      </c>
      <c r="B211">
        <v>16186.200194999999</v>
      </c>
      <c r="C211">
        <v>16336.660156</v>
      </c>
      <c r="D211">
        <v>16336.660156</v>
      </c>
    </row>
    <row r="212" spans="1:4" x14ac:dyDescent="0.2">
      <c r="A212" s="29">
        <v>42404</v>
      </c>
      <c r="B212">
        <v>16329.669921999999</v>
      </c>
      <c r="C212">
        <v>16416.580077999999</v>
      </c>
      <c r="D212">
        <v>16416.580077999999</v>
      </c>
    </row>
    <row r="213" spans="1:4" x14ac:dyDescent="0.2">
      <c r="A213" s="29">
        <v>42405</v>
      </c>
      <c r="B213">
        <v>16417.949218999998</v>
      </c>
      <c r="C213">
        <v>16204.969727</v>
      </c>
      <c r="D213">
        <v>16204.969727</v>
      </c>
    </row>
    <row r="214" spans="1:4" x14ac:dyDescent="0.2">
      <c r="A214" s="29">
        <v>42408</v>
      </c>
      <c r="B214">
        <v>16147.509765999999</v>
      </c>
      <c r="C214">
        <v>16027.049805000001</v>
      </c>
      <c r="D214">
        <v>16027.049805000001</v>
      </c>
    </row>
    <row r="215" spans="1:4" x14ac:dyDescent="0.2">
      <c r="A215" s="29">
        <v>42409</v>
      </c>
      <c r="B215">
        <v>16005.410156</v>
      </c>
      <c r="C215">
        <v>16014.379883</v>
      </c>
      <c r="D215">
        <v>16014.379883</v>
      </c>
    </row>
    <row r="216" spans="1:4" x14ac:dyDescent="0.2">
      <c r="A216" s="29">
        <v>42410</v>
      </c>
      <c r="B216">
        <v>16035.610352</v>
      </c>
      <c r="C216">
        <v>15914.740234000001</v>
      </c>
      <c r="D216">
        <v>15914.740234000001</v>
      </c>
    </row>
    <row r="217" spans="1:4" x14ac:dyDescent="0.2">
      <c r="A217" s="29">
        <v>42411</v>
      </c>
      <c r="B217">
        <v>15897.820313</v>
      </c>
      <c r="C217">
        <v>15660.179688</v>
      </c>
      <c r="D217">
        <v>15660.179688</v>
      </c>
    </row>
    <row r="218" spans="1:4" x14ac:dyDescent="0.2">
      <c r="A218" s="29">
        <v>42412</v>
      </c>
      <c r="B218">
        <v>15691.620117</v>
      </c>
      <c r="C218">
        <v>15973.839844</v>
      </c>
      <c r="D218">
        <v>15973.839844</v>
      </c>
    </row>
    <row r="219" spans="1:4" x14ac:dyDescent="0.2">
      <c r="A219" s="29">
        <v>42416</v>
      </c>
      <c r="B219">
        <v>16012.389648</v>
      </c>
      <c r="C219">
        <v>16196.410156</v>
      </c>
      <c r="D219">
        <v>16196.410156</v>
      </c>
    </row>
    <row r="220" spans="1:4" x14ac:dyDescent="0.2">
      <c r="A220" s="29">
        <v>42417</v>
      </c>
      <c r="B220">
        <v>16217.980469</v>
      </c>
      <c r="C220">
        <v>16453.830077999999</v>
      </c>
      <c r="D220">
        <v>16453.830077999999</v>
      </c>
    </row>
    <row r="221" spans="1:4" x14ac:dyDescent="0.2">
      <c r="A221" s="29">
        <v>42418</v>
      </c>
      <c r="B221">
        <v>16483.759765999999</v>
      </c>
      <c r="C221">
        <v>16413.429688</v>
      </c>
      <c r="D221">
        <v>16413.429688</v>
      </c>
    </row>
    <row r="222" spans="1:4" x14ac:dyDescent="0.2">
      <c r="A222" s="29">
        <v>42419</v>
      </c>
      <c r="B222">
        <v>16410.960938</v>
      </c>
      <c r="C222">
        <v>16391.990234000001</v>
      </c>
      <c r="D222">
        <v>16391.990234000001</v>
      </c>
    </row>
    <row r="223" spans="1:4" x14ac:dyDescent="0.2">
      <c r="A223" s="29">
        <v>42422</v>
      </c>
      <c r="B223">
        <v>16417.130859000001</v>
      </c>
      <c r="C223">
        <v>16620.660156000002</v>
      </c>
      <c r="D223">
        <v>16620.660156000002</v>
      </c>
    </row>
    <row r="224" spans="1:4" x14ac:dyDescent="0.2">
      <c r="A224" s="29">
        <v>42423</v>
      </c>
      <c r="B224">
        <v>16610.390625</v>
      </c>
      <c r="C224">
        <v>16431.779297000001</v>
      </c>
      <c r="D224">
        <v>16431.779297000001</v>
      </c>
    </row>
    <row r="225" spans="1:4" x14ac:dyDescent="0.2">
      <c r="A225" s="29">
        <v>42424</v>
      </c>
      <c r="B225">
        <v>16418.839843999998</v>
      </c>
      <c r="C225">
        <v>16484.990234000001</v>
      </c>
      <c r="D225">
        <v>16484.990234000001</v>
      </c>
    </row>
    <row r="226" spans="1:4" x14ac:dyDescent="0.2">
      <c r="A226" s="29">
        <v>42425</v>
      </c>
      <c r="B226">
        <v>16504.380859000001</v>
      </c>
      <c r="C226">
        <v>16697.289063</v>
      </c>
      <c r="D226">
        <v>16697.289063</v>
      </c>
    </row>
    <row r="227" spans="1:4" x14ac:dyDescent="0.2">
      <c r="A227" s="29">
        <v>42426</v>
      </c>
      <c r="B227">
        <v>16712.699218999998</v>
      </c>
      <c r="C227">
        <v>16639.970702999999</v>
      </c>
      <c r="D227">
        <v>16639.970702999999</v>
      </c>
    </row>
    <row r="228" spans="1:4" x14ac:dyDescent="0.2">
      <c r="A228" s="29">
        <v>42429</v>
      </c>
      <c r="B228">
        <v>16634.150390999999</v>
      </c>
      <c r="C228">
        <v>16516.5</v>
      </c>
      <c r="D228">
        <v>16516.5</v>
      </c>
    </row>
    <row r="229" spans="1:4" x14ac:dyDescent="0.2">
      <c r="A229" s="29">
        <v>42430</v>
      </c>
      <c r="B229">
        <v>16545.669922000001</v>
      </c>
      <c r="C229">
        <v>16865.080077999999</v>
      </c>
      <c r="D229">
        <v>16865.080077999999</v>
      </c>
    </row>
    <row r="230" spans="1:4" x14ac:dyDescent="0.2">
      <c r="A230" s="29">
        <v>42431</v>
      </c>
      <c r="B230">
        <v>16851.169922000001</v>
      </c>
      <c r="C230">
        <v>16899.320313</v>
      </c>
      <c r="D230">
        <v>16899.320313</v>
      </c>
    </row>
    <row r="231" spans="1:4" x14ac:dyDescent="0.2">
      <c r="A231" s="29">
        <v>42432</v>
      </c>
      <c r="B231">
        <v>16896.169922000001</v>
      </c>
      <c r="C231">
        <v>16943.900390999999</v>
      </c>
      <c r="D231">
        <v>16943.900390999999</v>
      </c>
    </row>
    <row r="232" spans="1:4" x14ac:dyDescent="0.2">
      <c r="A232" s="29">
        <v>42433</v>
      </c>
      <c r="B232">
        <v>16945</v>
      </c>
      <c r="C232">
        <v>17006.769531000002</v>
      </c>
      <c r="D232">
        <v>17006.769531000002</v>
      </c>
    </row>
    <row r="233" spans="1:4" x14ac:dyDescent="0.2">
      <c r="A233" s="29">
        <v>42436</v>
      </c>
      <c r="B233">
        <v>16991.289063</v>
      </c>
      <c r="C233">
        <v>17073.949218999998</v>
      </c>
      <c r="D233">
        <v>17073.949218999998</v>
      </c>
    </row>
    <row r="234" spans="1:4" x14ac:dyDescent="0.2">
      <c r="A234" s="29">
        <v>42437</v>
      </c>
      <c r="B234">
        <v>17050.669922000001</v>
      </c>
      <c r="C234">
        <v>16964.099609000001</v>
      </c>
      <c r="D234">
        <v>16964.099609000001</v>
      </c>
    </row>
    <row r="235" spans="1:4" x14ac:dyDescent="0.2">
      <c r="A235" s="29">
        <v>42438</v>
      </c>
      <c r="B235">
        <v>16969.169922000001</v>
      </c>
      <c r="C235">
        <v>17000.359375</v>
      </c>
      <c r="D235">
        <v>17000.359375</v>
      </c>
    </row>
    <row r="236" spans="1:4" x14ac:dyDescent="0.2">
      <c r="A236" s="29">
        <v>42439</v>
      </c>
      <c r="B236">
        <v>17006.050781000002</v>
      </c>
      <c r="C236">
        <v>16995.130859000001</v>
      </c>
      <c r="D236">
        <v>16995.130859000001</v>
      </c>
    </row>
    <row r="237" spans="1:4" x14ac:dyDescent="0.2">
      <c r="A237" s="29">
        <v>42440</v>
      </c>
      <c r="B237">
        <v>17014.990234000001</v>
      </c>
      <c r="C237">
        <v>17213.310547000001</v>
      </c>
      <c r="D237">
        <v>17213.310547000001</v>
      </c>
    </row>
    <row r="238" spans="1:4" x14ac:dyDescent="0.2">
      <c r="A238" s="29">
        <v>42443</v>
      </c>
      <c r="B238">
        <v>17207.490234000001</v>
      </c>
      <c r="C238">
        <v>17229.130859000001</v>
      </c>
      <c r="D238">
        <v>17229.130859000001</v>
      </c>
    </row>
    <row r="239" spans="1:4" x14ac:dyDescent="0.2">
      <c r="A239" s="29">
        <v>42444</v>
      </c>
      <c r="B239">
        <v>17217.150390999999</v>
      </c>
      <c r="C239">
        <v>17251.529297000001</v>
      </c>
      <c r="D239">
        <v>17251.529297000001</v>
      </c>
    </row>
    <row r="240" spans="1:4" x14ac:dyDescent="0.2">
      <c r="A240" s="29">
        <v>42445</v>
      </c>
      <c r="B240">
        <v>17249.339843999998</v>
      </c>
      <c r="C240">
        <v>17325.759765999999</v>
      </c>
      <c r="D240">
        <v>17325.759765999999</v>
      </c>
    </row>
    <row r="241" spans="1:4" x14ac:dyDescent="0.2">
      <c r="A241" s="29">
        <v>42446</v>
      </c>
      <c r="B241">
        <v>17321.380859000001</v>
      </c>
      <c r="C241">
        <v>17481.490234000001</v>
      </c>
      <c r="D241">
        <v>17481.490234000001</v>
      </c>
    </row>
    <row r="242" spans="1:4" x14ac:dyDescent="0.2">
      <c r="A242" s="29">
        <v>42447</v>
      </c>
      <c r="B242">
        <v>17481.490234000001</v>
      </c>
      <c r="C242">
        <v>17602.300781000002</v>
      </c>
      <c r="D242">
        <v>17602.300781000002</v>
      </c>
    </row>
    <row r="243" spans="1:4" x14ac:dyDescent="0.2">
      <c r="A243" s="29">
        <v>42450</v>
      </c>
      <c r="B243">
        <v>17589.699218999998</v>
      </c>
      <c r="C243">
        <v>17623.869140999999</v>
      </c>
      <c r="D243">
        <v>17623.869140999999</v>
      </c>
    </row>
    <row r="244" spans="1:4" x14ac:dyDescent="0.2">
      <c r="A244" s="29">
        <v>42451</v>
      </c>
      <c r="B244">
        <v>17602.710938</v>
      </c>
      <c r="C244">
        <v>17582.570313</v>
      </c>
      <c r="D244">
        <v>17582.570313</v>
      </c>
    </row>
    <row r="245" spans="1:4" x14ac:dyDescent="0.2">
      <c r="A245" s="29">
        <v>42452</v>
      </c>
      <c r="B245">
        <v>17588.810547000001</v>
      </c>
      <c r="C245">
        <v>17502.589843999998</v>
      </c>
      <c r="D245">
        <v>17502.589843999998</v>
      </c>
    </row>
    <row r="246" spans="1:4" x14ac:dyDescent="0.2">
      <c r="A246" s="29">
        <v>42453</v>
      </c>
      <c r="B246">
        <v>17485.330077999999</v>
      </c>
      <c r="C246">
        <v>17515.730468999998</v>
      </c>
      <c r="D246">
        <v>17515.730468999998</v>
      </c>
    </row>
    <row r="247" spans="1:4" x14ac:dyDescent="0.2">
      <c r="A247" s="29">
        <v>42457</v>
      </c>
      <c r="B247">
        <v>17526.080077999999</v>
      </c>
      <c r="C247">
        <v>17535.390625</v>
      </c>
      <c r="D247">
        <v>17535.390625</v>
      </c>
    </row>
    <row r="248" spans="1:4" x14ac:dyDescent="0.2">
      <c r="A248" s="29">
        <v>42458</v>
      </c>
      <c r="B248">
        <v>17512.580077999999</v>
      </c>
      <c r="C248">
        <v>17633.109375</v>
      </c>
      <c r="D248">
        <v>17633.109375</v>
      </c>
    </row>
    <row r="249" spans="1:4" x14ac:dyDescent="0.2">
      <c r="A249" s="29">
        <v>42459</v>
      </c>
      <c r="B249">
        <v>17652.359375</v>
      </c>
      <c r="C249">
        <v>17716.660156000002</v>
      </c>
      <c r="D249">
        <v>17716.660156000002</v>
      </c>
    </row>
    <row r="250" spans="1:4" x14ac:dyDescent="0.2">
      <c r="A250" s="29">
        <v>42460</v>
      </c>
      <c r="B250">
        <v>17716.050781000002</v>
      </c>
      <c r="C250">
        <v>17685.089843999998</v>
      </c>
      <c r="D250">
        <v>17685.089843999998</v>
      </c>
    </row>
    <row r="251" spans="1:4" x14ac:dyDescent="0.2">
      <c r="A251" s="29">
        <v>42461</v>
      </c>
      <c r="B251">
        <v>17661.740234000001</v>
      </c>
      <c r="C251">
        <v>17792.75</v>
      </c>
      <c r="D251">
        <v>17792.75</v>
      </c>
    </row>
    <row r="252" spans="1:4" x14ac:dyDescent="0.2">
      <c r="A252" s="29">
        <v>42464</v>
      </c>
      <c r="B252">
        <v>17799.390625</v>
      </c>
      <c r="C252">
        <v>17737</v>
      </c>
      <c r="D252">
        <v>17737</v>
      </c>
    </row>
    <row r="253" spans="1:4" x14ac:dyDescent="0.2">
      <c r="A253" s="29">
        <v>42465</v>
      </c>
      <c r="B253">
        <v>17718.029297000001</v>
      </c>
      <c r="C253">
        <v>17603.320313</v>
      </c>
      <c r="D253">
        <v>17603.320313</v>
      </c>
    </row>
    <row r="254" spans="1:4" x14ac:dyDescent="0.2">
      <c r="A254" s="29">
        <v>42466</v>
      </c>
      <c r="B254">
        <v>17605.449218999998</v>
      </c>
      <c r="C254">
        <v>17716.050781000002</v>
      </c>
      <c r="D254">
        <v>17716.050781000002</v>
      </c>
    </row>
    <row r="255" spans="1:4" x14ac:dyDescent="0.2">
      <c r="A255" s="29">
        <v>42467</v>
      </c>
      <c r="B255">
        <v>17687.279297000001</v>
      </c>
      <c r="C255">
        <v>17541.960938</v>
      </c>
      <c r="D255">
        <v>17541.960938</v>
      </c>
    </row>
    <row r="256" spans="1:4" x14ac:dyDescent="0.2">
      <c r="A256" s="29">
        <v>42468</v>
      </c>
      <c r="B256">
        <v>17555.390625</v>
      </c>
      <c r="C256">
        <v>17576.960938</v>
      </c>
      <c r="D256">
        <v>17576.960938</v>
      </c>
    </row>
    <row r="257" spans="1:4" x14ac:dyDescent="0.2">
      <c r="A257" s="29">
        <v>42471</v>
      </c>
      <c r="B257">
        <v>17586.480468999998</v>
      </c>
      <c r="C257">
        <v>17556.410156000002</v>
      </c>
      <c r="D257">
        <v>17556.410156000002</v>
      </c>
    </row>
    <row r="258" spans="1:4" x14ac:dyDescent="0.2">
      <c r="A258" s="29">
        <v>42472</v>
      </c>
      <c r="B258">
        <v>17571.339843999998</v>
      </c>
      <c r="C258">
        <v>17721.25</v>
      </c>
      <c r="D258">
        <v>17721.25</v>
      </c>
    </row>
    <row r="259" spans="1:4" x14ac:dyDescent="0.2">
      <c r="A259" s="29">
        <v>42473</v>
      </c>
      <c r="B259">
        <v>17741.660156000002</v>
      </c>
      <c r="C259">
        <v>17908.279297000001</v>
      </c>
      <c r="D259">
        <v>17908.279297000001</v>
      </c>
    </row>
    <row r="260" spans="1:4" x14ac:dyDescent="0.2">
      <c r="A260" s="29">
        <v>42474</v>
      </c>
      <c r="B260">
        <v>17912.25</v>
      </c>
      <c r="C260">
        <v>17926.429688</v>
      </c>
      <c r="D260">
        <v>17926.429688</v>
      </c>
    </row>
    <row r="261" spans="1:4" x14ac:dyDescent="0.2">
      <c r="A261" s="29">
        <v>42475</v>
      </c>
      <c r="B261">
        <v>17925.949218999998</v>
      </c>
      <c r="C261">
        <v>17897.460938</v>
      </c>
      <c r="D261">
        <v>17897.460938</v>
      </c>
    </row>
    <row r="262" spans="1:4" x14ac:dyDescent="0.2">
      <c r="A262" s="29">
        <v>42478</v>
      </c>
      <c r="B262">
        <v>17890.199218999998</v>
      </c>
      <c r="C262">
        <v>18004.160156000002</v>
      </c>
      <c r="D262">
        <v>18004.160156000002</v>
      </c>
    </row>
    <row r="263" spans="1:4" x14ac:dyDescent="0.2">
      <c r="A263" s="29">
        <v>42479</v>
      </c>
      <c r="B263">
        <v>18012.099609000001</v>
      </c>
      <c r="C263">
        <v>18053.599609000001</v>
      </c>
      <c r="D263">
        <v>18053.599609000001</v>
      </c>
    </row>
    <row r="264" spans="1:4" x14ac:dyDescent="0.2">
      <c r="A264" s="29">
        <v>42480</v>
      </c>
      <c r="B264">
        <v>18059.490234000001</v>
      </c>
      <c r="C264">
        <v>18096.269531000002</v>
      </c>
      <c r="D264">
        <v>18096.269531000002</v>
      </c>
    </row>
    <row r="265" spans="1:4" x14ac:dyDescent="0.2">
      <c r="A265" s="29">
        <v>42481</v>
      </c>
      <c r="B265">
        <v>18092.839843999998</v>
      </c>
      <c r="C265">
        <v>17982.519531000002</v>
      </c>
      <c r="D265">
        <v>17982.519531000002</v>
      </c>
    </row>
    <row r="266" spans="1:4" x14ac:dyDescent="0.2">
      <c r="A266" s="29">
        <v>42482</v>
      </c>
      <c r="B266">
        <v>17985.050781000002</v>
      </c>
      <c r="C266">
        <v>18003.75</v>
      </c>
      <c r="D266">
        <v>18003.75</v>
      </c>
    </row>
    <row r="267" spans="1:4" x14ac:dyDescent="0.2">
      <c r="A267" s="29">
        <v>42485</v>
      </c>
      <c r="B267">
        <v>17990.939452999999</v>
      </c>
      <c r="C267">
        <v>17977.240234000001</v>
      </c>
      <c r="D267">
        <v>17977.240234000001</v>
      </c>
    </row>
    <row r="268" spans="1:4" x14ac:dyDescent="0.2">
      <c r="A268" s="29">
        <v>42486</v>
      </c>
      <c r="B268">
        <v>17987.380859000001</v>
      </c>
      <c r="C268">
        <v>17990.320313</v>
      </c>
      <c r="D268">
        <v>17990.320313</v>
      </c>
    </row>
    <row r="269" spans="1:4" x14ac:dyDescent="0.2">
      <c r="A269" s="29">
        <v>42487</v>
      </c>
      <c r="B269">
        <v>17996.140625</v>
      </c>
      <c r="C269">
        <v>18041.550781000002</v>
      </c>
      <c r="D269">
        <v>18041.550781000002</v>
      </c>
    </row>
    <row r="270" spans="1:4" x14ac:dyDescent="0.2">
      <c r="A270" s="29">
        <v>42488</v>
      </c>
      <c r="B270">
        <v>18023.880859000001</v>
      </c>
      <c r="C270">
        <v>17830.759765999999</v>
      </c>
      <c r="D270">
        <v>17830.759765999999</v>
      </c>
    </row>
    <row r="271" spans="1:4" x14ac:dyDescent="0.2">
      <c r="A271" s="29">
        <v>42489</v>
      </c>
      <c r="B271">
        <v>17813.089843999998</v>
      </c>
      <c r="C271">
        <v>17773.640625</v>
      </c>
      <c r="D271">
        <v>17773.640625</v>
      </c>
    </row>
    <row r="272" spans="1:4" x14ac:dyDescent="0.2">
      <c r="A272" s="29">
        <v>42492</v>
      </c>
      <c r="B272">
        <v>17783.779297000001</v>
      </c>
      <c r="C272">
        <v>17891.160156000002</v>
      </c>
      <c r="D272">
        <v>17891.160156000002</v>
      </c>
    </row>
    <row r="273" spans="1:4" x14ac:dyDescent="0.2">
      <c r="A273" s="29">
        <v>42493</v>
      </c>
      <c r="B273">
        <v>17870.75</v>
      </c>
      <c r="C273">
        <v>17750.910156000002</v>
      </c>
      <c r="D273">
        <v>17750.910156000002</v>
      </c>
    </row>
    <row r="274" spans="1:4" x14ac:dyDescent="0.2">
      <c r="A274" s="29">
        <v>42494</v>
      </c>
      <c r="B274">
        <v>17735.019531000002</v>
      </c>
      <c r="C274">
        <v>17651.259765999999</v>
      </c>
      <c r="D274">
        <v>17651.259765999999</v>
      </c>
    </row>
    <row r="275" spans="1:4" x14ac:dyDescent="0.2">
      <c r="A275" s="29">
        <v>42495</v>
      </c>
      <c r="B275">
        <v>17664.480468999998</v>
      </c>
      <c r="C275">
        <v>17660.710938</v>
      </c>
      <c r="D275">
        <v>17660.710938</v>
      </c>
    </row>
    <row r="276" spans="1:4" x14ac:dyDescent="0.2">
      <c r="A276" s="29">
        <v>42496</v>
      </c>
      <c r="B276">
        <v>17650.300781000002</v>
      </c>
      <c r="C276">
        <v>17740.630859000001</v>
      </c>
      <c r="D276">
        <v>17740.630859000001</v>
      </c>
    </row>
    <row r="277" spans="1:4" x14ac:dyDescent="0.2">
      <c r="A277" s="29">
        <v>42499</v>
      </c>
      <c r="B277">
        <v>17743.849609000001</v>
      </c>
      <c r="C277">
        <v>17705.910156000002</v>
      </c>
      <c r="D277">
        <v>17705.910156000002</v>
      </c>
    </row>
    <row r="278" spans="1:4" x14ac:dyDescent="0.2">
      <c r="A278" s="29">
        <v>42500</v>
      </c>
      <c r="B278">
        <v>17726.660156000002</v>
      </c>
      <c r="C278">
        <v>17928.349609000001</v>
      </c>
      <c r="D278">
        <v>17928.349609000001</v>
      </c>
    </row>
    <row r="279" spans="1:4" x14ac:dyDescent="0.2">
      <c r="A279" s="29">
        <v>42501</v>
      </c>
      <c r="B279">
        <v>17919.029297000001</v>
      </c>
      <c r="C279">
        <v>17711.119140999999</v>
      </c>
      <c r="D279">
        <v>17711.119140999999</v>
      </c>
    </row>
    <row r="280" spans="1:4" x14ac:dyDescent="0.2">
      <c r="A280" s="29">
        <v>42502</v>
      </c>
      <c r="B280">
        <v>17711.119140999999</v>
      </c>
      <c r="C280">
        <v>17720.5</v>
      </c>
      <c r="D280">
        <v>17720.5</v>
      </c>
    </row>
    <row r="281" spans="1:4" x14ac:dyDescent="0.2">
      <c r="A281" s="29">
        <v>42503</v>
      </c>
      <c r="B281">
        <v>17711.119140999999</v>
      </c>
      <c r="C281">
        <v>17535.320313</v>
      </c>
      <c r="D281">
        <v>17535.320313</v>
      </c>
    </row>
    <row r="282" spans="1:4" x14ac:dyDescent="0.2">
      <c r="A282" s="29">
        <v>42506</v>
      </c>
      <c r="B282">
        <v>17531.759765999999</v>
      </c>
      <c r="C282">
        <v>17710.710938</v>
      </c>
      <c r="D282">
        <v>17710.710938</v>
      </c>
    </row>
    <row r="283" spans="1:4" x14ac:dyDescent="0.2">
      <c r="A283" s="29">
        <v>42507</v>
      </c>
      <c r="B283">
        <v>17701.460938</v>
      </c>
      <c r="C283">
        <v>17529.980468999998</v>
      </c>
      <c r="D283">
        <v>17529.980468999998</v>
      </c>
    </row>
    <row r="284" spans="1:4" x14ac:dyDescent="0.2">
      <c r="A284" s="29">
        <v>42508</v>
      </c>
      <c r="B284">
        <v>17501.279297000001</v>
      </c>
      <c r="C284">
        <v>17526.619140999999</v>
      </c>
      <c r="D284">
        <v>17526.619140999999</v>
      </c>
    </row>
    <row r="285" spans="1:4" x14ac:dyDescent="0.2">
      <c r="A285" s="29">
        <v>42509</v>
      </c>
      <c r="B285">
        <v>17514.160156000002</v>
      </c>
      <c r="C285">
        <v>17435.400390999999</v>
      </c>
      <c r="D285">
        <v>17435.400390999999</v>
      </c>
    </row>
    <row r="286" spans="1:4" x14ac:dyDescent="0.2">
      <c r="A286" s="29">
        <v>42510</v>
      </c>
      <c r="B286">
        <v>17437.320313</v>
      </c>
      <c r="C286">
        <v>17500.939452999999</v>
      </c>
      <c r="D286">
        <v>17500.939452999999</v>
      </c>
    </row>
    <row r="287" spans="1:4" x14ac:dyDescent="0.2">
      <c r="A287" s="29">
        <v>42513</v>
      </c>
      <c r="B287">
        <v>17507.039063</v>
      </c>
      <c r="C287">
        <v>17492.929688</v>
      </c>
      <c r="D287">
        <v>17492.929688</v>
      </c>
    </row>
    <row r="288" spans="1:4" x14ac:dyDescent="0.2">
      <c r="A288" s="29">
        <v>42514</v>
      </c>
      <c r="B288">
        <v>17525.189452999999</v>
      </c>
      <c r="C288">
        <v>17706.050781000002</v>
      </c>
      <c r="D288">
        <v>17706.050781000002</v>
      </c>
    </row>
    <row r="289" spans="1:4" x14ac:dyDescent="0.2">
      <c r="A289" s="29">
        <v>42515</v>
      </c>
      <c r="B289">
        <v>17735.089843999998</v>
      </c>
      <c r="C289">
        <v>17851.509765999999</v>
      </c>
      <c r="D289">
        <v>17851.509765999999</v>
      </c>
    </row>
    <row r="290" spans="1:4" x14ac:dyDescent="0.2">
      <c r="A290" s="29">
        <v>42516</v>
      </c>
      <c r="B290">
        <v>17859.519531000002</v>
      </c>
      <c r="C290">
        <v>17828.289063</v>
      </c>
      <c r="D290">
        <v>17828.289063</v>
      </c>
    </row>
    <row r="291" spans="1:4" x14ac:dyDescent="0.2">
      <c r="A291" s="29">
        <v>42517</v>
      </c>
      <c r="B291">
        <v>17826.849609000001</v>
      </c>
      <c r="C291">
        <v>17873.220702999999</v>
      </c>
      <c r="D291">
        <v>17873.220702999999</v>
      </c>
    </row>
    <row r="292" spans="1:4" x14ac:dyDescent="0.2">
      <c r="A292" s="29">
        <v>42521</v>
      </c>
      <c r="B292">
        <v>17891.5</v>
      </c>
      <c r="C292">
        <v>17787.199218999998</v>
      </c>
      <c r="D292">
        <v>17787.199218999998</v>
      </c>
    </row>
    <row r="293" spans="1:4" x14ac:dyDescent="0.2">
      <c r="A293" s="29">
        <v>42522</v>
      </c>
      <c r="B293">
        <v>17754.550781000002</v>
      </c>
      <c r="C293">
        <v>17789.669922000001</v>
      </c>
      <c r="D293">
        <v>17789.669922000001</v>
      </c>
    </row>
    <row r="294" spans="1:4" x14ac:dyDescent="0.2">
      <c r="A294" s="29">
        <v>42523</v>
      </c>
      <c r="B294">
        <v>17789.050781000002</v>
      </c>
      <c r="C294">
        <v>17838.560547000001</v>
      </c>
      <c r="D294">
        <v>17838.560547000001</v>
      </c>
    </row>
    <row r="295" spans="1:4" x14ac:dyDescent="0.2">
      <c r="A295" s="29">
        <v>42524</v>
      </c>
      <c r="B295">
        <v>17799.800781000002</v>
      </c>
      <c r="C295">
        <v>17807.060547000001</v>
      </c>
      <c r="D295">
        <v>17807.060547000001</v>
      </c>
    </row>
    <row r="296" spans="1:4" x14ac:dyDescent="0.2">
      <c r="A296" s="29">
        <v>42527</v>
      </c>
      <c r="B296">
        <v>17825.689452999999</v>
      </c>
      <c r="C296">
        <v>17920.330077999999</v>
      </c>
      <c r="D296">
        <v>17920.330077999999</v>
      </c>
    </row>
    <row r="297" spans="1:4" x14ac:dyDescent="0.2">
      <c r="A297" s="29">
        <v>42528</v>
      </c>
      <c r="B297">
        <v>17936.220702999999</v>
      </c>
      <c r="C297">
        <v>17938.279297000001</v>
      </c>
      <c r="D297">
        <v>17938.279297000001</v>
      </c>
    </row>
    <row r="298" spans="1:4" x14ac:dyDescent="0.2">
      <c r="A298" s="29">
        <v>42529</v>
      </c>
      <c r="B298">
        <v>17931.910156000002</v>
      </c>
      <c r="C298">
        <v>18005.050781000002</v>
      </c>
      <c r="D298">
        <v>18005.050781000002</v>
      </c>
    </row>
    <row r="299" spans="1:4" x14ac:dyDescent="0.2">
      <c r="A299" s="29">
        <v>42530</v>
      </c>
      <c r="B299">
        <v>17969.980468999998</v>
      </c>
      <c r="C299">
        <v>17985.189452999999</v>
      </c>
      <c r="D299">
        <v>17985.189452999999</v>
      </c>
    </row>
    <row r="300" spans="1:4" x14ac:dyDescent="0.2">
      <c r="A300" s="29">
        <v>42531</v>
      </c>
      <c r="B300">
        <v>17938.820313</v>
      </c>
      <c r="C300">
        <v>17865.339843999998</v>
      </c>
      <c r="D300">
        <v>17865.339843999998</v>
      </c>
    </row>
    <row r="301" spans="1:4" x14ac:dyDescent="0.2">
      <c r="A301" s="29">
        <v>42534</v>
      </c>
      <c r="B301">
        <v>17830.5</v>
      </c>
      <c r="C301">
        <v>17732.480468999998</v>
      </c>
      <c r="D301">
        <v>17732.480468999998</v>
      </c>
    </row>
    <row r="302" spans="1:4" x14ac:dyDescent="0.2">
      <c r="A302" s="29">
        <v>42535</v>
      </c>
      <c r="B302">
        <v>17710.769531000002</v>
      </c>
      <c r="C302">
        <v>17674.820313</v>
      </c>
      <c r="D302">
        <v>17674.820313</v>
      </c>
    </row>
    <row r="303" spans="1:4" x14ac:dyDescent="0.2">
      <c r="A303" s="29">
        <v>42536</v>
      </c>
      <c r="B303">
        <v>17703.650390999999</v>
      </c>
      <c r="C303">
        <v>17640.169922000001</v>
      </c>
      <c r="D303">
        <v>17640.169922000001</v>
      </c>
    </row>
    <row r="304" spans="1:4" x14ac:dyDescent="0.2">
      <c r="A304" s="29">
        <v>42537</v>
      </c>
      <c r="B304">
        <v>17602.230468999998</v>
      </c>
      <c r="C304">
        <v>17733.099609000001</v>
      </c>
      <c r="D304">
        <v>17733.099609000001</v>
      </c>
    </row>
    <row r="305" spans="1:4" x14ac:dyDescent="0.2">
      <c r="A305" s="29">
        <v>42538</v>
      </c>
      <c r="B305">
        <v>17733.439452999999</v>
      </c>
      <c r="C305">
        <v>17675.160156000002</v>
      </c>
      <c r="D305">
        <v>17675.160156000002</v>
      </c>
    </row>
    <row r="306" spans="1:4" x14ac:dyDescent="0.2">
      <c r="A306" s="29">
        <v>42541</v>
      </c>
      <c r="B306">
        <v>17736.869140999999</v>
      </c>
      <c r="C306">
        <v>17804.869140999999</v>
      </c>
      <c r="D306">
        <v>17804.869140999999</v>
      </c>
    </row>
    <row r="307" spans="1:4" x14ac:dyDescent="0.2">
      <c r="A307" s="29">
        <v>42542</v>
      </c>
      <c r="B307">
        <v>17827.330077999999</v>
      </c>
      <c r="C307">
        <v>17829.730468999998</v>
      </c>
      <c r="D307">
        <v>17829.730468999998</v>
      </c>
    </row>
    <row r="308" spans="1:4" x14ac:dyDescent="0.2">
      <c r="A308" s="29">
        <v>42543</v>
      </c>
      <c r="B308">
        <v>17832.669922000001</v>
      </c>
      <c r="C308">
        <v>17780.830077999999</v>
      </c>
      <c r="D308">
        <v>17780.830077999999</v>
      </c>
    </row>
    <row r="309" spans="1:4" x14ac:dyDescent="0.2">
      <c r="A309" s="29">
        <v>42544</v>
      </c>
      <c r="B309">
        <v>17844.109375</v>
      </c>
      <c r="C309">
        <v>18011.070313</v>
      </c>
      <c r="D309">
        <v>18011.070313</v>
      </c>
    </row>
    <row r="310" spans="1:4" x14ac:dyDescent="0.2">
      <c r="A310" s="29">
        <v>42545</v>
      </c>
      <c r="B310">
        <v>17946.630859000001</v>
      </c>
      <c r="C310">
        <v>17400.75</v>
      </c>
      <c r="D310">
        <v>17400.75</v>
      </c>
    </row>
    <row r="311" spans="1:4" x14ac:dyDescent="0.2">
      <c r="A311" s="29">
        <v>42548</v>
      </c>
      <c r="B311">
        <v>17355.210938</v>
      </c>
      <c r="C311">
        <v>17140.240234000001</v>
      </c>
      <c r="D311">
        <v>17140.240234000001</v>
      </c>
    </row>
    <row r="312" spans="1:4" x14ac:dyDescent="0.2">
      <c r="A312" s="29">
        <v>42549</v>
      </c>
      <c r="B312">
        <v>17190.509765999999</v>
      </c>
      <c r="C312">
        <v>17409.720702999999</v>
      </c>
      <c r="D312">
        <v>17409.720702999999</v>
      </c>
    </row>
    <row r="313" spans="1:4" x14ac:dyDescent="0.2">
      <c r="A313" s="29">
        <v>42550</v>
      </c>
      <c r="B313">
        <v>17456.019531000002</v>
      </c>
      <c r="C313">
        <v>17694.679688</v>
      </c>
      <c r="D313">
        <v>17694.679688</v>
      </c>
    </row>
    <row r="314" spans="1:4" x14ac:dyDescent="0.2">
      <c r="A314" s="29">
        <v>42551</v>
      </c>
      <c r="B314">
        <v>17712.759765999999</v>
      </c>
      <c r="C314">
        <v>17929.990234000001</v>
      </c>
      <c r="D314">
        <v>17929.990234000001</v>
      </c>
    </row>
    <row r="315" spans="1:4" x14ac:dyDescent="0.2">
      <c r="A315" s="29">
        <v>42552</v>
      </c>
      <c r="B315">
        <v>17924.240234000001</v>
      </c>
      <c r="C315">
        <v>17949.369140999999</v>
      </c>
      <c r="D315">
        <v>17949.369140999999</v>
      </c>
    </row>
    <row r="316" spans="1:4" x14ac:dyDescent="0.2">
      <c r="A316" s="29">
        <v>42556</v>
      </c>
      <c r="B316">
        <v>17904.449218999998</v>
      </c>
      <c r="C316">
        <v>17840.619140999999</v>
      </c>
      <c r="D316">
        <v>17840.619140999999</v>
      </c>
    </row>
    <row r="317" spans="1:4" x14ac:dyDescent="0.2">
      <c r="A317" s="29">
        <v>42557</v>
      </c>
      <c r="B317">
        <v>17807.470702999999</v>
      </c>
      <c r="C317">
        <v>17918.619140999999</v>
      </c>
      <c r="D317">
        <v>17918.619140999999</v>
      </c>
    </row>
    <row r="318" spans="1:4" x14ac:dyDescent="0.2">
      <c r="A318" s="29">
        <v>42558</v>
      </c>
      <c r="B318">
        <v>17924.240234000001</v>
      </c>
      <c r="C318">
        <v>17895.880859000001</v>
      </c>
      <c r="D318">
        <v>17895.880859000001</v>
      </c>
    </row>
    <row r="319" spans="1:4" x14ac:dyDescent="0.2">
      <c r="A319" s="29">
        <v>42559</v>
      </c>
      <c r="B319">
        <v>17971.220702999999</v>
      </c>
      <c r="C319">
        <v>18146.740234000001</v>
      </c>
      <c r="D319">
        <v>18146.740234000001</v>
      </c>
    </row>
    <row r="320" spans="1:4" x14ac:dyDescent="0.2">
      <c r="A320" s="29">
        <v>42562</v>
      </c>
      <c r="B320">
        <v>18161.529297000001</v>
      </c>
      <c r="C320">
        <v>18226.929688</v>
      </c>
      <c r="D320">
        <v>18226.929688</v>
      </c>
    </row>
    <row r="321" spans="1:4" x14ac:dyDescent="0.2">
      <c r="A321" s="29">
        <v>42563</v>
      </c>
      <c r="B321">
        <v>18259.119140999999</v>
      </c>
      <c r="C321">
        <v>18347.669922000001</v>
      </c>
      <c r="D321">
        <v>18347.669922000001</v>
      </c>
    </row>
    <row r="322" spans="1:4" x14ac:dyDescent="0.2">
      <c r="A322" s="29">
        <v>42564</v>
      </c>
      <c r="B322">
        <v>18356.779297000001</v>
      </c>
      <c r="C322">
        <v>18372.119140999999</v>
      </c>
      <c r="D322">
        <v>18372.119140999999</v>
      </c>
    </row>
    <row r="323" spans="1:4" x14ac:dyDescent="0.2">
      <c r="A323" s="29">
        <v>42565</v>
      </c>
      <c r="B323">
        <v>18414.300781000002</v>
      </c>
      <c r="C323">
        <v>18506.410156000002</v>
      </c>
      <c r="D323">
        <v>18506.410156000002</v>
      </c>
    </row>
    <row r="324" spans="1:4" x14ac:dyDescent="0.2">
      <c r="A324" s="29">
        <v>42566</v>
      </c>
      <c r="B324">
        <v>18508.880859000001</v>
      </c>
      <c r="C324">
        <v>18516.550781000002</v>
      </c>
      <c r="D324">
        <v>18516.550781000002</v>
      </c>
    </row>
    <row r="325" spans="1:4" x14ac:dyDescent="0.2">
      <c r="A325" s="29">
        <v>42569</v>
      </c>
      <c r="B325">
        <v>18521.550781000002</v>
      </c>
      <c r="C325">
        <v>18533.050781000002</v>
      </c>
      <c r="D325">
        <v>18533.050781000002</v>
      </c>
    </row>
    <row r="326" spans="1:4" x14ac:dyDescent="0.2">
      <c r="A326" s="29">
        <v>42570</v>
      </c>
      <c r="B326">
        <v>18503.119140999999</v>
      </c>
      <c r="C326">
        <v>18559.009765999999</v>
      </c>
      <c r="D326">
        <v>18559.009765999999</v>
      </c>
    </row>
    <row r="327" spans="1:4" x14ac:dyDescent="0.2">
      <c r="A327" s="29">
        <v>42571</v>
      </c>
      <c r="B327">
        <v>18582.699218999998</v>
      </c>
      <c r="C327">
        <v>18595.029297000001</v>
      </c>
      <c r="D327">
        <v>18595.029297000001</v>
      </c>
    </row>
    <row r="328" spans="1:4" x14ac:dyDescent="0.2">
      <c r="A328" s="29">
        <v>42572</v>
      </c>
      <c r="B328">
        <v>18589.960938</v>
      </c>
      <c r="C328">
        <v>18517.230468999998</v>
      </c>
      <c r="D328">
        <v>18517.230468999998</v>
      </c>
    </row>
    <row r="329" spans="1:4" x14ac:dyDescent="0.2">
      <c r="A329" s="29">
        <v>42573</v>
      </c>
      <c r="B329">
        <v>18524.150390999999</v>
      </c>
      <c r="C329">
        <v>18570.849609000001</v>
      </c>
      <c r="D329">
        <v>18570.849609000001</v>
      </c>
    </row>
    <row r="330" spans="1:4" x14ac:dyDescent="0.2">
      <c r="A330" s="29">
        <v>42576</v>
      </c>
      <c r="B330">
        <v>18554.490234000001</v>
      </c>
      <c r="C330">
        <v>18493.060547000001</v>
      </c>
      <c r="D330">
        <v>18493.060547000001</v>
      </c>
    </row>
    <row r="331" spans="1:4" x14ac:dyDescent="0.2">
      <c r="A331" s="29">
        <v>42577</v>
      </c>
      <c r="B331">
        <v>18497.369140999999</v>
      </c>
      <c r="C331">
        <v>18473.75</v>
      </c>
      <c r="D331">
        <v>18473.75</v>
      </c>
    </row>
    <row r="332" spans="1:4" x14ac:dyDescent="0.2">
      <c r="A332" s="29">
        <v>42578</v>
      </c>
      <c r="B332">
        <v>18473.269531000002</v>
      </c>
      <c r="C332">
        <v>18472.169922000001</v>
      </c>
      <c r="D332">
        <v>18472.169922000001</v>
      </c>
    </row>
    <row r="333" spans="1:4" x14ac:dyDescent="0.2">
      <c r="A333" s="29">
        <v>42579</v>
      </c>
      <c r="B333">
        <v>18461.009765999999</v>
      </c>
      <c r="C333">
        <v>18456.349609000001</v>
      </c>
      <c r="D333">
        <v>18456.349609000001</v>
      </c>
    </row>
    <row r="334" spans="1:4" x14ac:dyDescent="0.2">
      <c r="A334" s="29">
        <v>42580</v>
      </c>
      <c r="B334">
        <v>18442.519531000002</v>
      </c>
      <c r="C334">
        <v>18432.240234000001</v>
      </c>
      <c r="D334">
        <v>18432.240234000001</v>
      </c>
    </row>
    <row r="335" spans="1:4" x14ac:dyDescent="0.2">
      <c r="A335" s="29">
        <v>42583</v>
      </c>
      <c r="B335">
        <v>18434.5</v>
      </c>
      <c r="C335">
        <v>18404.509765999999</v>
      </c>
      <c r="D335">
        <v>18404.509765999999</v>
      </c>
    </row>
    <row r="336" spans="1:4" x14ac:dyDescent="0.2">
      <c r="A336" s="29">
        <v>42584</v>
      </c>
      <c r="B336">
        <v>18401.150390999999</v>
      </c>
      <c r="C336">
        <v>18313.769531000002</v>
      </c>
      <c r="D336">
        <v>18313.769531000002</v>
      </c>
    </row>
    <row r="337" spans="1:4" x14ac:dyDescent="0.2">
      <c r="A337" s="29">
        <v>42585</v>
      </c>
      <c r="B337">
        <v>18313.080077999999</v>
      </c>
      <c r="C337">
        <v>18355</v>
      </c>
      <c r="D337">
        <v>18355</v>
      </c>
    </row>
    <row r="338" spans="1:4" x14ac:dyDescent="0.2">
      <c r="A338" s="29">
        <v>42586</v>
      </c>
      <c r="B338">
        <v>18351.429688</v>
      </c>
      <c r="C338">
        <v>18352.050781000002</v>
      </c>
      <c r="D338">
        <v>18352.050781000002</v>
      </c>
    </row>
    <row r="339" spans="1:4" x14ac:dyDescent="0.2">
      <c r="A339" s="29">
        <v>42587</v>
      </c>
      <c r="B339">
        <v>18402.800781000002</v>
      </c>
      <c r="C339">
        <v>18543.529297000001</v>
      </c>
      <c r="D339">
        <v>18543.529297000001</v>
      </c>
    </row>
    <row r="340" spans="1:4" x14ac:dyDescent="0.2">
      <c r="A340" s="29">
        <v>42590</v>
      </c>
      <c r="B340">
        <v>18541.890625</v>
      </c>
      <c r="C340">
        <v>18529.289063</v>
      </c>
      <c r="D340">
        <v>18529.289063</v>
      </c>
    </row>
    <row r="341" spans="1:4" x14ac:dyDescent="0.2">
      <c r="A341" s="29">
        <v>42591</v>
      </c>
      <c r="B341">
        <v>18538.050781000002</v>
      </c>
      <c r="C341">
        <v>18533.050781000002</v>
      </c>
      <c r="D341">
        <v>18533.050781000002</v>
      </c>
    </row>
    <row r="342" spans="1:4" x14ac:dyDescent="0.2">
      <c r="A342" s="29">
        <v>42592</v>
      </c>
      <c r="B342">
        <v>18541.480468999998</v>
      </c>
      <c r="C342">
        <v>18495.660156000002</v>
      </c>
      <c r="D342">
        <v>18495.660156000002</v>
      </c>
    </row>
    <row r="343" spans="1:4" x14ac:dyDescent="0.2">
      <c r="A343" s="29">
        <v>42593</v>
      </c>
      <c r="B343">
        <v>18519.080077999999</v>
      </c>
      <c r="C343">
        <v>18613.519531000002</v>
      </c>
      <c r="D343">
        <v>18613.519531000002</v>
      </c>
    </row>
    <row r="344" spans="1:4" x14ac:dyDescent="0.2">
      <c r="A344" s="29">
        <v>42594</v>
      </c>
      <c r="B344">
        <v>18595.650390999999</v>
      </c>
      <c r="C344">
        <v>18576.470702999999</v>
      </c>
      <c r="D344">
        <v>18576.470702999999</v>
      </c>
    </row>
    <row r="345" spans="1:4" x14ac:dyDescent="0.2">
      <c r="A345" s="29">
        <v>42597</v>
      </c>
      <c r="B345">
        <v>18588.589843999998</v>
      </c>
      <c r="C345">
        <v>18636.050781000002</v>
      </c>
      <c r="D345">
        <v>18636.050781000002</v>
      </c>
    </row>
    <row r="346" spans="1:4" x14ac:dyDescent="0.2">
      <c r="A346" s="29">
        <v>42598</v>
      </c>
      <c r="B346">
        <v>18614.480468999998</v>
      </c>
      <c r="C346">
        <v>18552.019531000002</v>
      </c>
      <c r="D346">
        <v>18552.019531000002</v>
      </c>
    </row>
    <row r="347" spans="1:4" x14ac:dyDescent="0.2">
      <c r="A347" s="29">
        <v>42599</v>
      </c>
      <c r="B347">
        <v>18537.089843999998</v>
      </c>
      <c r="C347">
        <v>18573.939452999999</v>
      </c>
      <c r="D347">
        <v>18573.939452999999</v>
      </c>
    </row>
    <row r="348" spans="1:4" x14ac:dyDescent="0.2">
      <c r="A348" s="29">
        <v>42600</v>
      </c>
      <c r="B348">
        <v>18566.539063</v>
      </c>
      <c r="C348">
        <v>18597.699218999998</v>
      </c>
      <c r="D348">
        <v>18597.699218999998</v>
      </c>
    </row>
    <row r="349" spans="1:4" x14ac:dyDescent="0.2">
      <c r="A349" s="29">
        <v>42601</v>
      </c>
      <c r="B349">
        <v>18585.169922000001</v>
      </c>
      <c r="C349">
        <v>18552.570313</v>
      </c>
      <c r="D349">
        <v>18552.570313</v>
      </c>
    </row>
    <row r="350" spans="1:4" x14ac:dyDescent="0.2">
      <c r="A350" s="29">
        <v>42604</v>
      </c>
      <c r="B350">
        <v>18535.859375</v>
      </c>
      <c r="C350">
        <v>18529.419922000001</v>
      </c>
      <c r="D350">
        <v>18529.419922000001</v>
      </c>
    </row>
    <row r="351" spans="1:4" x14ac:dyDescent="0.2">
      <c r="A351" s="29">
        <v>42605</v>
      </c>
      <c r="B351">
        <v>18568.939452999999</v>
      </c>
      <c r="C351">
        <v>18547.300781000002</v>
      </c>
      <c r="D351">
        <v>18547.300781000002</v>
      </c>
    </row>
    <row r="352" spans="1:4" x14ac:dyDescent="0.2">
      <c r="A352" s="29">
        <v>42606</v>
      </c>
      <c r="B352">
        <v>18537.5</v>
      </c>
      <c r="C352">
        <v>18481.480468999998</v>
      </c>
      <c r="D352">
        <v>18481.480468999998</v>
      </c>
    </row>
    <row r="353" spans="1:4" x14ac:dyDescent="0.2">
      <c r="A353" s="29">
        <v>42607</v>
      </c>
      <c r="B353">
        <v>18471.210938</v>
      </c>
      <c r="C353">
        <v>18448.410156000002</v>
      </c>
      <c r="D353">
        <v>18448.410156000002</v>
      </c>
    </row>
    <row r="354" spans="1:4" x14ac:dyDescent="0.2">
      <c r="A354" s="29">
        <v>42608</v>
      </c>
      <c r="B354">
        <v>18467.919922000001</v>
      </c>
      <c r="C354">
        <v>18395.400390999999</v>
      </c>
      <c r="D354">
        <v>18395.400390999999</v>
      </c>
    </row>
    <row r="355" spans="1:4" x14ac:dyDescent="0.2">
      <c r="A355" s="29">
        <v>42611</v>
      </c>
      <c r="B355">
        <v>18421.289063</v>
      </c>
      <c r="C355">
        <v>18502.990234000001</v>
      </c>
      <c r="D355">
        <v>18502.990234000001</v>
      </c>
    </row>
    <row r="356" spans="1:4" x14ac:dyDescent="0.2">
      <c r="A356" s="29">
        <v>42612</v>
      </c>
      <c r="B356">
        <v>18491.279297000001</v>
      </c>
      <c r="C356">
        <v>18454.300781000002</v>
      </c>
      <c r="D356">
        <v>18454.300781000002</v>
      </c>
    </row>
    <row r="357" spans="1:4" x14ac:dyDescent="0.2">
      <c r="A357" s="29">
        <v>42613</v>
      </c>
      <c r="B357">
        <v>18436.699218999998</v>
      </c>
      <c r="C357">
        <v>18400.880859000001</v>
      </c>
      <c r="D357">
        <v>18400.880859000001</v>
      </c>
    </row>
    <row r="358" spans="1:4" x14ac:dyDescent="0.2">
      <c r="A358" s="29">
        <v>42614</v>
      </c>
      <c r="B358">
        <v>18396.570313</v>
      </c>
      <c r="C358">
        <v>18419.300781000002</v>
      </c>
      <c r="D358">
        <v>18419.300781000002</v>
      </c>
    </row>
    <row r="359" spans="1:4" x14ac:dyDescent="0.2">
      <c r="A359" s="29">
        <v>42615</v>
      </c>
      <c r="B359">
        <v>18466.009765999999</v>
      </c>
      <c r="C359">
        <v>18491.960938</v>
      </c>
      <c r="D359">
        <v>18491.960938</v>
      </c>
    </row>
    <row r="360" spans="1:4" x14ac:dyDescent="0.2">
      <c r="A360" s="29">
        <v>42619</v>
      </c>
      <c r="B360">
        <v>18493.400390999999</v>
      </c>
      <c r="C360">
        <v>18538.119140999999</v>
      </c>
      <c r="D360">
        <v>18538.119140999999</v>
      </c>
    </row>
    <row r="361" spans="1:4" x14ac:dyDescent="0.2">
      <c r="A361" s="29">
        <v>42620</v>
      </c>
      <c r="B361">
        <v>18527.710938</v>
      </c>
      <c r="C361">
        <v>18526.140625</v>
      </c>
      <c r="D361">
        <v>18526.140625</v>
      </c>
    </row>
    <row r="362" spans="1:4" x14ac:dyDescent="0.2">
      <c r="A362" s="29">
        <v>42621</v>
      </c>
      <c r="B362">
        <v>18486.689452999999</v>
      </c>
      <c r="C362">
        <v>18479.910156000002</v>
      </c>
      <c r="D362">
        <v>18479.910156000002</v>
      </c>
    </row>
    <row r="363" spans="1:4" x14ac:dyDescent="0.2">
      <c r="A363" s="29">
        <v>42622</v>
      </c>
      <c r="B363">
        <v>18404.169922000001</v>
      </c>
      <c r="C363">
        <v>18085.449218999998</v>
      </c>
      <c r="D363">
        <v>18085.449218999998</v>
      </c>
    </row>
    <row r="364" spans="1:4" x14ac:dyDescent="0.2">
      <c r="A364" s="29">
        <v>42625</v>
      </c>
      <c r="B364">
        <v>18028.949218999998</v>
      </c>
      <c r="C364">
        <v>18325.070313</v>
      </c>
      <c r="D364">
        <v>18325.070313</v>
      </c>
    </row>
    <row r="365" spans="1:4" x14ac:dyDescent="0.2">
      <c r="A365" s="29">
        <v>42626</v>
      </c>
      <c r="B365">
        <v>18262.990234000001</v>
      </c>
      <c r="C365">
        <v>18066.75</v>
      </c>
      <c r="D365">
        <v>18066.75</v>
      </c>
    </row>
    <row r="366" spans="1:4" x14ac:dyDescent="0.2">
      <c r="A366" s="29">
        <v>42627</v>
      </c>
      <c r="B366">
        <v>18073.390625</v>
      </c>
      <c r="C366">
        <v>18034.769531000002</v>
      </c>
      <c r="D366">
        <v>18034.769531000002</v>
      </c>
    </row>
    <row r="367" spans="1:4" x14ac:dyDescent="0.2">
      <c r="A367" s="29">
        <v>42628</v>
      </c>
      <c r="B367">
        <v>18024.910156000002</v>
      </c>
      <c r="C367">
        <v>18212.480468999998</v>
      </c>
      <c r="D367">
        <v>18212.480468999998</v>
      </c>
    </row>
    <row r="368" spans="1:4" x14ac:dyDescent="0.2">
      <c r="A368" s="29">
        <v>42629</v>
      </c>
      <c r="B368">
        <v>18217.210938</v>
      </c>
      <c r="C368">
        <v>18123.800781000002</v>
      </c>
      <c r="D368">
        <v>18123.800781000002</v>
      </c>
    </row>
    <row r="369" spans="1:4" x14ac:dyDescent="0.2">
      <c r="A369" s="29">
        <v>42632</v>
      </c>
      <c r="B369">
        <v>18154.820313</v>
      </c>
      <c r="C369">
        <v>18120.169922000001</v>
      </c>
      <c r="D369">
        <v>18120.169922000001</v>
      </c>
    </row>
    <row r="370" spans="1:4" x14ac:dyDescent="0.2">
      <c r="A370" s="29">
        <v>42633</v>
      </c>
      <c r="B370">
        <v>18175.359375</v>
      </c>
      <c r="C370">
        <v>18129.960938</v>
      </c>
      <c r="D370">
        <v>18129.960938</v>
      </c>
    </row>
    <row r="371" spans="1:4" x14ac:dyDescent="0.2">
      <c r="A371" s="29">
        <v>42634</v>
      </c>
      <c r="B371">
        <v>18164.960938</v>
      </c>
      <c r="C371">
        <v>18293.699218999998</v>
      </c>
      <c r="D371">
        <v>18293.699218999998</v>
      </c>
    </row>
    <row r="372" spans="1:4" x14ac:dyDescent="0.2">
      <c r="A372" s="29">
        <v>42635</v>
      </c>
      <c r="B372">
        <v>18343.759765999999</v>
      </c>
      <c r="C372">
        <v>18392.460938</v>
      </c>
      <c r="D372">
        <v>18392.460938</v>
      </c>
    </row>
    <row r="373" spans="1:4" x14ac:dyDescent="0.2">
      <c r="A373" s="29">
        <v>42636</v>
      </c>
      <c r="B373">
        <v>18377.359375</v>
      </c>
      <c r="C373">
        <v>18261.449218999998</v>
      </c>
      <c r="D373">
        <v>18261.449218999998</v>
      </c>
    </row>
    <row r="374" spans="1:4" x14ac:dyDescent="0.2">
      <c r="A374" s="29">
        <v>42639</v>
      </c>
      <c r="B374">
        <v>18217.759765999999</v>
      </c>
      <c r="C374">
        <v>18094.830077999999</v>
      </c>
      <c r="D374">
        <v>18094.830077999999</v>
      </c>
    </row>
    <row r="375" spans="1:4" x14ac:dyDescent="0.2">
      <c r="A375" s="29">
        <v>42640</v>
      </c>
      <c r="B375">
        <v>18099.210938</v>
      </c>
      <c r="C375">
        <v>18228.300781000002</v>
      </c>
      <c r="D375">
        <v>18228.300781000002</v>
      </c>
    </row>
    <row r="376" spans="1:4" x14ac:dyDescent="0.2">
      <c r="A376" s="29">
        <v>42641</v>
      </c>
      <c r="B376">
        <v>18240.220702999999</v>
      </c>
      <c r="C376">
        <v>18339.240234000001</v>
      </c>
      <c r="D376">
        <v>18339.240234000001</v>
      </c>
    </row>
    <row r="377" spans="1:4" x14ac:dyDescent="0.2">
      <c r="A377" s="29">
        <v>42642</v>
      </c>
      <c r="B377">
        <v>18322.880859000001</v>
      </c>
      <c r="C377">
        <v>18143.449218999998</v>
      </c>
      <c r="D377">
        <v>18143.449218999998</v>
      </c>
    </row>
    <row r="378" spans="1:4" x14ac:dyDescent="0.2">
      <c r="A378" s="29">
        <v>42643</v>
      </c>
      <c r="B378">
        <v>18181.800781000002</v>
      </c>
      <c r="C378">
        <v>18308.150390999999</v>
      </c>
      <c r="D378">
        <v>18308.150390999999</v>
      </c>
    </row>
    <row r="379" spans="1:4" x14ac:dyDescent="0.2">
      <c r="A379" s="29">
        <v>42646</v>
      </c>
      <c r="B379">
        <v>18279.599609000001</v>
      </c>
      <c r="C379">
        <v>18253.849609000001</v>
      </c>
      <c r="D379">
        <v>18253.849609000001</v>
      </c>
    </row>
    <row r="380" spans="1:4" x14ac:dyDescent="0.2">
      <c r="A380" s="29">
        <v>42647</v>
      </c>
      <c r="B380">
        <v>18267.679688</v>
      </c>
      <c r="C380">
        <v>18168.449218999998</v>
      </c>
      <c r="D380">
        <v>18168.449218999998</v>
      </c>
    </row>
    <row r="381" spans="1:4" x14ac:dyDescent="0.2">
      <c r="A381" s="29">
        <v>42648</v>
      </c>
      <c r="B381">
        <v>18205.5</v>
      </c>
      <c r="C381">
        <v>18281.029297000001</v>
      </c>
      <c r="D381">
        <v>18281.029297000001</v>
      </c>
    </row>
    <row r="382" spans="1:4" x14ac:dyDescent="0.2">
      <c r="A382" s="29">
        <v>42649</v>
      </c>
      <c r="B382">
        <v>18280.419922000001</v>
      </c>
      <c r="C382">
        <v>18268.5</v>
      </c>
      <c r="D382">
        <v>18268.5</v>
      </c>
    </row>
    <row r="383" spans="1:4" x14ac:dyDescent="0.2">
      <c r="A383" s="29">
        <v>42650</v>
      </c>
      <c r="B383">
        <v>18295.349609000001</v>
      </c>
      <c r="C383">
        <v>18240.490234000001</v>
      </c>
      <c r="D383">
        <v>18240.490234000001</v>
      </c>
    </row>
    <row r="384" spans="1:4" x14ac:dyDescent="0.2">
      <c r="A384" s="29">
        <v>42653</v>
      </c>
      <c r="B384">
        <v>18282.949218999998</v>
      </c>
      <c r="C384">
        <v>18329.039063</v>
      </c>
      <c r="D384">
        <v>18329.039063</v>
      </c>
    </row>
    <row r="385" spans="1:4" x14ac:dyDescent="0.2">
      <c r="A385" s="29">
        <v>42654</v>
      </c>
      <c r="B385">
        <v>18308.429688</v>
      </c>
      <c r="C385">
        <v>18128.660156000002</v>
      </c>
      <c r="D385">
        <v>18128.660156000002</v>
      </c>
    </row>
    <row r="386" spans="1:4" x14ac:dyDescent="0.2">
      <c r="A386" s="29">
        <v>42655</v>
      </c>
      <c r="B386">
        <v>18132.630859000001</v>
      </c>
      <c r="C386">
        <v>18144.199218999998</v>
      </c>
      <c r="D386">
        <v>18144.199218999998</v>
      </c>
    </row>
    <row r="387" spans="1:4" x14ac:dyDescent="0.2">
      <c r="A387" s="29">
        <v>42656</v>
      </c>
      <c r="B387">
        <v>18088.320313</v>
      </c>
      <c r="C387">
        <v>18098.939452999999</v>
      </c>
      <c r="D387">
        <v>18098.939452999999</v>
      </c>
    </row>
    <row r="388" spans="1:4" x14ac:dyDescent="0.2">
      <c r="A388" s="29">
        <v>42657</v>
      </c>
      <c r="B388">
        <v>18177.349609000001</v>
      </c>
      <c r="C388">
        <v>18138.380859000001</v>
      </c>
      <c r="D388">
        <v>18138.380859000001</v>
      </c>
    </row>
    <row r="389" spans="1:4" x14ac:dyDescent="0.2">
      <c r="A389" s="29">
        <v>42660</v>
      </c>
      <c r="B389">
        <v>18135.849609000001</v>
      </c>
      <c r="C389">
        <v>18086.400390999999</v>
      </c>
      <c r="D389">
        <v>18086.400390999999</v>
      </c>
    </row>
    <row r="390" spans="1:4" x14ac:dyDescent="0.2">
      <c r="A390" s="29">
        <v>42661</v>
      </c>
      <c r="B390">
        <v>18145.060547000001</v>
      </c>
      <c r="C390">
        <v>18161.939452999999</v>
      </c>
      <c r="D390">
        <v>18161.939452999999</v>
      </c>
    </row>
    <row r="391" spans="1:4" x14ac:dyDescent="0.2">
      <c r="A391" s="29">
        <v>42662</v>
      </c>
      <c r="B391">
        <v>18178.210938</v>
      </c>
      <c r="C391">
        <v>18202.619140999999</v>
      </c>
      <c r="D391">
        <v>18202.619140999999</v>
      </c>
    </row>
    <row r="392" spans="1:4" x14ac:dyDescent="0.2">
      <c r="A392" s="29">
        <v>42663</v>
      </c>
      <c r="B392">
        <v>18161.869140999999</v>
      </c>
      <c r="C392">
        <v>18162.349609000001</v>
      </c>
      <c r="D392">
        <v>18162.349609000001</v>
      </c>
    </row>
    <row r="393" spans="1:4" x14ac:dyDescent="0.2">
      <c r="A393" s="29">
        <v>42664</v>
      </c>
      <c r="B393">
        <v>18152.630859000001</v>
      </c>
      <c r="C393">
        <v>18145.710938</v>
      </c>
      <c r="D393">
        <v>18145.710938</v>
      </c>
    </row>
    <row r="394" spans="1:4" x14ac:dyDescent="0.2">
      <c r="A394" s="29">
        <v>42667</v>
      </c>
      <c r="B394">
        <v>18197.140625</v>
      </c>
      <c r="C394">
        <v>18223.029297000001</v>
      </c>
      <c r="D394">
        <v>18223.029297000001</v>
      </c>
    </row>
    <row r="395" spans="1:4" x14ac:dyDescent="0.2">
      <c r="A395" s="29">
        <v>42668</v>
      </c>
      <c r="B395">
        <v>18206.519531000002</v>
      </c>
      <c r="C395">
        <v>18169.269531000002</v>
      </c>
      <c r="D395">
        <v>18169.269531000002</v>
      </c>
    </row>
    <row r="396" spans="1:4" x14ac:dyDescent="0.2">
      <c r="A396" s="29">
        <v>42669</v>
      </c>
      <c r="B396">
        <v>18103.800781000002</v>
      </c>
      <c r="C396">
        <v>18199.330077999999</v>
      </c>
      <c r="D396">
        <v>18199.330077999999</v>
      </c>
    </row>
    <row r="397" spans="1:4" x14ac:dyDescent="0.2">
      <c r="A397" s="29">
        <v>42670</v>
      </c>
      <c r="B397">
        <v>18234.810547000001</v>
      </c>
      <c r="C397">
        <v>18169.679688</v>
      </c>
      <c r="D397">
        <v>18169.679688</v>
      </c>
    </row>
    <row r="398" spans="1:4" x14ac:dyDescent="0.2">
      <c r="A398" s="29">
        <v>42671</v>
      </c>
      <c r="B398">
        <v>18193.789063</v>
      </c>
      <c r="C398">
        <v>18161.189452999999</v>
      </c>
      <c r="D398">
        <v>18161.189452999999</v>
      </c>
    </row>
    <row r="399" spans="1:4" x14ac:dyDescent="0.2">
      <c r="A399" s="29">
        <v>42674</v>
      </c>
      <c r="B399">
        <v>18176.599609000001</v>
      </c>
      <c r="C399">
        <v>18142.419922000001</v>
      </c>
      <c r="D399">
        <v>18142.419922000001</v>
      </c>
    </row>
    <row r="400" spans="1:4" x14ac:dyDescent="0.2">
      <c r="A400" s="29">
        <v>42675</v>
      </c>
      <c r="B400">
        <v>18158.240234000001</v>
      </c>
      <c r="C400">
        <v>18037.099609000001</v>
      </c>
      <c r="D400">
        <v>18037.099609000001</v>
      </c>
    </row>
    <row r="401" spans="1:4" x14ac:dyDescent="0.2">
      <c r="A401" s="29">
        <v>42676</v>
      </c>
      <c r="B401">
        <v>18017.720702999999</v>
      </c>
      <c r="C401">
        <v>17959.640625</v>
      </c>
      <c r="D401">
        <v>17959.640625</v>
      </c>
    </row>
    <row r="402" spans="1:4" x14ac:dyDescent="0.2">
      <c r="A402" s="29">
        <v>42677</v>
      </c>
      <c r="B402">
        <v>17978.75</v>
      </c>
      <c r="C402">
        <v>17930.669922000001</v>
      </c>
      <c r="D402">
        <v>17930.669922000001</v>
      </c>
    </row>
    <row r="403" spans="1:4" x14ac:dyDescent="0.2">
      <c r="A403" s="29">
        <v>42678</v>
      </c>
      <c r="B403">
        <v>17928.349609000001</v>
      </c>
      <c r="C403">
        <v>17888.279297000001</v>
      </c>
      <c r="D403">
        <v>17888.279297000001</v>
      </c>
    </row>
    <row r="404" spans="1:4" x14ac:dyDescent="0.2">
      <c r="A404" s="29">
        <v>42681</v>
      </c>
      <c r="B404">
        <v>17994.640625</v>
      </c>
      <c r="C404">
        <v>18259.599609000001</v>
      </c>
      <c r="D404">
        <v>18259.599609000001</v>
      </c>
    </row>
    <row r="405" spans="1:4" x14ac:dyDescent="0.2">
      <c r="A405" s="29">
        <v>42682</v>
      </c>
      <c r="B405">
        <v>18251.380859000001</v>
      </c>
      <c r="C405">
        <v>18332.740234000001</v>
      </c>
      <c r="D405">
        <v>18332.740234000001</v>
      </c>
    </row>
    <row r="406" spans="1:4" x14ac:dyDescent="0.2">
      <c r="A406" s="29">
        <v>42683</v>
      </c>
      <c r="B406">
        <v>18317.259765999999</v>
      </c>
      <c r="C406">
        <v>18589.689452999999</v>
      </c>
      <c r="D406">
        <v>18589.689452999999</v>
      </c>
    </row>
    <row r="407" spans="1:4" x14ac:dyDescent="0.2">
      <c r="A407" s="29">
        <v>42684</v>
      </c>
      <c r="B407">
        <v>18603.140625</v>
      </c>
      <c r="C407">
        <v>18807.880859000001</v>
      </c>
      <c r="D407">
        <v>18807.880859000001</v>
      </c>
    </row>
    <row r="408" spans="1:4" x14ac:dyDescent="0.2">
      <c r="A408" s="29">
        <v>42685</v>
      </c>
      <c r="B408">
        <v>18781.650390999999</v>
      </c>
      <c r="C408">
        <v>18847.660156000002</v>
      </c>
      <c r="D408">
        <v>18847.660156000002</v>
      </c>
    </row>
    <row r="409" spans="1:4" x14ac:dyDescent="0.2">
      <c r="A409" s="29">
        <v>42688</v>
      </c>
      <c r="B409">
        <v>18876.769531000002</v>
      </c>
      <c r="C409">
        <v>18868.689452999999</v>
      </c>
      <c r="D409">
        <v>18868.689452999999</v>
      </c>
    </row>
    <row r="410" spans="1:4" x14ac:dyDescent="0.2">
      <c r="A410" s="29">
        <v>42689</v>
      </c>
      <c r="B410">
        <v>18858.210938</v>
      </c>
      <c r="C410">
        <v>18923.060547000001</v>
      </c>
      <c r="D410">
        <v>18923.060547000001</v>
      </c>
    </row>
    <row r="411" spans="1:4" x14ac:dyDescent="0.2">
      <c r="A411" s="29">
        <v>42690</v>
      </c>
      <c r="B411">
        <v>18909.849609000001</v>
      </c>
      <c r="C411">
        <v>18868.140625</v>
      </c>
      <c r="D411">
        <v>18868.140625</v>
      </c>
    </row>
    <row r="412" spans="1:4" x14ac:dyDescent="0.2">
      <c r="A412" s="29">
        <v>42691</v>
      </c>
      <c r="B412">
        <v>18866.220702999999</v>
      </c>
      <c r="C412">
        <v>18903.820313</v>
      </c>
      <c r="D412">
        <v>18903.820313</v>
      </c>
    </row>
    <row r="413" spans="1:4" x14ac:dyDescent="0.2">
      <c r="A413" s="29">
        <v>42692</v>
      </c>
      <c r="B413">
        <v>18905.330077999999</v>
      </c>
      <c r="C413">
        <v>18867.929688</v>
      </c>
      <c r="D413">
        <v>18867.929688</v>
      </c>
    </row>
    <row r="414" spans="1:4" x14ac:dyDescent="0.2">
      <c r="A414" s="29">
        <v>42695</v>
      </c>
      <c r="B414">
        <v>18898.679688</v>
      </c>
      <c r="C414">
        <v>18956.689452999999</v>
      </c>
      <c r="D414">
        <v>18956.689452999999</v>
      </c>
    </row>
    <row r="415" spans="1:4" x14ac:dyDescent="0.2">
      <c r="A415" s="29">
        <v>42696</v>
      </c>
      <c r="B415">
        <v>18970.390625</v>
      </c>
      <c r="C415">
        <v>19023.869140999999</v>
      </c>
      <c r="D415">
        <v>19023.869140999999</v>
      </c>
    </row>
    <row r="416" spans="1:4" x14ac:dyDescent="0.2">
      <c r="A416" s="29">
        <v>42697</v>
      </c>
      <c r="B416">
        <v>19015.519531000002</v>
      </c>
      <c r="C416">
        <v>19083.179688</v>
      </c>
      <c r="D416">
        <v>19083.179688</v>
      </c>
    </row>
    <row r="417" spans="1:4" x14ac:dyDescent="0.2">
      <c r="A417" s="29">
        <v>42699</v>
      </c>
      <c r="B417">
        <v>19093.720702999999</v>
      </c>
      <c r="C417">
        <v>19152.140625</v>
      </c>
      <c r="D417">
        <v>19152.140625</v>
      </c>
    </row>
    <row r="418" spans="1:4" x14ac:dyDescent="0.2">
      <c r="A418" s="29">
        <v>42702</v>
      </c>
      <c r="B418">
        <v>19122.140625</v>
      </c>
      <c r="C418">
        <v>19097.900390999999</v>
      </c>
      <c r="D418">
        <v>19097.900390999999</v>
      </c>
    </row>
    <row r="419" spans="1:4" x14ac:dyDescent="0.2">
      <c r="A419" s="29">
        <v>42703</v>
      </c>
      <c r="B419">
        <v>19064.070313</v>
      </c>
      <c r="C419">
        <v>19121.599609000001</v>
      </c>
      <c r="D419">
        <v>19121.599609000001</v>
      </c>
    </row>
    <row r="420" spans="1:4" x14ac:dyDescent="0.2">
      <c r="A420" s="29">
        <v>42704</v>
      </c>
      <c r="B420">
        <v>19135.640625</v>
      </c>
      <c r="C420">
        <v>19123.580077999999</v>
      </c>
      <c r="D420">
        <v>19123.580077999999</v>
      </c>
    </row>
    <row r="421" spans="1:4" x14ac:dyDescent="0.2">
      <c r="A421" s="29">
        <v>42705</v>
      </c>
      <c r="B421">
        <v>19149.199218999998</v>
      </c>
      <c r="C421">
        <v>19191.929688</v>
      </c>
      <c r="D421">
        <v>19191.929688</v>
      </c>
    </row>
    <row r="422" spans="1:4" x14ac:dyDescent="0.2">
      <c r="A422" s="29">
        <v>42706</v>
      </c>
      <c r="B422">
        <v>19161.25</v>
      </c>
      <c r="C422">
        <v>19170.419922000001</v>
      </c>
      <c r="D422">
        <v>19170.419922000001</v>
      </c>
    </row>
    <row r="423" spans="1:4" x14ac:dyDescent="0.2">
      <c r="A423" s="29">
        <v>42709</v>
      </c>
      <c r="B423">
        <v>19244.349609000001</v>
      </c>
      <c r="C423">
        <v>19216.240234000001</v>
      </c>
      <c r="D423">
        <v>19216.240234000001</v>
      </c>
    </row>
    <row r="424" spans="1:4" x14ac:dyDescent="0.2">
      <c r="A424" s="29">
        <v>42710</v>
      </c>
      <c r="B424">
        <v>19219.910156000002</v>
      </c>
      <c r="C424">
        <v>19251.779297000001</v>
      </c>
      <c r="D424">
        <v>19251.779297000001</v>
      </c>
    </row>
    <row r="425" spans="1:4" x14ac:dyDescent="0.2">
      <c r="A425" s="29">
        <v>42711</v>
      </c>
      <c r="B425">
        <v>19241.990234000001</v>
      </c>
      <c r="C425">
        <v>19549.619140999999</v>
      </c>
      <c r="D425">
        <v>19549.619140999999</v>
      </c>
    </row>
    <row r="426" spans="1:4" x14ac:dyDescent="0.2">
      <c r="A426" s="29">
        <v>42712</v>
      </c>
      <c r="B426">
        <v>19559.939452999999</v>
      </c>
      <c r="C426">
        <v>19614.810547000001</v>
      </c>
      <c r="D426">
        <v>19614.810547000001</v>
      </c>
    </row>
    <row r="427" spans="1:4" x14ac:dyDescent="0.2">
      <c r="A427" s="29">
        <v>42713</v>
      </c>
      <c r="B427">
        <v>19631.349609000001</v>
      </c>
      <c r="C427">
        <v>19756.849609000001</v>
      </c>
      <c r="D427">
        <v>19756.849609000001</v>
      </c>
    </row>
    <row r="428" spans="1:4" x14ac:dyDescent="0.2">
      <c r="A428" s="29">
        <v>42716</v>
      </c>
      <c r="B428">
        <v>19770.199218999998</v>
      </c>
      <c r="C428">
        <v>19796.429688</v>
      </c>
      <c r="D428">
        <v>19796.429688</v>
      </c>
    </row>
    <row r="429" spans="1:4" x14ac:dyDescent="0.2">
      <c r="A429" s="29">
        <v>42717</v>
      </c>
      <c r="B429">
        <v>19852.210938</v>
      </c>
      <c r="C429">
        <v>19911.210938</v>
      </c>
      <c r="D429">
        <v>19911.210938</v>
      </c>
    </row>
    <row r="430" spans="1:4" x14ac:dyDescent="0.2">
      <c r="A430" s="29">
        <v>42718</v>
      </c>
      <c r="B430">
        <v>19876.130859000001</v>
      </c>
      <c r="C430">
        <v>19792.529297000001</v>
      </c>
      <c r="D430">
        <v>19792.529297000001</v>
      </c>
    </row>
    <row r="431" spans="1:4" x14ac:dyDescent="0.2">
      <c r="A431" s="29">
        <v>42719</v>
      </c>
      <c r="B431">
        <v>19811.5</v>
      </c>
      <c r="C431">
        <v>19852.240234000001</v>
      </c>
      <c r="D431">
        <v>19852.240234000001</v>
      </c>
    </row>
    <row r="432" spans="1:4" x14ac:dyDescent="0.2">
      <c r="A432" s="29">
        <v>42720</v>
      </c>
      <c r="B432">
        <v>19909.009765999999</v>
      </c>
      <c r="C432">
        <v>19843.410156000002</v>
      </c>
      <c r="D432">
        <v>19843.410156000002</v>
      </c>
    </row>
    <row r="433" spans="1:4" x14ac:dyDescent="0.2">
      <c r="A433" s="29">
        <v>42723</v>
      </c>
      <c r="B433">
        <v>19836.660156000002</v>
      </c>
      <c r="C433">
        <v>19883.060547000001</v>
      </c>
      <c r="D433">
        <v>19883.060547000001</v>
      </c>
    </row>
    <row r="434" spans="1:4" x14ac:dyDescent="0.2">
      <c r="A434" s="29">
        <v>42724</v>
      </c>
      <c r="B434">
        <v>19920.589843999998</v>
      </c>
      <c r="C434">
        <v>19974.619140999999</v>
      </c>
      <c r="D434">
        <v>19974.619140999999</v>
      </c>
    </row>
    <row r="435" spans="1:4" x14ac:dyDescent="0.2">
      <c r="A435" s="29">
        <v>42725</v>
      </c>
      <c r="B435">
        <v>19968.970702999999</v>
      </c>
      <c r="C435">
        <v>19941.960938</v>
      </c>
      <c r="D435">
        <v>19941.960938</v>
      </c>
    </row>
    <row r="436" spans="1:4" x14ac:dyDescent="0.2">
      <c r="A436" s="29">
        <v>42726</v>
      </c>
      <c r="B436">
        <v>19922.679688</v>
      </c>
      <c r="C436">
        <v>19918.880859000001</v>
      </c>
      <c r="D436">
        <v>19918.880859000001</v>
      </c>
    </row>
    <row r="437" spans="1:4" x14ac:dyDescent="0.2">
      <c r="A437" s="29">
        <v>42727</v>
      </c>
      <c r="B437">
        <v>19908.609375</v>
      </c>
      <c r="C437">
        <v>19933.810547000001</v>
      </c>
      <c r="D437">
        <v>19933.810547000001</v>
      </c>
    </row>
    <row r="438" spans="1:4" x14ac:dyDescent="0.2">
      <c r="A438" s="29">
        <v>42731</v>
      </c>
      <c r="B438">
        <v>19943.460938</v>
      </c>
      <c r="C438">
        <v>19945.039063</v>
      </c>
      <c r="D438">
        <v>19945.039063</v>
      </c>
    </row>
    <row r="439" spans="1:4" x14ac:dyDescent="0.2">
      <c r="A439" s="29">
        <v>42732</v>
      </c>
      <c r="B439">
        <v>19964.310547000001</v>
      </c>
      <c r="C439">
        <v>19833.679688</v>
      </c>
      <c r="D439">
        <v>19833.679688</v>
      </c>
    </row>
    <row r="440" spans="1:4" x14ac:dyDescent="0.2">
      <c r="A440" s="29">
        <v>42733</v>
      </c>
      <c r="B440">
        <v>19835.460938</v>
      </c>
      <c r="C440">
        <v>19819.779297000001</v>
      </c>
      <c r="D440">
        <v>19819.779297000001</v>
      </c>
    </row>
    <row r="441" spans="1:4" x14ac:dyDescent="0.2">
      <c r="A441" s="29">
        <v>42734</v>
      </c>
      <c r="B441">
        <v>19833.169922000001</v>
      </c>
      <c r="C441">
        <v>19762.599609000001</v>
      </c>
      <c r="D441">
        <v>19762.599609000001</v>
      </c>
    </row>
    <row r="442" spans="1:4" x14ac:dyDescent="0.2">
      <c r="A442" s="29">
        <v>42738</v>
      </c>
      <c r="B442">
        <v>19872.859375</v>
      </c>
      <c r="C442">
        <v>19881.759765999999</v>
      </c>
      <c r="D442">
        <v>19881.759765999999</v>
      </c>
    </row>
    <row r="443" spans="1:4" x14ac:dyDescent="0.2">
      <c r="A443" s="29">
        <v>42739</v>
      </c>
      <c r="B443">
        <v>19890.939452999999</v>
      </c>
      <c r="C443">
        <v>19942.160156000002</v>
      </c>
      <c r="D443">
        <v>19942.160156000002</v>
      </c>
    </row>
    <row r="444" spans="1:4" x14ac:dyDescent="0.2">
      <c r="A444" s="29">
        <v>42740</v>
      </c>
      <c r="B444">
        <v>19924.560547000001</v>
      </c>
      <c r="C444">
        <v>19899.289063</v>
      </c>
      <c r="D444">
        <v>19899.289063</v>
      </c>
    </row>
    <row r="445" spans="1:4" x14ac:dyDescent="0.2">
      <c r="A445" s="29">
        <v>42741</v>
      </c>
      <c r="B445">
        <v>19906.960938</v>
      </c>
      <c r="C445">
        <v>19963.800781000002</v>
      </c>
      <c r="D445">
        <v>19963.800781000002</v>
      </c>
    </row>
    <row r="446" spans="1:4" x14ac:dyDescent="0.2">
      <c r="A446" s="29">
        <v>42744</v>
      </c>
      <c r="B446">
        <v>19931.410156000002</v>
      </c>
      <c r="C446">
        <v>19887.380859000001</v>
      </c>
      <c r="D446">
        <v>19887.380859000001</v>
      </c>
    </row>
    <row r="447" spans="1:4" x14ac:dyDescent="0.2">
      <c r="A447" s="29">
        <v>42745</v>
      </c>
      <c r="B447">
        <v>19876.349609000001</v>
      </c>
      <c r="C447">
        <v>19855.529297000001</v>
      </c>
      <c r="D447">
        <v>19855.529297000001</v>
      </c>
    </row>
    <row r="448" spans="1:4" x14ac:dyDescent="0.2">
      <c r="A448" s="29">
        <v>42746</v>
      </c>
      <c r="B448">
        <v>19887.380859000001</v>
      </c>
      <c r="C448">
        <v>19954.279297000001</v>
      </c>
      <c r="D448">
        <v>19954.279297000001</v>
      </c>
    </row>
    <row r="449" spans="1:4" x14ac:dyDescent="0.2">
      <c r="A449" s="29">
        <v>42747</v>
      </c>
      <c r="B449">
        <v>19926.210938</v>
      </c>
      <c r="C449">
        <v>19891</v>
      </c>
      <c r="D449">
        <v>19891</v>
      </c>
    </row>
    <row r="450" spans="1:4" x14ac:dyDescent="0.2">
      <c r="A450" s="29">
        <v>42748</v>
      </c>
      <c r="B450">
        <v>19912.539063</v>
      </c>
      <c r="C450">
        <v>19885.730468999998</v>
      </c>
      <c r="D450">
        <v>19885.730468999998</v>
      </c>
    </row>
    <row r="451" spans="1:4" x14ac:dyDescent="0.2">
      <c r="A451" s="29">
        <v>42752</v>
      </c>
      <c r="B451">
        <v>19848.820313</v>
      </c>
      <c r="C451">
        <v>19826.769531000002</v>
      </c>
      <c r="D451">
        <v>19826.769531000002</v>
      </c>
    </row>
    <row r="452" spans="1:4" x14ac:dyDescent="0.2">
      <c r="A452" s="29">
        <v>42753</v>
      </c>
      <c r="B452">
        <v>19822.730468999998</v>
      </c>
      <c r="C452">
        <v>19804.720702999999</v>
      </c>
      <c r="D452">
        <v>19804.720702999999</v>
      </c>
    </row>
    <row r="453" spans="1:4" x14ac:dyDescent="0.2">
      <c r="A453" s="29">
        <v>42754</v>
      </c>
      <c r="B453">
        <v>19813.550781000002</v>
      </c>
      <c r="C453">
        <v>19732.400390999999</v>
      </c>
      <c r="D453">
        <v>19732.400390999999</v>
      </c>
    </row>
    <row r="454" spans="1:4" x14ac:dyDescent="0.2">
      <c r="A454" s="29">
        <v>42755</v>
      </c>
      <c r="B454">
        <v>19795.060547000001</v>
      </c>
      <c r="C454">
        <v>19827.25</v>
      </c>
      <c r="D454">
        <v>19827.25</v>
      </c>
    </row>
    <row r="455" spans="1:4" x14ac:dyDescent="0.2">
      <c r="A455" s="29">
        <v>42758</v>
      </c>
      <c r="B455">
        <v>19794.789063</v>
      </c>
      <c r="C455">
        <v>19799.849609000001</v>
      </c>
      <c r="D455">
        <v>19799.849609000001</v>
      </c>
    </row>
    <row r="456" spans="1:4" x14ac:dyDescent="0.2">
      <c r="A456" s="29">
        <v>42759</v>
      </c>
      <c r="B456">
        <v>19794.679688</v>
      </c>
      <c r="C456">
        <v>19912.710938</v>
      </c>
      <c r="D456">
        <v>19912.710938</v>
      </c>
    </row>
    <row r="457" spans="1:4" x14ac:dyDescent="0.2">
      <c r="A457" s="29">
        <v>42760</v>
      </c>
      <c r="B457">
        <v>19994.480468999998</v>
      </c>
      <c r="C457">
        <v>20068.509765999999</v>
      </c>
      <c r="D457">
        <v>20068.509765999999</v>
      </c>
    </row>
    <row r="458" spans="1:4" x14ac:dyDescent="0.2">
      <c r="A458" s="29">
        <v>42761</v>
      </c>
      <c r="B458">
        <v>20076.25</v>
      </c>
      <c r="C458">
        <v>20100.910156000002</v>
      </c>
      <c r="D458">
        <v>20100.910156000002</v>
      </c>
    </row>
    <row r="459" spans="1:4" x14ac:dyDescent="0.2">
      <c r="A459" s="29">
        <v>42762</v>
      </c>
      <c r="B459">
        <v>20103.359375</v>
      </c>
      <c r="C459">
        <v>20093.779297000001</v>
      </c>
      <c r="D459">
        <v>20093.779297000001</v>
      </c>
    </row>
    <row r="460" spans="1:4" x14ac:dyDescent="0.2">
      <c r="A460" s="29">
        <v>42765</v>
      </c>
      <c r="B460">
        <v>20028.619140999999</v>
      </c>
      <c r="C460">
        <v>19971.130859000001</v>
      </c>
      <c r="D460">
        <v>19971.130859000001</v>
      </c>
    </row>
    <row r="461" spans="1:4" x14ac:dyDescent="0.2">
      <c r="A461" s="29">
        <v>42766</v>
      </c>
      <c r="B461">
        <v>19913.160156000002</v>
      </c>
      <c r="C461">
        <v>19864.089843999998</v>
      </c>
      <c r="D461">
        <v>19864.089843999998</v>
      </c>
    </row>
    <row r="462" spans="1:4" x14ac:dyDescent="0.2">
      <c r="A462" s="29">
        <v>42767</v>
      </c>
      <c r="B462">
        <v>19923.810547000001</v>
      </c>
      <c r="C462">
        <v>19890.939452999999</v>
      </c>
      <c r="D462">
        <v>19890.939452999999</v>
      </c>
    </row>
    <row r="463" spans="1:4" x14ac:dyDescent="0.2">
      <c r="A463" s="29">
        <v>42768</v>
      </c>
      <c r="B463">
        <v>19858.339843999998</v>
      </c>
      <c r="C463">
        <v>19884.910156000002</v>
      </c>
      <c r="D463">
        <v>19884.910156000002</v>
      </c>
    </row>
    <row r="464" spans="1:4" x14ac:dyDescent="0.2">
      <c r="A464" s="29">
        <v>42769</v>
      </c>
      <c r="B464">
        <v>19964.210938</v>
      </c>
      <c r="C464">
        <v>20071.460938</v>
      </c>
      <c r="D464">
        <v>20071.460938</v>
      </c>
    </row>
    <row r="465" spans="1:4" x14ac:dyDescent="0.2">
      <c r="A465" s="29">
        <v>42772</v>
      </c>
      <c r="B465">
        <v>20025.609375</v>
      </c>
      <c r="C465">
        <v>20052.419922000001</v>
      </c>
      <c r="D465">
        <v>20052.419922000001</v>
      </c>
    </row>
    <row r="466" spans="1:4" x14ac:dyDescent="0.2">
      <c r="A466" s="29">
        <v>42773</v>
      </c>
      <c r="B466">
        <v>20107.619140999999</v>
      </c>
      <c r="C466">
        <v>20090.289063</v>
      </c>
      <c r="D466">
        <v>20090.289063</v>
      </c>
    </row>
    <row r="467" spans="1:4" x14ac:dyDescent="0.2">
      <c r="A467" s="29">
        <v>42774</v>
      </c>
      <c r="B467">
        <v>20049.289063</v>
      </c>
      <c r="C467">
        <v>20054.339843999998</v>
      </c>
      <c r="D467">
        <v>20054.339843999998</v>
      </c>
    </row>
    <row r="468" spans="1:4" x14ac:dyDescent="0.2">
      <c r="A468" s="29">
        <v>42775</v>
      </c>
      <c r="B468">
        <v>20061.730468999998</v>
      </c>
      <c r="C468">
        <v>20172.400390999999</v>
      </c>
      <c r="D468">
        <v>20172.400390999999</v>
      </c>
    </row>
    <row r="469" spans="1:4" x14ac:dyDescent="0.2">
      <c r="A469" s="29">
        <v>42776</v>
      </c>
      <c r="B469">
        <v>20211.230468999998</v>
      </c>
      <c r="C469">
        <v>20269.369140999999</v>
      </c>
      <c r="D469">
        <v>20269.369140999999</v>
      </c>
    </row>
    <row r="470" spans="1:4" x14ac:dyDescent="0.2">
      <c r="A470" s="29">
        <v>42779</v>
      </c>
      <c r="B470">
        <v>20338.539063</v>
      </c>
      <c r="C470">
        <v>20412.160156000002</v>
      </c>
      <c r="D470">
        <v>20412.160156000002</v>
      </c>
    </row>
    <row r="471" spans="1:4" x14ac:dyDescent="0.2">
      <c r="A471" s="29">
        <v>42780</v>
      </c>
      <c r="B471">
        <v>20374.220702999999</v>
      </c>
      <c r="C471">
        <v>20504.410156000002</v>
      </c>
      <c r="D471">
        <v>20504.410156000002</v>
      </c>
    </row>
    <row r="472" spans="1:4" x14ac:dyDescent="0.2">
      <c r="A472" s="29">
        <v>42781</v>
      </c>
      <c r="B472">
        <v>20504.269531000002</v>
      </c>
      <c r="C472">
        <v>20611.859375</v>
      </c>
      <c r="D472">
        <v>20611.859375</v>
      </c>
    </row>
    <row r="473" spans="1:4" x14ac:dyDescent="0.2">
      <c r="A473" s="29">
        <v>42782</v>
      </c>
      <c r="B473">
        <v>20627.310547000001</v>
      </c>
      <c r="C473">
        <v>20619.769531000002</v>
      </c>
      <c r="D473">
        <v>20619.769531000002</v>
      </c>
    </row>
    <row r="474" spans="1:4" x14ac:dyDescent="0.2">
      <c r="A474" s="29">
        <v>42783</v>
      </c>
      <c r="B474">
        <v>20564.130859000001</v>
      </c>
      <c r="C474">
        <v>20624.050781000002</v>
      </c>
      <c r="D474">
        <v>20624.050781000002</v>
      </c>
    </row>
    <row r="475" spans="1:4" x14ac:dyDescent="0.2">
      <c r="A475" s="29">
        <v>42787</v>
      </c>
      <c r="B475">
        <v>20663.429688</v>
      </c>
      <c r="C475">
        <v>20743</v>
      </c>
      <c r="D475">
        <v>20743</v>
      </c>
    </row>
    <row r="476" spans="1:4" x14ac:dyDescent="0.2">
      <c r="A476" s="29">
        <v>42788</v>
      </c>
      <c r="B476">
        <v>20715.410156000002</v>
      </c>
      <c r="C476">
        <v>20775.599609000001</v>
      </c>
      <c r="D476">
        <v>20775.599609000001</v>
      </c>
    </row>
    <row r="477" spans="1:4" x14ac:dyDescent="0.2">
      <c r="A477" s="29">
        <v>42789</v>
      </c>
      <c r="B477">
        <v>20817.210938</v>
      </c>
      <c r="C477">
        <v>20810.320313</v>
      </c>
      <c r="D477">
        <v>20810.320313</v>
      </c>
    </row>
    <row r="478" spans="1:4" x14ac:dyDescent="0.2">
      <c r="A478" s="29">
        <v>42790</v>
      </c>
      <c r="B478">
        <v>20751.910156000002</v>
      </c>
      <c r="C478">
        <v>20821.759765999999</v>
      </c>
      <c r="D478">
        <v>20821.759765999999</v>
      </c>
    </row>
    <row r="479" spans="1:4" x14ac:dyDescent="0.2">
      <c r="A479" s="29">
        <v>42793</v>
      </c>
      <c r="B479">
        <v>20808.710938</v>
      </c>
      <c r="C479">
        <v>20837.439452999999</v>
      </c>
      <c r="D479">
        <v>20837.439452999999</v>
      </c>
    </row>
    <row r="480" spans="1:4" x14ac:dyDescent="0.2">
      <c r="A480" s="29">
        <v>42794</v>
      </c>
      <c r="B480">
        <v>20833.880859000001</v>
      </c>
      <c r="C480">
        <v>20812.240234000001</v>
      </c>
      <c r="D480">
        <v>20812.240234000001</v>
      </c>
    </row>
    <row r="481" spans="1:4" x14ac:dyDescent="0.2">
      <c r="A481" s="29">
        <v>42795</v>
      </c>
      <c r="B481">
        <v>20957.289063</v>
      </c>
      <c r="C481">
        <v>21115.550781000002</v>
      </c>
      <c r="D481">
        <v>21115.550781000002</v>
      </c>
    </row>
    <row r="482" spans="1:4" x14ac:dyDescent="0.2">
      <c r="A482" s="29">
        <v>42796</v>
      </c>
      <c r="B482">
        <v>21128.910156000002</v>
      </c>
      <c r="C482">
        <v>21002.970702999999</v>
      </c>
      <c r="D482">
        <v>21002.970702999999</v>
      </c>
    </row>
    <row r="483" spans="1:4" x14ac:dyDescent="0.2">
      <c r="A483" s="29">
        <v>42797</v>
      </c>
      <c r="B483">
        <v>21008.75</v>
      </c>
      <c r="C483">
        <v>21005.710938</v>
      </c>
      <c r="D483">
        <v>21005.710938</v>
      </c>
    </row>
    <row r="484" spans="1:4" x14ac:dyDescent="0.2">
      <c r="A484" s="29">
        <v>42800</v>
      </c>
      <c r="B484">
        <v>20955.710938</v>
      </c>
      <c r="C484">
        <v>20954.339843999998</v>
      </c>
      <c r="D484">
        <v>20954.339843999998</v>
      </c>
    </row>
    <row r="485" spans="1:4" x14ac:dyDescent="0.2">
      <c r="A485" s="29">
        <v>42801</v>
      </c>
      <c r="B485">
        <v>20934.890625</v>
      </c>
      <c r="C485">
        <v>20924.759765999999</v>
      </c>
      <c r="D485">
        <v>20924.759765999999</v>
      </c>
    </row>
    <row r="486" spans="1:4" x14ac:dyDescent="0.2">
      <c r="A486" s="29">
        <v>42802</v>
      </c>
      <c r="B486">
        <v>20940.439452999999</v>
      </c>
      <c r="C486">
        <v>20855.730468999998</v>
      </c>
      <c r="D486">
        <v>20855.730468999998</v>
      </c>
    </row>
    <row r="487" spans="1:4" x14ac:dyDescent="0.2">
      <c r="A487" s="29">
        <v>42803</v>
      </c>
      <c r="B487">
        <v>20864.320313</v>
      </c>
      <c r="C487">
        <v>20858.189452999999</v>
      </c>
      <c r="D487">
        <v>20858.189452999999</v>
      </c>
    </row>
    <row r="488" spans="1:4" x14ac:dyDescent="0.2">
      <c r="A488" s="29">
        <v>42804</v>
      </c>
      <c r="B488">
        <v>20919.009765999999</v>
      </c>
      <c r="C488">
        <v>20902.980468999998</v>
      </c>
      <c r="D488">
        <v>20902.980468999998</v>
      </c>
    </row>
    <row r="489" spans="1:4" x14ac:dyDescent="0.2">
      <c r="A489" s="29">
        <v>42807</v>
      </c>
      <c r="B489">
        <v>20899.279297000001</v>
      </c>
      <c r="C489">
        <v>20881.480468999998</v>
      </c>
      <c r="D489">
        <v>20881.480468999998</v>
      </c>
    </row>
    <row r="490" spans="1:4" x14ac:dyDescent="0.2">
      <c r="A490" s="29">
        <v>42808</v>
      </c>
      <c r="B490">
        <v>20848.599609000001</v>
      </c>
      <c r="C490">
        <v>20837.369140999999</v>
      </c>
      <c r="D490">
        <v>20837.369140999999</v>
      </c>
    </row>
    <row r="491" spans="1:4" x14ac:dyDescent="0.2">
      <c r="A491" s="29">
        <v>42809</v>
      </c>
      <c r="B491">
        <v>20874.779297000001</v>
      </c>
      <c r="C491">
        <v>20950.099609000001</v>
      </c>
      <c r="D491">
        <v>20950.099609000001</v>
      </c>
    </row>
    <row r="492" spans="1:4" x14ac:dyDescent="0.2">
      <c r="A492" s="29">
        <v>42810</v>
      </c>
      <c r="B492">
        <v>20969.269531000002</v>
      </c>
      <c r="C492">
        <v>20934.550781000002</v>
      </c>
      <c r="D492">
        <v>20934.550781000002</v>
      </c>
    </row>
    <row r="493" spans="1:4" x14ac:dyDescent="0.2">
      <c r="A493" s="29">
        <v>42811</v>
      </c>
      <c r="B493">
        <v>20965.369140999999</v>
      </c>
      <c r="C493">
        <v>20914.619140999999</v>
      </c>
      <c r="D493">
        <v>20914.619140999999</v>
      </c>
    </row>
    <row r="494" spans="1:4" x14ac:dyDescent="0.2">
      <c r="A494" s="29">
        <v>42814</v>
      </c>
      <c r="B494">
        <v>20916.269531000002</v>
      </c>
      <c r="C494">
        <v>20905.859375</v>
      </c>
      <c r="D494">
        <v>20905.859375</v>
      </c>
    </row>
    <row r="495" spans="1:4" x14ac:dyDescent="0.2">
      <c r="A495" s="29">
        <v>42815</v>
      </c>
      <c r="B495">
        <v>20956.330077999999</v>
      </c>
      <c r="C495">
        <v>20668.009765999999</v>
      </c>
      <c r="D495">
        <v>20668.009765999999</v>
      </c>
    </row>
    <row r="496" spans="1:4" x14ac:dyDescent="0.2">
      <c r="A496" s="29">
        <v>42816</v>
      </c>
      <c r="B496">
        <v>20640.419922000001</v>
      </c>
      <c r="C496">
        <v>20661.300781000002</v>
      </c>
      <c r="D496">
        <v>20661.300781000002</v>
      </c>
    </row>
    <row r="497" spans="1:4" x14ac:dyDescent="0.2">
      <c r="A497" s="29">
        <v>42817</v>
      </c>
      <c r="B497">
        <v>20645.070313</v>
      </c>
      <c r="C497">
        <v>20656.580077999999</v>
      </c>
      <c r="D497">
        <v>20656.580077999999</v>
      </c>
    </row>
    <row r="498" spans="1:4" x14ac:dyDescent="0.2">
      <c r="A498" s="29">
        <v>42818</v>
      </c>
      <c r="B498">
        <v>20674.449218999998</v>
      </c>
      <c r="C498">
        <v>20596.720702999999</v>
      </c>
      <c r="D498">
        <v>20596.720702999999</v>
      </c>
    </row>
    <row r="499" spans="1:4" x14ac:dyDescent="0.2">
      <c r="A499" s="29">
        <v>42821</v>
      </c>
      <c r="B499">
        <v>20488.349609000001</v>
      </c>
      <c r="C499">
        <v>20550.980468999998</v>
      </c>
      <c r="D499">
        <v>20550.980468999998</v>
      </c>
    </row>
    <row r="500" spans="1:4" x14ac:dyDescent="0.2">
      <c r="A500" s="29">
        <v>42822</v>
      </c>
      <c r="B500">
        <v>20542.140625</v>
      </c>
      <c r="C500">
        <v>20701.5</v>
      </c>
      <c r="D500">
        <v>20701.5</v>
      </c>
    </row>
    <row r="501" spans="1:4" x14ac:dyDescent="0.2">
      <c r="A501" s="29">
        <v>42823</v>
      </c>
      <c r="B501">
        <v>20675.75</v>
      </c>
      <c r="C501">
        <v>20659.320313</v>
      </c>
      <c r="D501">
        <v>20659.320313</v>
      </c>
    </row>
    <row r="502" spans="1:4" x14ac:dyDescent="0.2">
      <c r="A502" s="29">
        <v>42824</v>
      </c>
      <c r="B502">
        <v>20662.789063</v>
      </c>
      <c r="C502">
        <v>20728.490234000001</v>
      </c>
      <c r="D502">
        <v>20728.490234000001</v>
      </c>
    </row>
    <row r="503" spans="1:4" x14ac:dyDescent="0.2">
      <c r="A503" s="29">
        <v>42825</v>
      </c>
      <c r="B503">
        <v>20700.339843999998</v>
      </c>
      <c r="C503">
        <v>20663.220702999999</v>
      </c>
      <c r="D503">
        <v>20663.220702999999</v>
      </c>
    </row>
    <row r="504" spans="1:4" x14ac:dyDescent="0.2">
      <c r="A504" s="29">
        <v>42828</v>
      </c>
      <c r="B504">
        <v>20665.169922000001</v>
      </c>
      <c r="C504">
        <v>20650.210938</v>
      </c>
      <c r="D504">
        <v>20650.210938</v>
      </c>
    </row>
    <row r="505" spans="1:4" x14ac:dyDescent="0.2">
      <c r="A505" s="29">
        <v>42829</v>
      </c>
      <c r="B505">
        <v>20634.939452999999</v>
      </c>
      <c r="C505">
        <v>20689.240234000001</v>
      </c>
      <c r="D505">
        <v>20689.240234000001</v>
      </c>
    </row>
    <row r="506" spans="1:4" x14ac:dyDescent="0.2">
      <c r="A506" s="29">
        <v>42830</v>
      </c>
      <c r="B506">
        <v>20745.060547000001</v>
      </c>
      <c r="C506">
        <v>20648.150390999999</v>
      </c>
      <c r="D506">
        <v>20648.150390999999</v>
      </c>
    </row>
    <row r="507" spans="1:4" x14ac:dyDescent="0.2">
      <c r="A507" s="29">
        <v>42831</v>
      </c>
      <c r="B507">
        <v>20653.769531000002</v>
      </c>
      <c r="C507">
        <v>20662.949218999998</v>
      </c>
      <c r="D507">
        <v>20662.949218999998</v>
      </c>
    </row>
    <row r="508" spans="1:4" x14ac:dyDescent="0.2">
      <c r="A508" s="29">
        <v>42832</v>
      </c>
      <c r="B508">
        <v>20647.810547000001</v>
      </c>
      <c r="C508">
        <v>20656.099609000001</v>
      </c>
      <c r="D508">
        <v>20656.099609000001</v>
      </c>
    </row>
    <row r="509" spans="1:4" x14ac:dyDescent="0.2">
      <c r="A509" s="29">
        <v>42835</v>
      </c>
      <c r="B509">
        <v>20668.220702999999</v>
      </c>
      <c r="C509">
        <v>20658.019531000002</v>
      </c>
      <c r="D509">
        <v>20658.019531000002</v>
      </c>
    </row>
    <row r="510" spans="1:4" x14ac:dyDescent="0.2">
      <c r="A510" s="29">
        <v>42836</v>
      </c>
      <c r="B510">
        <v>20644.320313</v>
      </c>
      <c r="C510">
        <v>20651.300781000002</v>
      </c>
      <c r="D510">
        <v>20651.300781000002</v>
      </c>
    </row>
    <row r="511" spans="1:4" x14ac:dyDescent="0.2">
      <c r="A511" s="29">
        <v>42837</v>
      </c>
      <c r="B511">
        <v>20637.949218999998</v>
      </c>
      <c r="C511">
        <v>20591.859375</v>
      </c>
      <c r="D511">
        <v>20591.859375</v>
      </c>
    </row>
    <row r="512" spans="1:4" x14ac:dyDescent="0.2">
      <c r="A512" s="29">
        <v>42838</v>
      </c>
      <c r="B512">
        <v>20561.689452999999</v>
      </c>
      <c r="C512">
        <v>20453.25</v>
      </c>
      <c r="D512">
        <v>20453.25</v>
      </c>
    </row>
    <row r="513" spans="1:4" x14ac:dyDescent="0.2">
      <c r="A513" s="29">
        <v>42842</v>
      </c>
      <c r="B513">
        <v>20484.75</v>
      </c>
      <c r="C513">
        <v>20636.919922000001</v>
      </c>
      <c r="D513">
        <v>20636.919922000001</v>
      </c>
    </row>
    <row r="514" spans="1:4" x14ac:dyDescent="0.2">
      <c r="A514" s="29">
        <v>42843</v>
      </c>
      <c r="B514">
        <v>20561.390625</v>
      </c>
      <c r="C514">
        <v>20523.279297000001</v>
      </c>
      <c r="D514">
        <v>20523.279297000001</v>
      </c>
    </row>
    <row r="515" spans="1:4" x14ac:dyDescent="0.2">
      <c r="A515" s="29">
        <v>42844</v>
      </c>
      <c r="B515">
        <v>20503.519531000002</v>
      </c>
      <c r="C515">
        <v>20404.490234000001</v>
      </c>
      <c r="D515">
        <v>20404.490234000001</v>
      </c>
    </row>
    <row r="516" spans="1:4" x14ac:dyDescent="0.2">
      <c r="A516" s="29">
        <v>42845</v>
      </c>
      <c r="B516">
        <v>20406.679688</v>
      </c>
      <c r="C516">
        <v>20578.710938</v>
      </c>
      <c r="D516">
        <v>20578.710938</v>
      </c>
    </row>
    <row r="517" spans="1:4" x14ac:dyDescent="0.2">
      <c r="A517" s="29">
        <v>42846</v>
      </c>
      <c r="B517">
        <v>20578.099609000001</v>
      </c>
      <c r="C517">
        <v>20547.759765999999</v>
      </c>
      <c r="D517">
        <v>20547.759765999999</v>
      </c>
    </row>
    <row r="518" spans="1:4" x14ac:dyDescent="0.2">
      <c r="A518" s="29">
        <v>42849</v>
      </c>
      <c r="B518">
        <v>20723.589843999998</v>
      </c>
      <c r="C518">
        <v>20763.890625</v>
      </c>
      <c r="D518">
        <v>20763.890625</v>
      </c>
    </row>
    <row r="519" spans="1:4" x14ac:dyDescent="0.2">
      <c r="A519" s="29">
        <v>42850</v>
      </c>
      <c r="B519">
        <v>20915.509765999999</v>
      </c>
      <c r="C519">
        <v>20996.119140999999</v>
      </c>
      <c r="D519">
        <v>20996.119140999999</v>
      </c>
    </row>
    <row r="520" spans="1:4" x14ac:dyDescent="0.2">
      <c r="A520" s="29">
        <v>42851</v>
      </c>
      <c r="B520">
        <v>21009.949218999998</v>
      </c>
      <c r="C520">
        <v>20975.089843999998</v>
      </c>
      <c r="D520">
        <v>20975.089843999998</v>
      </c>
    </row>
    <row r="521" spans="1:4" x14ac:dyDescent="0.2">
      <c r="A521" s="29">
        <v>42852</v>
      </c>
      <c r="B521">
        <v>20991.119140999999</v>
      </c>
      <c r="C521">
        <v>20981.330077999999</v>
      </c>
      <c r="D521">
        <v>20981.330077999999</v>
      </c>
    </row>
    <row r="522" spans="1:4" x14ac:dyDescent="0.2">
      <c r="A522" s="29">
        <v>42853</v>
      </c>
      <c r="B522">
        <v>20987.390625</v>
      </c>
      <c r="C522">
        <v>20940.509765999999</v>
      </c>
      <c r="D522">
        <v>20940.509765999999</v>
      </c>
    </row>
    <row r="523" spans="1:4" x14ac:dyDescent="0.2">
      <c r="A523" s="29">
        <v>42856</v>
      </c>
      <c r="B523">
        <v>20962.730468999998</v>
      </c>
      <c r="C523">
        <v>20913.460938</v>
      </c>
      <c r="D523">
        <v>20913.460938</v>
      </c>
    </row>
    <row r="524" spans="1:4" x14ac:dyDescent="0.2">
      <c r="A524" s="29">
        <v>42857</v>
      </c>
      <c r="B524">
        <v>20941.189452999999</v>
      </c>
      <c r="C524">
        <v>20949.890625</v>
      </c>
      <c r="D524">
        <v>20949.890625</v>
      </c>
    </row>
    <row r="525" spans="1:4" x14ac:dyDescent="0.2">
      <c r="A525" s="29">
        <v>42858</v>
      </c>
      <c r="B525">
        <v>20915</v>
      </c>
      <c r="C525">
        <v>20957.900390999999</v>
      </c>
      <c r="D525">
        <v>20957.900390999999</v>
      </c>
    </row>
    <row r="526" spans="1:4" x14ac:dyDescent="0.2">
      <c r="A526" s="29">
        <v>42859</v>
      </c>
      <c r="B526">
        <v>20987.830077999999</v>
      </c>
      <c r="C526">
        <v>20951.470702999999</v>
      </c>
      <c r="D526">
        <v>20951.470702999999</v>
      </c>
    </row>
    <row r="527" spans="1:4" x14ac:dyDescent="0.2">
      <c r="A527" s="29">
        <v>42860</v>
      </c>
      <c r="B527">
        <v>20929.039063</v>
      </c>
      <c r="C527">
        <v>21006.939452999999</v>
      </c>
      <c r="D527">
        <v>21006.939452999999</v>
      </c>
    </row>
    <row r="528" spans="1:4" x14ac:dyDescent="0.2">
      <c r="A528" s="29">
        <v>42863</v>
      </c>
      <c r="B528">
        <v>20991.259765999999</v>
      </c>
      <c r="C528">
        <v>21012.279297000001</v>
      </c>
      <c r="D528">
        <v>21012.279297000001</v>
      </c>
    </row>
    <row r="529" spans="1:4" x14ac:dyDescent="0.2">
      <c r="A529" s="29">
        <v>42864</v>
      </c>
      <c r="B529">
        <v>21022.279297000001</v>
      </c>
      <c r="C529">
        <v>20975.779297000001</v>
      </c>
      <c r="D529">
        <v>20975.779297000001</v>
      </c>
    </row>
    <row r="530" spans="1:4" x14ac:dyDescent="0.2">
      <c r="A530" s="29">
        <v>42865</v>
      </c>
      <c r="B530">
        <v>20958.490234000001</v>
      </c>
      <c r="C530">
        <v>20943.109375</v>
      </c>
      <c r="D530">
        <v>20943.109375</v>
      </c>
    </row>
    <row r="531" spans="1:4" x14ac:dyDescent="0.2">
      <c r="A531" s="29">
        <v>42866</v>
      </c>
      <c r="B531">
        <v>20925.720702999999</v>
      </c>
      <c r="C531">
        <v>20919.419922000001</v>
      </c>
      <c r="D531">
        <v>20919.419922000001</v>
      </c>
    </row>
    <row r="532" spans="1:4" x14ac:dyDescent="0.2">
      <c r="A532" s="29">
        <v>42867</v>
      </c>
      <c r="B532">
        <v>20893.189452999999</v>
      </c>
      <c r="C532">
        <v>20896.609375</v>
      </c>
      <c r="D532">
        <v>20896.609375</v>
      </c>
    </row>
    <row r="533" spans="1:4" x14ac:dyDescent="0.2">
      <c r="A533" s="29">
        <v>42870</v>
      </c>
      <c r="B533">
        <v>20923.630859000001</v>
      </c>
      <c r="C533">
        <v>20981.939452999999</v>
      </c>
      <c r="D533">
        <v>20981.939452999999</v>
      </c>
    </row>
    <row r="534" spans="1:4" x14ac:dyDescent="0.2">
      <c r="A534" s="29">
        <v>42871</v>
      </c>
      <c r="B534">
        <v>20984.480468999998</v>
      </c>
      <c r="C534">
        <v>20979.75</v>
      </c>
      <c r="D534">
        <v>20979.75</v>
      </c>
    </row>
    <row r="535" spans="1:4" x14ac:dyDescent="0.2">
      <c r="A535" s="29">
        <v>42872</v>
      </c>
      <c r="B535">
        <v>20846.169922000001</v>
      </c>
      <c r="C535">
        <v>20606.929688</v>
      </c>
      <c r="D535">
        <v>20606.929688</v>
      </c>
    </row>
    <row r="536" spans="1:4" x14ac:dyDescent="0.2">
      <c r="A536" s="29">
        <v>42873</v>
      </c>
      <c r="B536">
        <v>20579.650390999999</v>
      </c>
      <c r="C536">
        <v>20663.019531000002</v>
      </c>
      <c r="D536">
        <v>20663.019531000002</v>
      </c>
    </row>
    <row r="537" spans="1:4" x14ac:dyDescent="0.2">
      <c r="A537" s="29">
        <v>42874</v>
      </c>
      <c r="B537">
        <v>20698.279297000001</v>
      </c>
      <c r="C537">
        <v>20804.839843999998</v>
      </c>
      <c r="D537">
        <v>20804.839843999998</v>
      </c>
    </row>
    <row r="538" spans="1:4" x14ac:dyDescent="0.2">
      <c r="A538" s="29">
        <v>42877</v>
      </c>
      <c r="B538">
        <v>20867.769531000002</v>
      </c>
      <c r="C538">
        <v>20894.830077999999</v>
      </c>
      <c r="D538">
        <v>20894.830077999999</v>
      </c>
    </row>
    <row r="539" spans="1:4" x14ac:dyDescent="0.2">
      <c r="A539" s="29">
        <v>42878</v>
      </c>
      <c r="B539">
        <v>20908.669922000001</v>
      </c>
      <c r="C539">
        <v>20937.910156000002</v>
      </c>
      <c r="D539">
        <v>20937.910156000002</v>
      </c>
    </row>
    <row r="540" spans="1:4" x14ac:dyDescent="0.2">
      <c r="A540" s="29">
        <v>42879</v>
      </c>
      <c r="B540">
        <v>20949.210938</v>
      </c>
      <c r="C540">
        <v>21012.419922000001</v>
      </c>
      <c r="D540">
        <v>21012.419922000001</v>
      </c>
    </row>
    <row r="541" spans="1:4" x14ac:dyDescent="0.2">
      <c r="A541" s="29">
        <v>42880</v>
      </c>
      <c r="B541">
        <v>21062.960938</v>
      </c>
      <c r="C541">
        <v>21082.949218999998</v>
      </c>
      <c r="D541">
        <v>21082.949218999998</v>
      </c>
    </row>
    <row r="542" spans="1:4" x14ac:dyDescent="0.2">
      <c r="A542" s="29">
        <v>42881</v>
      </c>
      <c r="B542">
        <v>21070.150390999999</v>
      </c>
      <c r="C542">
        <v>21080.279297000001</v>
      </c>
      <c r="D542">
        <v>21080.279297000001</v>
      </c>
    </row>
    <row r="543" spans="1:4" x14ac:dyDescent="0.2">
      <c r="A543" s="29">
        <v>42885</v>
      </c>
      <c r="B543">
        <v>21045.490234000001</v>
      </c>
      <c r="C543">
        <v>21029.470702999999</v>
      </c>
      <c r="D543">
        <v>21029.470702999999</v>
      </c>
    </row>
    <row r="544" spans="1:4" x14ac:dyDescent="0.2">
      <c r="A544" s="29">
        <v>42886</v>
      </c>
      <c r="B544">
        <v>21048.460938</v>
      </c>
      <c r="C544">
        <v>21008.650390999999</v>
      </c>
      <c r="D544">
        <v>21008.650390999999</v>
      </c>
    </row>
    <row r="545" spans="1:4" x14ac:dyDescent="0.2">
      <c r="A545" s="29">
        <v>42887</v>
      </c>
      <c r="B545">
        <v>21030.550781000002</v>
      </c>
      <c r="C545">
        <v>21144.179688</v>
      </c>
      <c r="D545">
        <v>21144.179688</v>
      </c>
    </row>
    <row r="546" spans="1:4" x14ac:dyDescent="0.2">
      <c r="A546" s="29">
        <v>42888</v>
      </c>
      <c r="B546">
        <v>21142.089843999998</v>
      </c>
      <c r="C546">
        <v>21206.289063</v>
      </c>
      <c r="D546">
        <v>21206.289063</v>
      </c>
    </row>
    <row r="547" spans="1:4" x14ac:dyDescent="0.2">
      <c r="A547" s="29">
        <v>42891</v>
      </c>
      <c r="B547">
        <v>21195.029297000001</v>
      </c>
      <c r="C547">
        <v>21184.039063</v>
      </c>
      <c r="D547">
        <v>21184.039063</v>
      </c>
    </row>
    <row r="548" spans="1:4" x14ac:dyDescent="0.2">
      <c r="A548" s="29">
        <v>42892</v>
      </c>
      <c r="B548">
        <v>21145.480468999998</v>
      </c>
      <c r="C548">
        <v>21136.230468999998</v>
      </c>
      <c r="D548">
        <v>21136.230468999998</v>
      </c>
    </row>
    <row r="549" spans="1:4" x14ac:dyDescent="0.2">
      <c r="A549" s="29">
        <v>42893</v>
      </c>
      <c r="B549">
        <v>21171.570313</v>
      </c>
      <c r="C549">
        <v>21173.689452999999</v>
      </c>
      <c r="D549">
        <v>21173.689452999999</v>
      </c>
    </row>
    <row r="550" spans="1:4" x14ac:dyDescent="0.2">
      <c r="A550" s="29">
        <v>42894</v>
      </c>
      <c r="B550">
        <v>21169.759765999999</v>
      </c>
      <c r="C550">
        <v>21182.529297000001</v>
      </c>
      <c r="D550">
        <v>21182.529297000001</v>
      </c>
    </row>
    <row r="551" spans="1:4" x14ac:dyDescent="0.2">
      <c r="A551" s="29">
        <v>42895</v>
      </c>
      <c r="B551">
        <v>21208.960938</v>
      </c>
      <c r="C551">
        <v>21271.970702999999</v>
      </c>
      <c r="D551">
        <v>21271.970702999999</v>
      </c>
    </row>
    <row r="552" spans="1:4" x14ac:dyDescent="0.2">
      <c r="A552" s="29">
        <v>42898</v>
      </c>
      <c r="B552">
        <v>21259.949218999998</v>
      </c>
      <c r="C552">
        <v>21235.669922000001</v>
      </c>
      <c r="D552">
        <v>21235.669922000001</v>
      </c>
    </row>
    <row r="553" spans="1:4" x14ac:dyDescent="0.2">
      <c r="A553" s="29">
        <v>42899</v>
      </c>
      <c r="B553">
        <v>21256.830077999999</v>
      </c>
      <c r="C553">
        <v>21328.470702999999</v>
      </c>
      <c r="D553">
        <v>21328.470702999999</v>
      </c>
    </row>
    <row r="554" spans="1:4" x14ac:dyDescent="0.2">
      <c r="A554" s="29">
        <v>42900</v>
      </c>
      <c r="B554">
        <v>21342.710938</v>
      </c>
      <c r="C554">
        <v>21374.560547000001</v>
      </c>
      <c r="D554">
        <v>21374.560547000001</v>
      </c>
    </row>
    <row r="555" spans="1:4" x14ac:dyDescent="0.2">
      <c r="A555" s="29">
        <v>42901</v>
      </c>
      <c r="B555">
        <v>21291.689452999999</v>
      </c>
      <c r="C555">
        <v>21359.900390999999</v>
      </c>
      <c r="D555">
        <v>21359.900390999999</v>
      </c>
    </row>
    <row r="556" spans="1:4" x14ac:dyDescent="0.2">
      <c r="A556" s="29">
        <v>42902</v>
      </c>
      <c r="B556">
        <v>21335.929688</v>
      </c>
      <c r="C556">
        <v>21384.279297000001</v>
      </c>
      <c r="D556">
        <v>21384.279297000001</v>
      </c>
    </row>
    <row r="557" spans="1:4" x14ac:dyDescent="0.2">
      <c r="A557" s="29">
        <v>42905</v>
      </c>
      <c r="B557">
        <v>21444.75</v>
      </c>
      <c r="C557">
        <v>21528.990234000001</v>
      </c>
      <c r="D557">
        <v>21528.990234000001</v>
      </c>
    </row>
    <row r="558" spans="1:4" x14ac:dyDescent="0.2">
      <c r="A558" s="29">
        <v>42906</v>
      </c>
      <c r="B558">
        <v>21521.25</v>
      </c>
      <c r="C558">
        <v>21467.140625</v>
      </c>
      <c r="D558">
        <v>21467.140625</v>
      </c>
    </row>
    <row r="559" spans="1:4" x14ac:dyDescent="0.2">
      <c r="A559" s="29">
        <v>42907</v>
      </c>
      <c r="B559">
        <v>21466.390625</v>
      </c>
      <c r="C559">
        <v>21410.029297000001</v>
      </c>
      <c r="D559">
        <v>21410.029297000001</v>
      </c>
    </row>
    <row r="560" spans="1:4" x14ac:dyDescent="0.2">
      <c r="A560" s="29">
        <v>42908</v>
      </c>
      <c r="B560">
        <v>21407.980468999998</v>
      </c>
      <c r="C560">
        <v>21397.289063</v>
      </c>
      <c r="D560">
        <v>21397.289063</v>
      </c>
    </row>
    <row r="561" spans="1:4" x14ac:dyDescent="0.2">
      <c r="A561" s="29">
        <v>42909</v>
      </c>
      <c r="B561">
        <v>21380.919922000001</v>
      </c>
      <c r="C561">
        <v>21394.759765999999</v>
      </c>
      <c r="D561">
        <v>21394.759765999999</v>
      </c>
    </row>
    <row r="562" spans="1:4" x14ac:dyDescent="0.2">
      <c r="A562" s="29">
        <v>42912</v>
      </c>
      <c r="B562">
        <v>21434.679688</v>
      </c>
      <c r="C562">
        <v>21409.550781000002</v>
      </c>
      <c r="D562">
        <v>21409.550781000002</v>
      </c>
    </row>
    <row r="563" spans="1:4" x14ac:dyDescent="0.2">
      <c r="A563" s="29">
        <v>42913</v>
      </c>
      <c r="B563">
        <v>21411.189452999999</v>
      </c>
      <c r="C563">
        <v>21310.660156000002</v>
      </c>
      <c r="D563">
        <v>21310.660156000002</v>
      </c>
    </row>
    <row r="564" spans="1:4" x14ac:dyDescent="0.2">
      <c r="A564" s="29">
        <v>42914</v>
      </c>
      <c r="B564">
        <v>21372.359375</v>
      </c>
      <c r="C564">
        <v>21454.609375</v>
      </c>
      <c r="D564">
        <v>21454.609375</v>
      </c>
    </row>
    <row r="565" spans="1:4" x14ac:dyDescent="0.2">
      <c r="A565" s="29">
        <v>42915</v>
      </c>
      <c r="B565">
        <v>21487.380859000001</v>
      </c>
      <c r="C565">
        <v>21287.029297000001</v>
      </c>
      <c r="D565">
        <v>21287.029297000001</v>
      </c>
    </row>
    <row r="566" spans="1:4" x14ac:dyDescent="0.2">
      <c r="A566" s="29">
        <v>42916</v>
      </c>
      <c r="B566">
        <v>21348.599609000001</v>
      </c>
      <c r="C566">
        <v>21349.630859000001</v>
      </c>
      <c r="D566">
        <v>21349.630859000001</v>
      </c>
    </row>
    <row r="567" spans="1:4" x14ac:dyDescent="0.2">
      <c r="A567" s="29">
        <v>42919</v>
      </c>
      <c r="B567">
        <v>21392.300781000002</v>
      </c>
      <c r="C567">
        <v>21479.269531000002</v>
      </c>
      <c r="D567">
        <v>21479.269531000002</v>
      </c>
    </row>
    <row r="568" spans="1:4" x14ac:dyDescent="0.2">
      <c r="A568" s="29">
        <v>42921</v>
      </c>
      <c r="B568">
        <v>21492.830077999999</v>
      </c>
      <c r="C568">
        <v>21478.169922000001</v>
      </c>
      <c r="D568">
        <v>21478.169922000001</v>
      </c>
    </row>
    <row r="569" spans="1:4" x14ac:dyDescent="0.2">
      <c r="A569" s="29">
        <v>42922</v>
      </c>
      <c r="B569">
        <v>21423.929688</v>
      </c>
      <c r="C569">
        <v>21320.039063</v>
      </c>
      <c r="D569">
        <v>21320.039063</v>
      </c>
    </row>
    <row r="570" spans="1:4" x14ac:dyDescent="0.2">
      <c r="A570" s="29">
        <v>42923</v>
      </c>
      <c r="B570">
        <v>21354.660156000002</v>
      </c>
      <c r="C570">
        <v>21414.339843999998</v>
      </c>
      <c r="D570">
        <v>21414.339843999998</v>
      </c>
    </row>
    <row r="571" spans="1:4" x14ac:dyDescent="0.2">
      <c r="A571" s="29">
        <v>42926</v>
      </c>
      <c r="B571">
        <v>21381.230468999998</v>
      </c>
      <c r="C571">
        <v>21408.519531000002</v>
      </c>
      <c r="D571">
        <v>21408.519531000002</v>
      </c>
    </row>
    <row r="572" spans="1:4" x14ac:dyDescent="0.2">
      <c r="A572" s="29">
        <v>42927</v>
      </c>
      <c r="B572">
        <v>21410.169922000001</v>
      </c>
      <c r="C572">
        <v>21409.070313</v>
      </c>
      <c r="D572">
        <v>21409.070313</v>
      </c>
    </row>
    <row r="573" spans="1:4" x14ac:dyDescent="0.2">
      <c r="A573" s="29">
        <v>42928</v>
      </c>
      <c r="B573">
        <v>21467.929688</v>
      </c>
      <c r="C573">
        <v>21532.140625</v>
      </c>
      <c r="D573">
        <v>21532.140625</v>
      </c>
    </row>
    <row r="574" spans="1:4" x14ac:dyDescent="0.2">
      <c r="A574" s="29">
        <v>42929</v>
      </c>
      <c r="B574">
        <v>21537.189452999999</v>
      </c>
      <c r="C574">
        <v>21553.089843999998</v>
      </c>
      <c r="D574">
        <v>21553.089843999998</v>
      </c>
    </row>
    <row r="575" spans="1:4" x14ac:dyDescent="0.2">
      <c r="A575" s="29">
        <v>42930</v>
      </c>
      <c r="B575">
        <v>21532.769531000002</v>
      </c>
      <c r="C575">
        <v>21637.740234000001</v>
      </c>
      <c r="D575">
        <v>21637.740234000001</v>
      </c>
    </row>
    <row r="576" spans="1:4" x14ac:dyDescent="0.2">
      <c r="A576" s="29">
        <v>42933</v>
      </c>
      <c r="B576">
        <v>21633.970702999999</v>
      </c>
      <c r="C576">
        <v>21629.720702999999</v>
      </c>
      <c r="D576">
        <v>21629.720702999999</v>
      </c>
    </row>
    <row r="577" spans="1:4" x14ac:dyDescent="0.2">
      <c r="A577" s="29">
        <v>42934</v>
      </c>
      <c r="B577">
        <v>21589.939452999999</v>
      </c>
      <c r="C577">
        <v>21574.730468999998</v>
      </c>
      <c r="D577">
        <v>21574.730468999998</v>
      </c>
    </row>
    <row r="578" spans="1:4" x14ac:dyDescent="0.2">
      <c r="A578" s="29">
        <v>42935</v>
      </c>
      <c r="B578">
        <v>21569.25</v>
      </c>
      <c r="C578">
        <v>21640.75</v>
      </c>
      <c r="D578">
        <v>21640.75</v>
      </c>
    </row>
    <row r="579" spans="1:4" x14ac:dyDescent="0.2">
      <c r="A579" s="29">
        <v>42936</v>
      </c>
      <c r="B579">
        <v>21641.539063</v>
      </c>
      <c r="C579">
        <v>21611.779297000001</v>
      </c>
      <c r="D579">
        <v>21611.779297000001</v>
      </c>
    </row>
    <row r="580" spans="1:4" x14ac:dyDescent="0.2">
      <c r="A580" s="29">
        <v>42937</v>
      </c>
      <c r="B580">
        <v>21591.720702999999</v>
      </c>
      <c r="C580">
        <v>21580.070313</v>
      </c>
      <c r="D580">
        <v>21580.070313</v>
      </c>
    </row>
    <row r="581" spans="1:4" x14ac:dyDescent="0.2">
      <c r="A581" s="29">
        <v>42940</v>
      </c>
      <c r="B581">
        <v>21577.779297000001</v>
      </c>
      <c r="C581">
        <v>21513.169922000001</v>
      </c>
      <c r="D581">
        <v>21513.169922000001</v>
      </c>
    </row>
    <row r="582" spans="1:4" x14ac:dyDescent="0.2">
      <c r="A582" s="29">
        <v>42941</v>
      </c>
      <c r="B582">
        <v>21638.560547000001</v>
      </c>
      <c r="C582">
        <v>21613.429688</v>
      </c>
      <c r="D582">
        <v>21613.429688</v>
      </c>
    </row>
    <row r="583" spans="1:4" x14ac:dyDescent="0.2">
      <c r="A583" s="29">
        <v>42942</v>
      </c>
      <c r="B583">
        <v>21690.380859000001</v>
      </c>
      <c r="C583">
        <v>21711.009765999999</v>
      </c>
      <c r="D583">
        <v>21711.009765999999</v>
      </c>
    </row>
    <row r="584" spans="1:4" x14ac:dyDescent="0.2">
      <c r="A584" s="29">
        <v>42943</v>
      </c>
      <c r="B584">
        <v>21717.419922000001</v>
      </c>
      <c r="C584">
        <v>21796.550781000002</v>
      </c>
      <c r="D584">
        <v>21796.550781000002</v>
      </c>
    </row>
    <row r="585" spans="1:4" x14ac:dyDescent="0.2">
      <c r="A585" s="29">
        <v>42944</v>
      </c>
      <c r="B585">
        <v>21787.509765999999</v>
      </c>
      <c r="C585">
        <v>21830.310547000001</v>
      </c>
      <c r="D585">
        <v>21830.310547000001</v>
      </c>
    </row>
    <row r="586" spans="1:4" x14ac:dyDescent="0.2">
      <c r="A586" s="29">
        <v>42947</v>
      </c>
      <c r="B586">
        <v>21863.390625</v>
      </c>
      <c r="C586">
        <v>21891.119140999999</v>
      </c>
      <c r="D586">
        <v>21891.119140999999</v>
      </c>
    </row>
    <row r="587" spans="1:4" x14ac:dyDescent="0.2">
      <c r="A587" s="29">
        <v>42948</v>
      </c>
      <c r="B587">
        <v>21961.419922000001</v>
      </c>
      <c r="C587">
        <v>21963.919922000001</v>
      </c>
      <c r="D587">
        <v>21963.919922000001</v>
      </c>
    </row>
    <row r="588" spans="1:4" x14ac:dyDescent="0.2">
      <c r="A588" s="29">
        <v>42949</v>
      </c>
      <c r="B588">
        <v>22004.359375</v>
      </c>
      <c r="C588">
        <v>22016.240234000001</v>
      </c>
      <c r="D588">
        <v>22016.240234000001</v>
      </c>
    </row>
    <row r="589" spans="1:4" x14ac:dyDescent="0.2">
      <c r="A589" s="29">
        <v>42950</v>
      </c>
      <c r="B589">
        <v>22007.580077999999</v>
      </c>
      <c r="C589">
        <v>22026.099609000001</v>
      </c>
      <c r="D589">
        <v>22026.099609000001</v>
      </c>
    </row>
    <row r="590" spans="1:4" x14ac:dyDescent="0.2">
      <c r="A590" s="29">
        <v>42951</v>
      </c>
      <c r="B590">
        <v>22058.390625</v>
      </c>
      <c r="C590">
        <v>22092.810547000001</v>
      </c>
      <c r="D590">
        <v>22092.810547000001</v>
      </c>
    </row>
    <row r="591" spans="1:4" x14ac:dyDescent="0.2">
      <c r="A591" s="29">
        <v>42954</v>
      </c>
      <c r="B591">
        <v>22100.199218999998</v>
      </c>
      <c r="C591">
        <v>22118.419922000001</v>
      </c>
      <c r="D591">
        <v>22118.419922000001</v>
      </c>
    </row>
    <row r="592" spans="1:4" x14ac:dyDescent="0.2">
      <c r="A592" s="29">
        <v>42955</v>
      </c>
      <c r="B592">
        <v>22095.140625</v>
      </c>
      <c r="C592">
        <v>22085.339843999998</v>
      </c>
      <c r="D592">
        <v>22085.339843999998</v>
      </c>
    </row>
    <row r="593" spans="1:4" x14ac:dyDescent="0.2">
      <c r="A593" s="29">
        <v>42956</v>
      </c>
      <c r="B593">
        <v>22022.339843999998</v>
      </c>
      <c r="C593">
        <v>22048.699218999998</v>
      </c>
      <c r="D593">
        <v>22048.699218999998</v>
      </c>
    </row>
    <row r="594" spans="1:4" x14ac:dyDescent="0.2">
      <c r="A594" s="29">
        <v>42957</v>
      </c>
      <c r="B594">
        <v>21988.199218999998</v>
      </c>
      <c r="C594">
        <v>21844.009765999999</v>
      </c>
      <c r="D594">
        <v>21844.009765999999</v>
      </c>
    </row>
    <row r="595" spans="1:4" x14ac:dyDescent="0.2">
      <c r="A595" s="29">
        <v>42958</v>
      </c>
      <c r="B595">
        <v>21883.320313</v>
      </c>
      <c r="C595">
        <v>21858.320313</v>
      </c>
      <c r="D595">
        <v>21858.320313</v>
      </c>
    </row>
    <row r="596" spans="1:4" x14ac:dyDescent="0.2">
      <c r="A596" s="29">
        <v>42961</v>
      </c>
      <c r="B596">
        <v>21945.640625</v>
      </c>
      <c r="C596">
        <v>21993.710938</v>
      </c>
      <c r="D596">
        <v>21993.710938</v>
      </c>
    </row>
    <row r="597" spans="1:4" x14ac:dyDescent="0.2">
      <c r="A597" s="29">
        <v>42962</v>
      </c>
      <c r="B597">
        <v>22029.910156000002</v>
      </c>
      <c r="C597">
        <v>21998.990234000001</v>
      </c>
      <c r="D597">
        <v>21998.990234000001</v>
      </c>
    </row>
    <row r="598" spans="1:4" x14ac:dyDescent="0.2">
      <c r="A598" s="29">
        <v>42963</v>
      </c>
      <c r="B598">
        <v>22031.929688</v>
      </c>
      <c r="C598">
        <v>22024.869140999999</v>
      </c>
      <c r="D598">
        <v>22024.869140999999</v>
      </c>
    </row>
    <row r="599" spans="1:4" x14ac:dyDescent="0.2">
      <c r="A599" s="29">
        <v>42964</v>
      </c>
      <c r="B599">
        <v>21984.740234000001</v>
      </c>
      <c r="C599">
        <v>21750.730468999998</v>
      </c>
      <c r="D599">
        <v>21750.730468999998</v>
      </c>
    </row>
    <row r="600" spans="1:4" x14ac:dyDescent="0.2">
      <c r="A600" s="29">
        <v>42965</v>
      </c>
      <c r="B600">
        <v>21724.880859000001</v>
      </c>
      <c r="C600">
        <v>21674.509765999999</v>
      </c>
      <c r="D600">
        <v>21674.509765999999</v>
      </c>
    </row>
    <row r="601" spans="1:4" x14ac:dyDescent="0.2">
      <c r="A601" s="29">
        <v>42968</v>
      </c>
      <c r="B601">
        <v>21671.359375</v>
      </c>
      <c r="C601">
        <v>21703.75</v>
      </c>
      <c r="D601">
        <v>21703.75</v>
      </c>
    </row>
    <row r="602" spans="1:4" x14ac:dyDescent="0.2">
      <c r="A602" s="29">
        <v>42969</v>
      </c>
      <c r="B602">
        <v>21739.779297000001</v>
      </c>
      <c r="C602">
        <v>21899.890625</v>
      </c>
      <c r="D602">
        <v>21899.890625</v>
      </c>
    </row>
    <row r="603" spans="1:4" x14ac:dyDescent="0.2">
      <c r="A603" s="29">
        <v>42970</v>
      </c>
      <c r="B603">
        <v>21850.269531000002</v>
      </c>
      <c r="C603">
        <v>21812.089843999998</v>
      </c>
      <c r="D603">
        <v>21812.089843999998</v>
      </c>
    </row>
    <row r="604" spans="1:4" x14ac:dyDescent="0.2">
      <c r="A604" s="29">
        <v>42971</v>
      </c>
      <c r="B604">
        <v>21839.900390999999</v>
      </c>
      <c r="C604">
        <v>21783.400390999999</v>
      </c>
      <c r="D604">
        <v>21783.400390999999</v>
      </c>
    </row>
    <row r="605" spans="1:4" x14ac:dyDescent="0.2">
      <c r="A605" s="29">
        <v>42972</v>
      </c>
      <c r="B605">
        <v>21819.080077999999</v>
      </c>
      <c r="C605">
        <v>21813.669922000001</v>
      </c>
      <c r="D605">
        <v>21813.669922000001</v>
      </c>
    </row>
    <row r="606" spans="1:4" x14ac:dyDescent="0.2">
      <c r="A606" s="29">
        <v>42975</v>
      </c>
      <c r="B606">
        <v>21832.5</v>
      </c>
      <c r="C606">
        <v>21808.400390999999</v>
      </c>
      <c r="D606">
        <v>21808.400390999999</v>
      </c>
    </row>
    <row r="607" spans="1:4" x14ac:dyDescent="0.2">
      <c r="A607" s="29">
        <v>42976</v>
      </c>
      <c r="B607">
        <v>21718</v>
      </c>
      <c r="C607">
        <v>21865.369140999999</v>
      </c>
      <c r="D607">
        <v>21865.369140999999</v>
      </c>
    </row>
    <row r="608" spans="1:4" x14ac:dyDescent="0.2">
      <c r="A608" s="29">
        <v>42977</v>
      </c>
      <c r="B608">
        <v>21859.759765999999</v>
      </c>
      <c r="C608">
        <v>21892.429688</v>
      </c>
      <c r="D608">
        <v>21892.429688</v>
      </c>
    </row>
    <row r="609" spans="1:4" x14ac:dyDescent="0.2">
      <c r="A609" s="29">
        <v>42978</v>
      </c>
      <c r="B609">
        <v>21936.009765999999</v>
      </c>
      <c r="C609">
        <v>21948.099609000001</v>
      </c>
      <c r="D609">
        <v>21948.099609000001</v>
      </c>
    </row>
    <row r="610" spans="1:4" x14ac:dyDescent="0.2">
      <c r="A610" s="29">
        <v>42979</v>
      </c>
      <c r="B610">
        <v>21981.769531000002</v>
      </c>
      <c r="C610">
        <v>21987.560547000001</v>
      </c>
      <c r="D610">
        <v>21987.560547000001</v>
      </c>
    </row>
    <row r="611" spans="1:4" x14ac:dyDescent="0.2">
      <c r="A611" s="29">
        <v>42983</v>
      </c>
      <c r="B611">
        <v>21912.369140999999</v>
      </c>
      <c r="C611">
        <v>21753.310547000001</v>
      </c>
      <c r="D611">
        <v>21753.310547000001</v>
      </c>
    </row>
    <row r="612" spans="1:4" x14ac:dyDescent="0.2">
      <c r="A612" s="29">
        <v>42984</v>
      </c>
      <c r="B612">
        <v>21815.759765999999</v>
      </c>
      <c r="C612">
        <v>21807.640625</v>
      </c>
      <c r="D612">
        <v>21807.640625</v>
      </c>
    </row>
    <row r="613" spans="1:4" x14ac:dyDescent="0.2">
      <c r="A613" s="29">
        <v>42985</v>
      </c>
      <c r="B613">
        <v>21820.380859000001</v>
      </c>
      <c r="C613">
        <v>21784.779297000001</v>
      </c>
      <c r="D613">
        <v>21784.779297000001</v>
      </c>
    </row>
    <row r="614" spans="1:4" x14ac:dyDescent="0.2">
      <c r="A614" s="29">
        <v>42986</v>
      </c>
      <c r="B614">
        <v>21764.429688</v>
      </c>
      <c r="C614">
        <v>21797.789063</v>
      </c>
      <c r="D614">
        <v>21797.789063</v>
      </c>
    </row>
    <row r="615" spans="1:4" x14ac:dyDescent="0.2">
      <c r="A615" s="29">
        <v>42989</v>
      </c>
      <c r="B615">
        <v>21927.789063</v>
      </c>
      <c r="C615">
        <v>22057.369140999999</v>
      </c>
      <c r="D615">
        <v>22057.369140999999</v>
      </c>
    </row>
    <row r="616" spans="1:4" x14ac:dyDescent="0.2">
      <c r="A616" s="29">
        <v>42990</v>
      </c>
      <c r="B616">
        <v>22090.560547000001</v>
      </c>
      <c r="C616">
        <v>22118.859375</v>
      </c>
      <c r="D616">
        <v>22118.859375</v>
      </c>
    </row>
    <row r="617" spans="1:4" x14ac:dyDescent="0.2">
      <c r="A617" s="29">
        <v>42991</v>
      </c>
      <c r="B617">
        <v>22103.470702999999</v>
      </c>
      <c r="C617">
        <v>22158.179688</v>
      </c>
      <c r="D617">
        <v>22158.179688</v>
      </c>
    </row>
    <row r="618" spans="1:4" x14ac:dyDescent="0.2">
      <c r="A618" s="29">
        <v>42992</v>
      </c>
      <c r="B618">
        <v>22144.960938</v>
      </c>
      <c r="C618">
        <v>22203.480468999998</v>
      </c>
      <c r="D618">
        <v>22203.480468999998</v>
      </c>
    </row>
    <row r="619" spans="1:4" x14ac:dyDescent="0.2">
      <c r="A619" s="29">
        <v>42993</v>
      </c>
      <c r="B619">
        <v>22252.439452999999</v>
      </c>
      <c r="C619">
        <v>22268.339843999998</v>
      </c>
      <c r="D619">
        <v>22268.339843999998</v>
      </c>
    </row>
    <row r="620" spans="1:4" x14ac:dyDescent="0.2">
      <c r="A620" s="29">
        <v>42996</v>
      </c>
      <c r="B620">
        <v>22297.919922000001</v>
      </c>
      <c r="C620">
        <v>22331.349609000001</v>
      </c>
      <c r="D620">
        <v>22331.349609000001</v>
      </c>
    </row>
    <row r="621" spans="1:4" x14ac:dyDescent="0.2">
      <c r="A621" s="29">
        <v>42997</v>
      </c>
      <c r="B621">
        <v>22349.699218999998</v>
      </c>
      <c r="C621">
        <v>22370.800781000002</v>
      </c>
      <c r="D621">
        <v>22370.800781000002</v>
      </c>
    </row>
    <row r="622" spans="1:4" x14ac:dyDescent="0.2">
      <c r="A622" s="29">
        <v>42998</v>
      </c>
      <c r="B622">
        <v>22351.380859000001</v>
      </c>
      <c r="C622">
        <v>22412.589843999998</v>
      </c>
      <c r="D622">
        <v>22412.589843999998</v>
      </c>
    </row>
    <row r="623" spans="1:4" x14ac:dyDescent="0.2">
      <c r="A623" s="29">
        <v>42999</v>
      </c>
      <c r="B623">
        <v>22414.019531000002</v>
      </c>
      <c r="C623">
        <v>22359.230468999998</v>
      </c>
      <c r="D623">
        <v>22359.230468999998</v>
      </c>
    </row>
    <row r="624" spans="1:4" x14ac:dyDescent="0.2">
      <c r="A624" s="29">
        <v>43000</v>
      </c>
      <c r="B624">
        <v>22334.070313</v>
      </c>
      <c r="C624">
        <v>22349.589843999998</v>
      </c>
      <c r="D624">
        <v>22349.589843999998</v>
      </c>
    </row>
    <row r="625" spans="1:4" x14ac:dyDescent="0.2">
      <c r="A625" s="29">
        <v>43003</v>
      </c>
      <c r="B625">
        <v>22320.470702999999</v>
      </c>
      <c r="C625">
        <v>22296.089843999998</v>
      </c>
      <c r="D625">
        <v>22296.089843999998</v>
      </c>
    </row>
    <row r="626" spans="1:4" x14ac:dyDescent="0.2">
      <c r="A626" s="29">
        <v>43004</v>
      </c>
      <c r="B626">
        <v>22322.029297000001</v>
      </c>
      <c r="C626">
        <v>22284.320313</v>
      </c>
      <c r="D626">
        <v>22284.320313</v>
      </c>
    </row>
    <row r="627" spans="1:4" x14ac:dyDescent="0.2">
      <c r="A627" s="29">
        <v>43005</v>
      </c>
      <c r="B627">
        <v>22330.929688</v>
      </c>
      <c r="C627">
        <v>22340.710938</v>
      </c>
      <c r="D627">
        <v>22340.710938</v>
      </c>
    </row>
    <row r="628" spans="1:4" x14ac:dyDescent="0.2">
      <c r="A628" s="29">
        <v>43006</v>
      </c>
      <c r="B628">
        <v>22306.830077999999</v>
      </c>
      <c r="C628">
        <v>22381.199218999998</v>
      </c>
      <c r="D628">
        <v>22381.199218999998</v>
      </c>
    </row>
    <row r="629" spans="1:4" x14ac:dyDescent="0.2">
      <c r="A629" s="29">
        <v>43007</v>
      </c>
      <c r="B629">
        <v>22358.470702999999</v>
      </c>
      <c r="C629">
        <v>22405.089843999998</v>
      </c>
      <c r="D629">
        <v>22405.089843999998</v>
      </c>
    </row>
    <row r="630" spans="1:4" x14ac:dyDescent="0.2">
      <c r="A630" s="29">
        <v>43010</v>
      </c>
      <c r="B630">
        <v>22423.470702999999</v>
      </c>
      <c r="C630">
        <v>22557.599609000001</v>
      </c>
      <c r="D630">
        <v>22557.599609000001</v>
      </c>
    </row>
    <row r="631" spans="1:4" x14ac:dyDescent="0.2">
      <c r="A631" s="29">
        <v>43011</v>
      </c>
      <c r="B631">
        <v>22564.449218999998</v>
      </c>
      <c r="C631">
        <v>22641.669922000001</v>
      </c>
      <c r="D631">
        <v>22641.669922000001</v>
      </c>
    </row>
    <row r="632" spans="1:4" x14ac:dyDescent="0.2">
      <c r="A632" s="29">
        <v>43012</v>
      </c>
      <c r="B632">
        <v>22645.669922000001</v>
      </c>
      <c r="C632">
        <v>22661.640625</v>
      </c>
      <c r="D632">
        <v>22661.640625</v>
      </c>
    </row>
    <row r="633" spans="1:4" x14ac:dyDescent="0.2">
      <c r="A633" s="29">
        <v>43013</v>
      </c>
      <c r="B633">
        <v>22669.080077999999</v>
      </c>
      <c r="C633">
        <v>22775.390625</v>
      </c>
      <c r="D633">
        <v>22775.390625</v>
      </c>
    </row>
    <row r="634" spans="1:4" x14ac:dyDescent="0.2">
      <c r="A634" s="29">
        <v>43014</v>
      </c>
      <c r="B634">
        <v>22762.029297000001</v>
      </c>
      <c r="C634">
        <v>22773.669922000001</v>
      </c>
      <c r="D634">
        <v>22773.669922000001</v>
      </c>
    </row>
    <row r="635" spans="1:4" x14ac:dyDescent="0.2">
      <c r="A635" s="29">
        <v>43017</v>
      </c>
      <c r="B635">
        <v>22779.730468999998</v>
      </c>
      <c r="C635">
        <v>22761.070313</v>
      </c>
      <c r="D635">
        <v>22761.070313</v>
      </c>
    </row>
    <row r="636" spans="1:4" x14ac:dyDescent="0.2">
      <c r="A636" s="29">
        <v>43018</v>
      </c>
      <c r="B636">
        <v>22784.759765999999</v>
      </c>
      <c r="C636">
        <v>22830.679688</v>
      </c>
      <c r="D636">
        <v>22830.679688</v>
      </c>
    </row>
    <row r="637" spans="1:4" x14ac:dyDescent="0.2">
      <c r="A637" s="29">
        <v>43019</v>
      </c>
      <c r="B637">
        <v>22827.650390999999</v>
      </c>
      <c r="C637">
        <v>22872.890625</v>
      </c>
      <c r="D637">
        <v>22872.890625</v>
      </c>
    </row>
    <row r="638" spans="1:4" x14ac:dyDescent="0.2">
      <c r="A638" s="29">
        <v>43020</v>
      </c>
      <c r="B638">
        <v>22854.849609000001</v>
      </c>
      <c r="C638">
        <v>22841.009765999999</v>
      </c>
      <c r="D638">
        <v>22841.009765999999</v>
      </c>
    </row>
    <row r="639" spans="1:4" x14ac:dyDescent="0.2">
      <c r="A639" s="29">
        <v>43021</v>
      </c>
      <c r="B639">
        <v>22876.429688</v>
      </c>
      <c r="C639">
        <v>22871.720702999999</v>
      </c>
      <c r="D639">
        <v>22871.720702999999</v>
      </c>
    </row>
    <row r="640" spans="1:4" x14ac:dyDescent="0.2">
      <c r="A640" s="29">
        <v>43024</v>
      </c>
      <c r="B640">
        <v>22892.919922000001</v>
      </c>
      <c r="C640">
        <v>22956.960938</v>
      </c>
      <c r="D640">
        <v>22956.960938</v>
      </c>
    </row>
    <row r="641" spans="1:4" x14ac:dyDescent="0.2">
      <c r="A641" s="29">
        <v>43025</v>
      </c>
      <c r="B641">
        <v>22952.410156000002</v>
      </c>
      <c r="C641">
        <v>22997.439452999999</v>
      </c>
      <c r="D641">
        <v>22997.439452999999</v>
      </c>
    </row>
    <row r="642" spans="1:4" x14ac:dyDescent="0.2">
      <c r="A642" s="29">
        <v>43026</v>
      </c>
      <c r="B642">
        <v>23087.130859000001</v>
      </c>
      <c r="C642">
        <v>23157.599609000001</v>
      </c>
      <c r="D642">
        <v>23157.599609000001</v>
      </c>
    </row>
    <row r="643" spans="1:4" x14ac:dyDescent="0.2">
      <c r="A643" s="29">
        <v>43027</v>
      </c>
      <c r="B643">
        <v>23107.470702999999</v>
      </c>
      <c r="C643">
        <v>23163.039063</v>
      </c>
      <c r="D643">
        <v>23163.039063</v>
      </c>
    </row>
    <row r="644" spans="1:4" x14ac:dyDescent="0.2">
      <c r="A644" s="29">
        <v>43028</v>
      </c>
      <c r="B644">
        <v>23205.179688</v>
      </c>
      <c r="C644">
        <v>23328.630859000001</v>
      </c>
      <c r="D644">
        <v>23328.630859000001</v>
      </c>
    </row>
    <row r="645" spans="1:4" x14ac:dyDescent="0.2">
      <c r="A645" s="29">
        <v>43031</v>
      </c>
      <c r="B645">
        <v>23348.949218999998</v>
      </c>
      <c r="C645">
        <v>23273.960938</v>
      </c>
      <c r="D645">
        <v>23273.960938</v>
      </c>
    </row>
    <row r="646" spans="1:4" x14ac:dyDescent="0.2">
      <c r="A646" s="29">
        <v>43032</v>
      </c>
      <c r="B646">
        <v>23346.779297000001</v>
      </c>
      <c r="C646">
        <v>23441.759765999999</v>
      </c>
      <c r="D646">
        <v>23441.759765999999</v>
      </c>
    </row>
    <row r="647" spans="1:4" x14ac:dyDescent="0.2">
      <c r="A647" s="29">
        <v>43033</v>
      </c>
      <c r="B647">
        <v>23431.089843999998</v>
      </c>
      <c r="C647">
        <v>23329.460938</v>
      </c>
      <c r="D647">
        <v>23329.460938</v>
      </c>
    </row>
    <row r="648" spans="1:4" x14ac:dyDescent="0.2">
      <c r="A648" s="29">
        <v>43034</v>
      </c>
      <c r="B648">
        <v>23380.890625</v>
      </c>
      <c r="C648">
        <v>23400.859375</v>
      </c>
      <c r="D648">
        <v>23400.859375</v>
      </c>
    </row>
    <row r="649" spans="1:4" x14ac:dyDescent="0.2">
      <c r="A649" s="29">
        <v>43035</v>
      </c>
      <c r="B649">
        <v>23419.160156000002</v>
      </c>
      <c r="C649">
        <v>23434.189452999999</v>
      </c>
      <c r="D649">
        <v>23434.189452999999</v>
      </c>
    </row>
    <row r="650" spans="1:4" x14ac:dyDescent="0.2">
      <c r="A650" s="29">
        <v>43038</v>
      </c>
      <c r="B650">
        <v>23405.75</v>
      </c>
      <c r="C650">
        <v>23348.740234000001</v>
      </c>
      <c r="D650">
        <v>23348.740234000001</v>
      </c>
    </row>
    <row r="651" spans="1:4" x14ac:dyDescent="0.2">
      <c r="A651" s="29">
        <v>43039</v>
      </c>
      <c r="B651">
        <v>23369.220702999999</v>
      </c>
      <c r="C651">
        <v>23377.240234000001</v>
      </c>
      <c r="D651">
        <v>23377.240234000001</v>
      </c>
    </row>
    <row r="652" spans="1:4" x14ac:dyDescent="0.2">
      <c r="A652" s="29">
        <v>43040</v>
      </c>
      <c r="B652">
        <v>23442.900390999999</v>
      </c>
      <c r="C652">
        <v>23435.009765999999</v>
      </c>
      <c r="D652">
        <v>23435.009765999999</v>
      </c>
    </row>
    <row r="653" spans="1:4" x14ac:dyDescent="0.2">
      <c r="A653" s="29">
        <v>43041</v>
      </c>
      <c r="B653">
        <v>23463.240234000001</v>
      </c>
      <c r="C653">
        <v>23516.259765999999</v>
      </c>
      <c r="D653">
        <v>23516.259765999999</v>
      </c>
    </row>
    <row r="654" spans="1:4" x14ac:dyDescent="0.2">
      <c r="A654" s="29">
        <v>43042</v>
      </c>
      <c r="B654">
        <v>23549.589843999998</v>
      </c>
      <c r="C654">
        <v>23539.189452999999</v>
      </c>
      <c r="D654">
        <v>23539.189452999999</v>
      </c>
    </row>
    <row r="655" spans="1:4" x14ac:dyDescent="0.2">
      <c r="A655" s="29">
        <v>43045</v>
      </c>
      <c r="B655">
        <v>23533.960938</v>
      </c>
      <c r="C655">
        <v>23548.419922000001</v>
      </c>
      <c r="D655">
        <v>23548.419922000001</v>
      </c>
    </row>
    <row r="656" spans="1:4" x14ac:dyDescent="0.2">
      <c r="A656" s="29">
        <v>43046</v>
      </c>
      <c r="B656">
        <v>23574.029297000001</v>
      </c>
      <c r="C656">
        <v>23557.230468999998</v>
      </c>
      <c r="D656">
        <v>23557.230468999998</v>
      </c>
    </row>
    <row r="657" spans="1:4" x14ac:dyDescent="0.2">
      <c r="A657" s="29">
        <v>43047</v>
      </c>
      <c r="B657">
        <v>23542.599609000001</v>
      </c>
      <c r="C657">
        <v>23563.359375</v>
      </c>
      <c r="D657">
        <v>23563.359375</v>
      </c>
    </row>
    <row r="658" spans="1:4" x14ac:dyDescent="0.2">
      <c r="A658" s="29">
        <v>43048</v>
      </c>
      <c r="B658">
        <v>23492.089843999998</v>
      </c>
      <c r="C658">
        <v>23461.939452999999</v>
      </c>
      <c r="D658">
        <v>23461.939452999999</v>
      </c>
    </row>
    <row r="659" spans="1:4" x14ac:dyDescent="0.2">
      <c r="A659" s="29">
        <v>43049</v>
      </c>
      <c r="B659">
        <v>23432.710938</v>
      </c>
      <c r="C659">
        <v>23422.210938</v>
      </c>
      <c r="D659">
        <v>23422.210938</v>
      </c>
    </row>
    <row r="660" spans="1:4" x14ac:dyDescent="0.2">
      <c r="A660" s="29">
        <v>43052</v>
      </c>
      <c r="B660">
        <v>23367.470702999999</v>
      </c>
      <c r="C660">
        <v>23439.699218999998</v>
      </c>
      <c r="D660">
        <v>23439.699218999998</v>
      </c>
    </row>
    <row r="661" spans="1:4" x14ac:dyDescent="0.2">
      <c r="A661" s="29">
        <v>43053</v>
      </c>
      <c r="B661">
        <v>23388.400390999999</v>
      </c>
      <c r="C661">
        <v>23409.470702999999</v>
      </c>
      <c r="D661">
        <v>23409.470702999999</v>
      </c>
    </row>
    <row r="662" spans="1:4" x14ac:dyDescent="0.2">
      <c r="A662" s="29">
        <v>43054</v>
      </c>
      <c r="B662">
        <v>23334.589843999998</v>
      </c>
      <c r="C662">
        <v>23271.279297000001</v>
      </c>
      <c r="D662">
        <v>23271.279297000001</v>
      </c>
    </row>
    <row r="663" spans="1:4" x14ac:dyDescent="0.2">
      <c r="A663" s="29">
        <v>43055</v>
      </c>
      <c r="B663">
        <v>23365.339843999998</v>
      </c>
      <c r="C663">
        <v>23458.359375</v>
      </c>
      <c r="D663">
        <v>23458.359375</v>
      </c>
    </row>
    <row r="664" spans="1:4" x14ac:dyDescent="0.2">
      <c r="A664" s="29">
        <v>43056</v>
      </c>
      <c r="B664">
        <v>23433.769531000002</v>
      </c>
      <c r="C664">
        <v>23358.240234000001</v>
      </c>
      <c r="D664">
        <v>23358.240234000001</v>
      </c>
    </row>
    <row r="665" spans="1:4" x14ac:dyDescent="0.2">
      <c r="A665" s="29">
        <v>43059</v>
      </c>
      <c r="B665">
        <v>23370.710938</v>
      </c>
      <c r="C665">
        <v>23430.330077999999</v>
      </c>
      <c r="D665">
        <v>23430.330077999999</v>
      </c>
    </row>
    <row r="666" spans="1:4" x14ac:dyDescent="0.2">
      <c r="A666" s="29">
        <v>43060</v>
      </c>
      <c r="B666">
        <v>23500.150390999999</v>
      </c>
      <c r="C666">
        <v>23590.830077999999</v>
      </c>
      <c r="D666">
        <v>23590.830077999999</v>
      </c>
    </row>
    <row r="667" spans="1:4" x14ac:dyDescent="0.2">
      <c r="A667" s="29">
        <v>43061</v>
      </c>
      <c r="B667">
        <v>23597.240234000001</v>
      </c>
      <c r="C667">
        <v>23526.179688</v>
      </c>
      <c r="D667">
        <v>23526.179688</v>
      </c>
    </row>
    <row r="668" spans="1:4" x14ac:dyDescent="0.2">
      <c r="A668" s="29">
        <v>43063</v>
      </c>
      <c r="B668">
        <v>23552.75</v>
      </c>
      <c r="C668">
        <v>23557.990234000001</v>
      </c>
      <c r="D668">
        <v>23557.990234000001</v>
      </c>
    </row>
    <row r="669" spans="1:4" x14ac:dyDescent="0.2">
      <c r="A669" s="29">
        <v>43066</v>
      </c>
      <c r="B669">
        <v>23552.859375</v>
      </c>
      <c r="C669">
        <v>23580.779297000001</v>
      </c>
      <c r="D669">
        <v>23580.779297000001</v>
      </c>
    </row>
    <row r="670" spans="1:4" x14ac:dyDescent="0.2">
      <c r="A670" s="29">
        <v>43067</v>
      </c>
      <c r="B670">
        <v>23625.189452999999</v>
      </c>
      <c r="C670">
        <v>23836.710938</v>
      </c>
      <c r="D670">
        <v>23836.710938</v>
      </c>
    </row>
    <row r="671" spans="1:4" x14ac:dyDescent="0.2">
      <c r="A671" s="29">
        <v>43068</v>
      </c>
      <c r="B671">
        <v>23883.259765999999</v>
      </c>
      <c r="C671">
        <v>23940.679688</v>
      </c>
      <c r="D671">
        <v>23940.679688</v>
      </c>
    </row>
    <row r="672" spans="1:4" x14ac:dyDescent="0.2">
      <c r="A672" s="29">
        <v>43069</v>
      </c>
      <c r="B672">
        <v>24013.800781000002</v>
      </c>
      <c r="C672">
        <v>24272.349609000001</v>
      </c>
      <c r="D672">
        <v>24272.349609000001</v>
      </c>
    </row>
    <row r="673" spans="1:4" x14ac:dyDescent="0.2">
      <c r="A673" s="29">
        <v>43070</v>
      </c>
      <c r="B673">
        <v>24305.400390999999</v>
      </c>
      <c r="C673">
        <v>24231.589843999998</v>
      </c>
      <c r="D673">
        <v>24231.589843999998</v>
      </c>
    </row>
    <row r="674" spans="1:4" x14ac:dyDescent="0.2">
      <c r="A674" s="29">
        <v>43073</v>
      </c>
      <c r="B674">
        <v>24424.109375</v>
      </c>
      <c r="C674">
        <v>24290.050781000002</v>
      </c>
      <c r="D674">
        <v>24290.050781000002</v>
      </c>
    </row>
    <row r="675" spans="1:4" x14ac:dyDescent="0.2">
      <c r="A675" s="29">
        <v>43074</v>
      </c>
      <c r="B675">
        <v>24335.009765999999</v>
      </c>
      <c r="C675">
        <v>24180.640625</v>
      </c>
      <c r="D675">
        <v>24180.640625</v>
      </c>
    </row>
    <row r="676" spans="1:4" x14ac:dyDescent="0.2">
      <c r="A676" s="29">
        <v>43075</v>
      </c>
      <c r="B676">
        <v>24171.900390999999</v>
      </c>
      <c r="C676">
        <v>24140.910156000002</v>
      </c>
      <c r="D676">
        <v>24140.910156000002</v>
      </c>
    </row>
    <row r="677" spans="1:4" x14ac:dyDescent="0.2">
      <c r="A677" s="29">
        <v>43076</v>
      </c>
      <c r="B677">
        <v>24116.599609000001</v>
      </c>
      <c r="C677">
        <v>24211.480468999998</v>
      </c>
      <c r="D677">
        <v>24211.480468999998</v>
      </c>
    </row>
    <row r="678" spans="1:4" x14ac:dyDescent="0.2">
      <c r="A678" s="29">
        <v>43077</v>
      </c>
      <c r="B678">
        <v>24263.259765999999</v>
      </c>
      <c r="C678">
        <v>24329.160156000002</v>
      </c>
      <c r="D678">
        <v>24329.160156000002</v>
      </c>
    </row>
    <row r="679" spans="1:4" x14ac:dyDescent="0.2">
      <c r="A679" s="29">
        <v>43080</v>
      </c>
      <c r="B679">
        <v>24338.109375</v>
      </c>
      <c r="C679">
        <v>24386.029297000001</v>
      </c>
      <c r="D679">
        <v>24386.029297000001</v>
      </c>
    </row>
    <row r="680" spans="1:4" x14ac:dyDescent="0.2">
      <c r="A680" s="29">
        <v>43081</v>
      </c>
      <c r="B680">
        <v>24452.960938</v>
      </c>
      <c r="C680">
        <v>24504.800781000002</v>
      </c>
      <c r="D680">
        <v>24504.800781000002</v>
      </c>
    </row>
    <row r="681" spans="1:4" x14ac:dyDescent="0.2">
      <c r="A681" s="29">
        <v>43082</v>
      </c>
      <c r="B681">
        <v>24525.189452999999</v>
      </c>
      <c r="C681">
        <v>24585.429688</v>
      </c>
      <c r="D681">
        <v>24585.429688</v>
      </c>
    </row>
    <row r="682" spans="1:4" x14ac:dyDescent="0.2">
      <c r="A682" s="29">
        <v>43083</v>
      </c>
      <c r="B682">
        <v>24631.009765999999</v>
      </c>
      <c r="C682">
        <v>24508.660156000002</v>
      </c>
      <c r="D682">
        <v>24508.660156000002</v>
      </c>
    </row>
    <row r="683" spans="1:4" x14ac:dyDescent="0.2">
      <c r="A683" s="29">
        <v>43084</v>
      </c>
      <c r="B683">
        <v>24585.710938</v>
      </c>
      <c r="C683">
        <v>24651.740234000001</v>
      </c>
      <c r="D683">
        <v>24651.740234000001</v>
      </c>
    </row>
    <row r="684" spans="1:4" x14ac:dyDescent="0.2">
      <c r="A684" s="29">
        <v>43087</v>
      </c>
      <c r="B684">
        <v>24739.560547000001</v>
      </c>
      <c r="C684">
        <v>24792.199218999998</v>
      </c>
      <c r="D684">
        <v>24792.199218999998</v>
      </c>
    </row>
    <row r="685" spans="1:4" x14ac:dyDescent="0.2">
      <c r="A685" s="29">
        <v>43088</v>
      </c>
      <c r="B685">
        <v>24834.380859000001</v>
      </c>
      <c r="C685">
        <v>24754.75</v>
      </c>
      <c r="D685">
        <v>24754.75</v>
      </c>
    </row>
    <row r="686" spans="1:4" x14ac:dyDescent="0.2">
      <c r="A686" s="29">
        <v>43089</v>
      </c>
      <c r="B686">
        <v>24838.089843999998</v>
      </c>
      <c r="C686">
        <v>24726.650390999999</v>
      </c>
      <c r="D686">
        <v>24726.650390999999</v>
      </c>
    </row>
    <row r="687" spans="1:4" x14ac:dyDescent="0.2">
      <c r="A687" s="29">
        <v>43090</v>
      </c>
      <c r="B687">
        <v>24778.259765999999</v>
      </c>
      <c r="C687">
        <v>24782.289063</v>
      </c>
      <c r="D687">
        <v>24782.289063</v>
      </c>
    </row>
    <row r="688" spans="1:4" x14ac:dyDescent="0.2">
      <c r="A688" s="29">
        <v>43091</v>
      </c>
      <c r="B688">
        <v>24764.039063</v>
      </c>
      <c r="C688">
        <v>24754.060547000001</v>
      </c>
      <c r="D688">
        <v>24754.060547000001</v>
      </c>
    </row>
    <row r="689" spans="1:4" x14ac:dyDescent="0.2">
      <c r="A689" s="29">
        <v>43095</v>
      </c>
      <c r="B689">
        <v>24715.839843999998</v>
      </c>
      <c r="C689">
        <v>24746.210938</v>
      </c>
      <c r="D689">
        <v>24746.210938</v>
      </c>
    </row>
    <row r="690" spans="1:4" x14ac:dyDescent="0.2">
      <c r="A690" s="29">
        <v>43096</v>
      </c>
      <c r="B690">
        <v>24766.519531000002</v>
      </c>
      <c r="C690">
        <v>24774.300781000002</v>
      </c>
      <c r="D690">
        <v>24774.300781000002</v>
      </c>
    </row>
    <row r="691" spans="1:4" x14ac:dyDescent="0.2">
      <c r="A691" s="29">
        <v>43097</v>
      </c>
      <c r="B691">
        <v>24807.210938</v>
      </c>
      <c r="C691">
        <v>24837.509765999999</v>
      </c>
      <c r="D691">
        <v>24837.509765999999</v>
      </c>
    </row>
    <row r="692" spans="1:4" x14ac:dyDescent="0.2">
      <c r="A692" s="29">
        <v>43098</v>
      </c>
      <c r="B692">
        <v>24849.630859000001</v>
      </c>
      <c r="C692">
        <v>24719.220702999999</v>
      </c>
      <c r="D692">
        <v>24719.220702999999</v>
      </c>
    </row>
    <row r="693" spans="1:4" x14ac:dyDescent="0.2">
      <c r="A693" s="29">
        <v>43102</v>
      </c>
      <c r="B693">
        <v>24809.349609000001</v>
      </c>
      <c r="C693">
        <v>24824.009765999999</v>
      </c>
      <c r="D693">
        <v>24824.009765999999</v>
      </c>
    </row>
    <row r="694" spans="1:4" x14ac:dyDescent="0.2">
      <c r="A694" s="29">
        <v>43103</v>
      </c>
      <c r="B694">
        <v>24850.449218999998</v>
      </c>
      <c r="C694">
        <v>24922.679688</v>
      </c>
      <c r="D694">
        <v>24922.679688</v>
      </c>
    </row>
    <row r="695" spans="1:4" x14ac:dyDescent="0.2">
      <c r="A695" s="29">
        <v>43104</v>
      </c>
      <c r="B695">
        <v>24964.859375</v>
      </c>
      <c r="C695">
        <v>25075.130859000001</v>
      </c>
      <c r="D695">
        <v>25075.130859000001</v>
      </c>
    </row>
    <row r="696" spans="1:4" x14ac:dyDescent="0.2">
      <c r="A696" s="29">
        <v>43105</v>
      </c>
      <c r="B696">
        <v>25114.919922000001</v>
      </c>
      <c r="C696">
        <v>25295.869140999999</v>
      </c>
      <c r="D696">
        <v>25295.869140999999</v>
      </c>
    </row>
    <row r="697" spans="1:4" x14ac:dyDescent="0.2">
      <c r="A697" s="29">
        <v>43108</v>
      </c>
      <c r="B697">
        <v>25308.400390999999</v>
      </c>
      <c r="C697">
        <v>25283</v>
      </c>
      <c r="D697">
        <v>25283</v>
      </c>
    </row>
    <row r="698" spans="1:4" x14ac:dyDescent="0.2">
      <c r="A698" s="29">
        <v>43109</v>
      </c>
      <c r="B698">
        <v>25312.050781000002</v>
      </c>
      <c r="C698">
        <v>25385.800781000002</v>
      </c>
      <c r="D698">
        <v>25385.800781000002</v>
      </c>
    </row>
    <row r="699" spans="1:4" x14ac:dyDescent="0.2">
      <c r="A699" s="29">
        <v>43110</v>
      </c>
      <c r="B699">
        <v>25348.130859000001</v>
      </c>
      <c r="C699">
        <v>25369.130859000001</v>
      </c>
      <c r="D699">
        <v>25369.130859000001</v>
      </c>
    </row>
    <row r="700" spans="1:4" x14ac:dyDescent="0.2">
      <c r="A700" s="29">
        <v>43111</v>
      </c>
      <c r="B700">
        <v>25398.599609000001</v>
      </c>
      <c r="C700">
        <v>25574.730468999998</v>
      </c>
      <c r="D700">
        <v>25574.730468999998</v>
      </c>
    </row>
    <row r="701" spans="1:4" x14ac:dyDescent="0.2">
      <c r="A701" s="29">
        <v>43112</v>
      </c>
      <c r="B701">
        <v>25638.390625</v>
      </c>
      <c r="C701">
        <v>25803.189452999999</v>
      </c>
      <c r="D701">
        <v>25803.189452999999</v>
      </c>
    </row>
    <row r="702" spans="1:4" x14ac:dyDescent="0.2">
      <c r="A702" s="29">
        <v>43116</v>
      </c>
      <c r="B702">
        <v>25987.619140999999</v>
      </c>
      <c r="C702">
        <v>25792.859375</v>
      </c>
      <c r="D702">
        <v>25792.859375</v>
      </c>
    </row>
    <row r="703" spans="1:4" x14ac:dyDescent="0.2">
      <c r="A703" s="29">
        <v>43117</v>
      </c>
      <c r="B703">
        <v>25910.779297000001</v>
      </c>
      <c r="C703">
        <v>26115.650390999999</v>
      </c>
      <c r="D703">
        <v>26115.650390999999</v>
      </c>
    </row>
    <row r="704" spans="1:4" x14ac:dyDescent="0.2">
      <c r="A704" s="29">
        <v>43118</v>
      </c>
      <c r="B704">
        <v>26149.550781000002</v>
      </c>
      <c r="C704">
        <v>26017.810547000001</v>
      </c>
      <c r="D704">
        <v>26017.810547000001</v>
      </c>
    </row>
    <row r="705" spans="1:4" x14ac:dyDescent="0.2">
      <c r="A705" s="29">
        <v>43119</v>
      </c>
      <c r="B705">
        <v>25987.349609000001</v>
      </c>
      <c r="C705">
        <v>26071.720702999999</v>
      </c>
      <c r="D705">
        <v>26071.720702999999</v>
      </c>
    </row>
    <row r="706" spans="1:4" x14ac:dyDescent="0.2">
      <c r="A706" s="29">
        <v>43122</v>
      </c>
      <c r="B706">
        <v>26025.320313</v>
      </c>
      <c r="C706">
        <v>26214.599609000001</v>
      </c>
      <c r="D706">
        <v>26214.599609000001</v>
      </c>
    </row>
    <row r="707" spans="1:4" x14ac:dyDescent="0.2">
      <c r="A707" s="29">
        <v>43123</v>
      </c>
      <c r="B707">
        <v>26214.869140999999</v>
      </c>
      <c r="C707">
        <v>26210.810547000001</v>
      </c>
      <c r="D707">
        <v>26210.810547000001</v>
      </c>
    </row>
    <row r="708" spans="1:4" x14ac:dyDescent="0.2">
      <c r="A708" s="29">
        <v>43124</v>
      </c>
      <c r="B708">
        <v>26282.070313</v>
      </c>
      <c r="C708">
        <v>26252.119140999999</v>
      </c>
      <c r="D708">
        <v>26252.119140999999</v>
      </c>
    </row>
    <row r="709" spans="1:4" x14ac:dyDescent="0.2">
      <c r="A709" s="29">
        <v>43125</v>
      </c>
      <c r="B709">
        <v>26313.060547000001</v>
      </c>
      <c r="C709">
        <v>26392.789063</v>
      </c>
      <c r="D709">
        <v>26392.789063</v>
      </c>
    </row>
    <row r="710" spans="1:4" x14ac:dyDescent="0.2">
      <c r="A710" s="29">
        <v>43126</v>
      </c>
      <c r="B710">
        <v>26466.740234000001</v>
      </c>
      <c r="C710">
        <v>26616.710938</v>
      </c>
      <c r="D710">
        <v>26616.710938</v>
      </c>
    </row>
    <row r="711" spans="1:4" x14ac:dyDescent="0.2">
      <c r="A711" s="29">
        <v>43129</v>
      </c>
      <c r="B711">
        <v>26584.279297000001</v>
      </c>
      <c r="C711">
        <v>26439.480468999998</v>
      </c>
      <c r="D711">
        <v>26439.480468999998</v>
      </c>
    </row>
    <row r="712" spans="1:4" x14ac:dyDescent="0.2">
      <c r="A712" s="29">
        <v>43130</v>
      </c>
      <c r="B712">
        <v>26198.449218999998</v>
      </c>
      <c r="C712">
        <v>26076.890625</v>
      </c>
      <c r="D712">
        <v>26076.890625</v>
      </c>
    </row>
    <row r="713" spans="1:4" x14ac:dyDescent="0.2">
      <c r="A713" s="29">
        <v>43131</v>
      </c>
      <c r="B713">
        <v>26268.169922000001</v>
      </c>
      <c r="C713">
        <v>26149.390625</v>
      </c>
      <c r="D713">
        <v>26149.390625</v>
      </c>
    </row>
    <row r="714" spans="1:4" x14ac:dyDescent="0.2">
      <c r="A714" s="29">
        <v>43132</v>
      </c>
      <c r="B714">
        <v>26083.039063</v>
      </c>
      <c r="C714">
        <v>26186.710938</v>
      </c>
      <c r="D714">
        <v>26186.710938</v>
      </c>
    </row>
    <row r="715" spans="1:4" x14ac:dyDescent="0.2">
      <c r="A715" s="29">
        <v>43133</v>
      </c>
      <c r="B715">
        <v>26061.789063</v>
      </c>
      <c r="C715">
        <v>25520.960938</v>
      </c>
      <c r="D715">
        <v>25520.960938</v>
      </c>
    </row>
    <row r="716" spans="1:4" x14ac:dyDescent="0.2">
      <c r="A716" s="29">
        <v>43136</v>
      </c>
      <c r="B716">
        <v>25337.869140999999</v>
      </c>
      <c r="C716">
        <v>24345.75</v>
      </c>
      <c r="D716">
        <v>24345.75</v>
      </c>
    </row>
    <row r="717" spans="1:4" x14ac:dyDescent="0.2">
      <c r="A717" s="29">
        <v>43137</v>
      </c>
      <c r="B717">
        <v>24085.169922000001</v>
      </c>
      <c r="C717">
        <v>24912.769531000002</v>
      </c>
      <c r="D717">
        <v>24912.769531000002</v>
      </c>
    </row>
    <row r="718" spans="1:4" x14ac:dyDescent="0.2">
      <c r="A718" s="29">
        <v>43138</v>
      </c>
      <c r="B718">
        <v>24892.869140999999</v>
      </c>
      <c r="C718">
        <v>24893.349609000001</v>
      </c>
      <c r="D718">
        <v>24893.349609000001</v>
      </c>
    </row>
    <row r="719" spans="1:4" x14ac:dyDescent="0.2">
      <c r="A719" s="29">
        <v>43139</v>
      </c>
      <c r="B719">
        <v>24902.300781000002</v>
      </c>
      <c r="C719">
        <v>23860.460938</v>
      </c>
      <c r="D719">
        <v>23860.460938</v>
      </c>
    </row>
    <row r="720" spans="1:4" x14ac:dyDescent="0.2">
      <c r="A720" s="29">
        <v>43140</v>
      </c>
      <c r="B720">
        <v>23992.669922000001</v>
      </c>
      <c r="C720">
        <v>24190.900390999999</v>
      </c>
      <c r="D720">
        <v>24190.900390999999</v>
      </c>
    </row>
    <row r="721" spans="1:4" x14ac:dyDescent="0.2">
      <c r="A721" s="29">
        <v>43143</v>
      </c>
      <c r="B721">
        <v>24337.759765999999</v>
      </c>
      <c r="C721">
        <v>24601.269531000002</v>
      </c>
      <c r="D721">
        <v>24601.269531000002</v>
      </c>
    </row>
    <row r="722" spans="1:4" x14ac:dyDescent="0.2">
      <c r="A722" s="29">
        <v>43144</v>
      </c>
      <c r="B722">
        <v>24540.330077999999</v>
      </c>
      <c r="C722">
        <v>24640.449218999998</v>
      </c>
      <c r="D722">
        <v>24640.449218999998</v>
      </c>
    </row>
    <row r="723" spans="1:4" x14ac:dyDescent="0.2">
      <c r="A723" s="29">
        <v>43145</v>
      </c>
      <c r="B723">
        <v>24535.820313</v>
      </c>
      <c r="C723">
        <v>24893.490234000001</v>
      </c>
      <c r="D723">
        <v>24893.490234000001</v>
      </c>
    </row>
    <row r="724" spans="1:4" x14ac:dyDescent="0.2">
      <c r="A724" s="29">
        <v>43146</v>
      </c>
      <c r="B724">
        <v>25047.820313</v>
      </c>
      <c r="C724">
        <v>25200.369140999999</v>
      </c>
      <c r="D724">
        <v>25200.369140999999</v>
      </c>
    </row>
    <row r="725" spans="1:4" x14ac:dyDescent="0.2">
      <c r="A725" s="29">
        <v>43147</v>
      </c>
      <c r="B725">
        <v>25165.939452999999</v>
      </c>
      <c r="C725">
        <v>25219.380859000001</v>
      </c>
      <c r="D725">
        <v>25219.380859000001</v>
      </c>
    </row>
    <row r="726" spans="1:4" x14ac:dyDescent="0.2">
      <c r="A726" s="29">
        <v>43151</v>
      </c>
      <c r="B726">
        <v>25124.910156000002</v>
      </c>
      <c r="C726">
        <v>24964.75</v>
      </c>
      <c r="D726">
        <v>24964.75</v>
      </c>
    </row>
    <row r="727" spans="1:4" x14ac:dyDescent="0.2">
      <c r="A727" s="29">
        <v>43152</v>
      </c>
      <c r="B727">
        <v>24988.060547000001</v>
      </c>
      <c r="C727">
        <v>24797.779297000001</v>
      </c>
      <c r="D727">
        <v>24797.779297000001</v>
      </c>
    </row>
    <row r="728" spans="1:4" x14ac:dyDescent="0.2">
      <c r="A728" s="29">
        <v>43153</v>
      </c>
      <c r="B728">
        <v>24855.410156000002</v>
      </c>
      <c r="C728">
        <v>24962.480468999998</v>
      </c>
      <c r="D728">
        <v>24962.480468999998</v>
      </c>
    </row>
    <row r="729" spans="1:4" x14ac:dyDescent="0.2">
      <c r="A729" s="29">
        <v>43154</v>
      </c>
      <c r="B729">
        <v>25050.509765999999</v>
      </c>
      <c r="C729">
        <v>25309.990234000001</v>
      </c>
      <c r="D729">
        <v>25309.990234000001</v>
      </c>
    </row>
    <row r="730" spans="1:4" x14ac:dyDescent="0.2">
      <c r="A730" s="29">
        <v>43157</v>
      </c>
      <c r="B730">
        <v>25403.349609000001</v>
      </c>
      <c r="C730">
        <v>25709.269531000002</v>
      </c>
      <c r="D730">
        <v>25709.269531000002</v>
      </c>
    </row>
    <row r="731" spans="1:4" x14ac:dyDescent="0.2">
      <c r="A731" s="29">
        <v>43158</v>
      </c>
      <c r="B731">
        <v>25735.779297000001</v>
      </c>
      <c r="C731">
        <v>25410.029297000001</v>
      </c>
      <c r="D731">
        <v>25410.029297000001</v>
      </c>
    </row>
    <row r="732" spans="1:4" x14ac:dyDescent="0.2">
      <c r="A732" s="29">
        <v>43159</v>
      </c>
      <c r="B732">
        <v>25485.150390999999</v>
      </c>
      <c r="C732">
        <v>25029.199218999998</v>
      </c>
      <c r="D732">
        <v>25029.199218999998</v>
      </c>
    </row>
    <row r="733" spans="1:4" x14ac:dyDescent="0.2">
      <c r="A733" s="29">
        <v>43160</v>
      </c>
      <c r="B733">
        <v>25024.039063</v>
      </c>
      <c r="C733">
        <v>24608.980468999998</v>
      </c>
      <c r="D733">
        <v>24608.980468999998</v>
      </c>
    </row>
    <row r="734" spans="1:4" x14ac:dyDescent="0.2">
      <c r="A734" s="29">
        <v>43161</v>
      </c>
      <c r="B734">
        <v>24394.910156000002</v>
      </c>
      <c r="C734">
        <v>24538.060547000001</v>
      </c>
      <c r="D734">
        <v>24538.060547000001</v>
      </c>
    </row>
    <row r="735" spans="1:4" x14ac:dyDescent="0.2">
      <c r="A735" s="29">
        <v>43164</v>
      </c>
      <c r="B735">
        <v>24471.310547000001</v>
      </c>
      <c r="C735">
        <v>24874.759765999999</v>
      </c>
      <c r="D735">
        <v>24874.759765999999</v>
      </c>
    </row>
    <row r="736" spans="1:4" x14ac:dyDescent="0.2">
      <c r="A736" s="29">
        <v>43165</v>
      </c>
      <c r="B736">
        <v>24965.890625</v>
      </c>
      <c r="C736">
        <v>24884.119140999999</v>
      </c>
      <c r="D736">
        <v>24884.119140999999</v>
      </c>
    </row>
    <row r="737" spans="1:4" x14ac:dyDescent="0.2">
      <c r="A737" s="29">
        <v>43166</v>
      </c>
      <c r="B737">
        <v>24758.150390999999</v>
      </c>
      <c r="C737">
        <v>24801.359375</v>
      </c>
      <c r="D737">
        <v>24801.359375</v>
      </c>
    </row>
    <row r="738" spans="1:4" x14ac:dyDescent="0.2">
      <c r="A738" s="29">
        <v>43167</v>
      </c>
      <c r="B738">
        <v>24853.410156000002</v>
      </c>
      <c r="C738">
        <v>24895.210938</v>
      </c>
      <c r="D738">
        <v>24895.210938</v>
      </c>
    </row>
    <row r="739" spans="1:4" x14ac:dyDescent="0.2">
      <c r="A739" s="29">
        <v>43168</v>
      </c>
      <c r="B739">
        <v>25004.890625</v>
      </c>
      <c r="C739">
        <v>25335.740234000001</v>
      </c>
      <c r="D739">
        <v>25335.740234000001</v>
      </c>
    </row>
    <row r="740" spans="1:4" x14ac:dyDescent="0.2">
      <c r="A740" s="29">
        <v>43171</v>
      </c>
      <c r="B740">
        <v>25372.439452999999</v>
      </c>
      <c r="C740">
        <v>25178.609375</v>
      </c>
      <c r="D740">
        <v>25178.609375</v>
      </c>
    </row>
    <row r="741" spans="1:4" x14ac:dyDescent="0.2">
      <c r="A741" s="29">
        <v>43172</v>
      </c>
      <c r="B741">
        <v>25257.75</v>
      </c>
      <c r="C741">
        <v>25007.029297000001</v>
      </c>
      <c r="D741">
        <v>25007.029297000001</v>
      </c>
    </row>
    <row r="742" spans="1:4" x14ac:dyDescent="0.2">
      <c r="A742" s="29">
        <v>43173</v>
      </c>
      <c r="B742">
        <v>25086.970702999999</v>
      </c>
      <c r="C742">
        <v>24758.119140999999</v>
      </c>
      <c r="D742">
        <v>24758.119140999999</v>
      </c>
    </row>
    <row r="743" spans="1:4" x14ac:dyDescent="0.2">
      <c r="A743" s="29">
        <v>43174</v>
      </c>
      <c r="B743">
        <v>24837.289063</v>
      </c>
      <c r="C743">
        <v>24873.660156000002</v>
      </c>
      <c r="D743">
        <v>24873.660156000002</v>
      </c>
    </row>
    <row r="744" spans="1:4" x14ac:dyDescent="0.2">
      <c r="A744" s="29">
        <v>43175</v>
      </c>
      <c r="B744">
        <v>24877.339843999998</v>
      </c>
      <c r="C744">
        <v>24946.509765999999</v>
      </c>
      <c r="D744">
        <v>24946.509765999999</v>
      </c>
    </row>
    <row r="745" spans="1:4" x14ac:dyDescent="0.2">
      <c r="A745" s="29">
        <v>43178</v>
      </c>
      <c r="B745">
        <v>24893.689452999999</v>
      </c>
      <c r="C745">
        <v>24610.910156000002</v>
      </c>
      <c r="D745">
        <v>24610.910156000002</v>
      </c>
    </row>
    <row r="746" spans="1:4" x14ac:dyDescent="0.2">
      <c r="A746" s="29">
        <v>43179</v>
      </c>
      <c r="B746">
        <v>24650.640625</v>
      </c>
      <c r="C746">
        <v>24727.269531000002</v>
      </c>
      <c r="D746">
        <v>24727.269531000002</v>
      </c>
    </row>
    <row r="747" spans="1:4" x14ac:dyDescent="0.2">
      <c r="A747" s="29">
        <v>43180</v>
      </c>
      <c r="B747">
        <v>24723.490234000001</v>
      </c>
      <c r="C747">
        <v>24682.310547000001</v>
      </c>
      <c r="D747">
        <v>24682.310547000001</v>
      </c>
    </row>
    <row r="748" spans="1:4" x14ac:dyDescent="0.2">
      <c r="A748" s="29">
        <v>43181</v>
      </c>
      <c r="B748">
        <v>24526.009765999999</v>
      </c>
      <c r="C748">
        <v>23957.890625</v>
      </c>
      <c r="D748">
        <v>23957.890625</v>
      </c>
    </row>
    <row r="749" spans="1:4" x14ac:dyDescent="0.2">
      <c r="A749" s="29">
        <v>43182</v>
      </c>
      <c r="B749">
        <v>23995.179688</v>
      </c>
      <c r="C749">
        <v>23533.199218999998</v>
      </c>
      <c r="D749">
        <v>23533.199218999998</v>
      </c>
    </row>
    <row r="750" spans="1:4" x14ac:dyDescent="0.2">
      <c r="A750" s="29">
        <v>43185</v>
      </c>
      <c r="B750">
        <v>23825.740234000001</v>
      </c>
      <c r="C750">
        <v>24202.599609000001</v>
      </c>
      <c r="D750">
        <v>24202.599609000001</v>
      </c>
    </row>
    <row r="751" spans="1:4" x14ac:dyDescent="0.2">
      <c r="A751" s="29">
        <v>43186</v>
      </c>
      <c r="B751">
        <v>24276.619140999999</v>
      </c>
      <c r="C751">
        <v>23857.710938</v>
      </c>
      <c r="D751">
        <v>23857.710938</v>
      </c>
    </row>
    <row r="752" spans="1:4" x14ac:dyDescent="0.2">
      <c r="A752" s="29">
        <v>43187</v>
      </c>
      <c r="B752">
        <v>23883.080077999999</v>
      </c>
      <c r="C752">
        <v>23848.419922000001</v>
      </c>
      <c r="D752">
        <v>23848.419922000001</v>
      </c>
    </row>
    <row r="753" spans="1:4" x14ac:dyDescent="0.2">
      <c r="A753" s="29">
        <v>43188</v>
      </c>
      <c r="B753">
        <v>23949.179688</v>
      </c>
      <c r="C753">
        <v>24103.109375</v>
      </c>
      <c r="D753">
        <v>24103.109375</v>
      </c>
    </row>
    <row r="754" spans="1:4" x14ac:dyDescent="0.2">
      <c r="A754" s="29">
        <v>43192</v>
      </c>
      <c r="B754">
        <v>24076.599609000001</v>
      </c>
      <c r="C754">
        <v>23644.189452999999</v>
      </c>
      <c r="D754">
        <v>23644.189452999999</v>
      </c>
    </row>
    <row r="755" spans="1:4" x14ac:dyDescent="0.2">
      <c r="A755" s="29">
        <v>43193</v>
      </c>
      <c r="B755">
        <v>23698.330077999999</v>
      </c>
      <c r="C755">
        <v>24033.359375</v>
      </c>
      <c r="D755">
        <v>24033.359375</v>
      </c>
    </row>
    <row r="756" spans="1:4" x14ac:dyDescent="0.2">
      <c r="A756" s="29">
        <v>43194</v>
      </c>
      <c r="B756">
        <v>23654.150390999999</v>
      </c>
      <c r="C756">
        <v>24264.300781000002</v>
      </c>
      <c r="D756">
        <v>24264.300781000002</v>
      </c>
    </row>
    <row r="757" spans="1:4" x14ac:dyDescent="0.2">
      <c r="A757" s="29">
        <v>43195</v>
      </c>
      <c r="B757">
        <v>24313.910156000002</v>
      </c>
      <c r="C757">
        <v>24505.220702999999</v>
      </c>
      <c r="D757">
        <v>24505.220702999999</v>
      </c>
    </row>
    <row r="758" spans="1:4" x14ac:dyDescent="0.2">
      <c r="A758" s="29">
        <v>43196</v>
      </c>
      <c r="B758">
        <v>24373.599609000001</v>
      </c>
      <c r="C758">
        <v>23932.759765999999</v>
      </c>
      <c r="D758">
        <v>23932.759765999999</v>
      </c>
    </row>
    <row r="759" spans="1:4" x14ac:dyDescent="0.2">
      <c r="A759" s="29">
        <v>43199</v>
      </c>
      <c r="B759">
        <v>24037.519531000002</v>
      </c>
      <c r="C759">
        <v>23979.099609000001</v>
      </c>
      <c r="D759">
        <v>23979.099609000001</v>
      </c>
    </row>
    <row r="760" spans="1:4" x14ac:dyDescent="0.2">
      <c r="A760" s="29">
        <v>43200</v>
      </c>
      <c r="B760">
        <v>24198.949218999998</v>
      </c>
      <c r="C760">
        <v>24408</v>
      </c>
      <c r="D760">
        <v>24408</v>
      </c>
    </row>
    <row r="761" spans="1:4" x14ac:dyDescent="0.2">
      <c r="A761" s="29">
        <v>43201</v>
      </c>
      <c r="B761">
        <v>24274.189452999999</v>
      </c>
      <c r="C761">
        <v>24189.449218999998</v>
      </c>
      <c r="D761">
        <v>24189.449218999998</v>
      </c>
    </row>
    <row r="762" spans="1:4" x14ac:dyDescent="0.2">
      <c r="A762" s="29">
        <v>43202</v>
      </c>
      <c r="B762">
        <v>24302.820313</v>
      </c>
      <c r="C762">
        <v>24483.050781000002</v>
      </c>
      <c r="D762">
        <v>24483.050781000002</v>
      </c>
    </row>
    <row r="763" spans="1:4" x14ac:dyDescent="0.2">
      <c r="A763" s="29">
        <v>43203</v>
      </c>
      <c r="B763">
        <v>24582.820313</v>
      </c>
      <c r="C763">
        <v>24360.140625</v>
      </c>
      <c r="D763">
        <v>24360.140625</v>
      </c>
    </row>
    <row r="764" spans="1:4" x14ac:dyDescent="0.2">
      <c r="A764" s="29">
        <v>43206</v>
      </c>
      <c r="B764">
        <v>24483.150390999999</v>
      </c>
      <c r="C764">
        <v>24573.039063</v>
      </c>
      <c r="D764">
        <v>24573.039063</v>
      </c>
    </row>
    <row r="765" spans="1:4" x14ac:dyDescent="0.2">
      <c r="A765" s="29">
        <v>43207</v>
      </c>
      <c r="B765">
        <v>24681.789063</v>
      </c>
      <c r="C765">
        <v>24786.630859000001</v>
      </c>
      <c r="D765">
        <v>24786.630859000001</v>
      </c>
    </row>
    <row r="766" spans="1:4" x14ac:dyDescent="0.2">
      <c r="A766" s="29">
        <v>43208</v>
      </c>
      <c r="B766">
        <v>24820.849609000001</v>
      </c>
      <c r="C766">
        <v>24748.070313</v>
      </c>
      <c r="D766">
        <v>24748.070313</v>
      </c>
    </row>
    <row r="767" spans="1:4" x14ac:dyDescent="0.2">
      <c r="A767" s="29">
        <v>43209</v>
      </c>
      <c r="B767">
        <v>24711.300781000002</v>
      </c>
      <c r="C767">
        <v>24664.890625</v>
      </c>
      <c r="D767">
        <v>24664.890625</v>
      </c>
    </row>
    <row r="768" spans="1:4" x14ac:dyDescent="0.2">
      <c r="A768" s="29">
        <v>43210</v>
      </c>
      <c r="B768">
        <v>24657.390625</v>
      </c>
      <c r="C768">
        <v>24462.939452999999</v>
      </c>
      <c r="D768">
        <v>24462.939452999999</v>
      </c>
    </row>
    <row r="769" spans="1:4" x14ac:dyDescent="0.2">
      <c r="A769" s="29">
        <v>43213</v>
      </c>
      <c r="B769">
        <v>24488.070313</v>
      </c>
      <c r="C769">
        <v>24448.689452999999</v>
      </c>
      <c r="D769">
        <v>24448.689452999999</v>
      </c>
    </row>
    <row r="770" spans="1:4" x14ac:dyDescent="0.2">
      <c r="A770" s="29">
        <v>43214</v>
      </c>
      <c r="B770">
        <v>24579.939452999999</v>
      </c>
      <c r="C770">
        <v>24024.130859000001</v>
      </c>
      <c r="D770">
        <v>24024.130859000001</v>
      </c>
    </row>
    <row r="771" spans="1:4" x14ac:dyDescent="0.2">
      <c r="A771" s="29">
        <v>43215</v>
      </c>
      <c r="B771">
        <v>24070.199218999998</v>
      </c>
      <c r="C771">
        <v>24083.830077999999</v>
      </c>
      <c r="D771">
        <v>24083.830077999999</v>
      </c>
    </row>
    <row r="772" spans="1:4" x14ac:dyDescent="0.2">
      <c r="A772" s="29">
        <v>43216</v>
      </c>
      <c r="B772">
        <v>24128.720702999999</v>
      </c>
      <c r="C772">
        <v>24322.339843999998</v>
      </c>
      <c r="D772">
        <v>24322.339843999998</v>
      </c>
    </row>
    <row r="773" spans="1:4" x14ac:dyDescent="0.2">
      <c r="A773" s="29">
        <v>43217</v>
      </c>
      <c r="B773">
        <v>24342.140625</v>
      </c>
      <c r="C773">
        <v>24311.189452999999</v>
      </c>
      <c r="D773">
        <v>24311.189452999999</v>
      </c>
    </row>
    <row r="774" spans="1:4" x14ac:dyDescent="0.2">
      <c r="A774" s="29">
        <v>43220</v>
      </c>
      <c r="B774">
        <v>24410.410156000002</v>
      </c>
      <c r="C774">
        <v>24163.150390999999</v>
      </c>
      <c r="D774">
        <v>24163.150390999999</v>
      </c>
    </row>
    <row r="775" spans="1:4" x14ac:dyDescent="0.2">
      <c r="A775" s="29">
        <v>43221</v>
      </c>
      <c r="B775">
        <v>24117.289063</v>
      </c>
      <c r="C775">
        <v>24099.050781000002</v>
      </c>
      <c r="D775">
        <v>24099.050781000002</v>
      </c>
    </row>
    <row r="776" spans="1:4" x14ac:dyDescent="0.2">
      <c r="A776" s="29">
        <v>43222</v>
      </c>
      <c r="B776">
        <v>24097.630859000001</v>
      </c>
      <c r="C776">
        <v>23924.980468999998</v>
      </c>
      <c r="D776">
        <v>23924.980468999998</v>
      </c>
    </row>
    <row r="777" spans="1:4" x14ac:dyDescent="0.2">
      <c r="A777" s="29">
        <v>43223</v>
      </c>
      <c r="B777">
        <v>23836.230468999998</v>
      </c>
      <c r="C777">
        <v>23930.150390999999</v>
      </c>
      <c r="D777">
        <v>23930.150390999999</v>
      </c>
    </row>
    <row r="778" spans="1:4" x14ac:dyDescent="0.2">
      <c r="A778" s="29">
        <v>43224</v>
      </c>
      <c r="B778">
        <v>23865.220702999999</v>
      </c>
      <c r="C778">
        <v>24262.509765999999</v>
      </c>
      <c r="D778">
        <v>24262.509765999999</v>
      </c>
    </row>
    <row r="779" spans="1:4" x14ac:dyDescent="0.2">
      <c r="A779" s="29">
        <v>43227</v>
      </c>
      <c r="B779">
        <v>24317.660156000002</v>
      </c>
      <c r="C779">
        <v>24357.320313</v>
      </c>
      <c r="D779">
        <v>24357.320313</v>
      </c>
    </row>
    <row r="780" spans="1:4" x14ac:dyDescent="0.2">
      <c r="A780" s="29">
        <v>43228</v>
      </c>
      <c r="B780">
        <v>24341.349609000001</v>
      </c>
      <c r="C780">
        <v>24360.210938</v>
      </c>
      <c r="D780">
        <v>24360.210938</v>
      </c>
    </row>
    <row r="781" spans="1:4" x14ac:dyDescent="0.2">
      <c r="A781" s="29">
        <v>43229</v>
      </c>
      <c r="B781">
        <v>24399.179688</v>
      </c>
      <c r="C781">
        <v>24542.539063</v>
      </c>
      <c r="D781">
        <v>24542.539063</v>
      </c>
    </row>
    <row r="782" spans="1:4" x14ac:dyDescent="0.2">
      <c r="A782" s="29">
        <v>43230</v>
      </c>
      <c r="B782">
        <v>24591.660156000002</v>
      </c>
      <c r="C782">
        <v>24739.529297000001</v>
      </c>
      <c r="D782">
        <v>24739.529297000001</v>
      </c>
    </row>
    <row r="783" spans="1:4" x14ac:dyDescent="0.2">
      <c r="A783" s="29">
        <v>43231</v>
      </c>
      <c r="B783">
        <v>24758.640625</v>
      </c>
      <c r="C783">
        <v>24831.169922000001</v>
      </c>
      <c r="D783">
        <v>24831.169922000001</v>
      </c>
    </row>
    <row r="784" spans="1:4" x14ac:dyDescent="0.2">
      <c r="A784" s="29">
        <v>43234</v>
      </c>
      <c r="B784">
        <v>24879.369140999999</v>
      </c>
      <c r="C784">
        <v>24899.410156000002</v>
      </c>
      <c r="D784">
        <v>24899.410156000002</v>
      </c>
    </row>
    <row r="785" spans="1:4" x14ac:dyDescent="0.2">
      <c r="A785" s="29">
        <v>43235</v>
      </c>
      <c r="B785">
        <v>24809.550781000002</v>
      </c>
      <c r="C785">
        <v>24706.410156000002</v>
      </c>
      <c r="D785">
        <v>24706.410156000002</v>
      </c>
    </row>
    <row r="786" spans="1:4" x14ac:dyDescent="0.2">
      <c r="A786" s="29">
        <v>43236</v>
      </c>
      <c r="B786">
        <v>24722.320313</v>
      </c>
      <c r="C786">
        <v>24768.929688</v>
      </c>
      <c r="D786">
        <v>24768.929688</v>
      </c>
    </row>
    <row r="787" spans="1:4" x14ac:dyDescent="0.2">
      <c r="A787" s="29">
        <v>43237</v>
      </c>
      <c r="B787">
        <v>24752.400390999999</v>
      </c>
      <c r="C787">
        <v>24713.980468999998</v>
      </c>
      <c r="D787">
        <v>24713.980468999998</v>
      </c>
    </row>
    <row r="788" spans="1:4" x14ac:dyDescent="0.2">
      <c r="A788" s="29">
        <v>43238</v>
      </c>
      <c r="B788">
        <v>24707.720702999999</v>
      </c>
      <c r="C788">
        <v>24715.089843999998</v>
      </c>
      <c r="D788">
        <v>24715.089843999998</v>
      </c>
    </row>
    <row r="789" spans="1:4" x14ac:dyDescent="0.2">
      <c r="A789" s="29">
        <v>43241</v>
      </c>
      <c r="B789">
        <v>24883.060547000001</v>
      </c>
      <c r="C789">
        <v>25013.289063</v>
      </c>
      <c r="D789">
        <v>25013.289063</v>
      </c>
    </row>
    <row r="790" spans="1:4" x14ac:dyDescent="0.2">
      <c r="A790" s="29">
        <v>43242</v>
      </c>
      <c r="B790">
        <v>25047.550781000002</v>
      </c>
      <c r="C790">
        <v>24834.410156000002</v>
      </c>
      <c r="D790">
        <v>24834.410156000002</v>
      </c>
    </row>
    <row r="791" spans="1:4" x14ac:dyDescent="0.2">
      <c r="A791" s="29">
        <v>43243</v>
      </c>
      <c r="B791">
        <v>24757.710938</v>
      </c>
      <c r="C791">
        <v>24886.810547000001</v>
      </c>
      <c r="D791">
        <v>24886.810547000001</v>
      </c>
    </row>
    <row r="792" spans="1:4" x14ac:dyDescent="0.2">
      <c r="A792" s="29">
        <v>43244</v>
      </c>
      <c r="B792">
        <v>24877.359375</v>
      </c>
      <c r="C792">
        <v>24811.759765999999</v>
      </c>
      <c r="D792">
        <v>24811.759765999999</v>
      </c>
    </row>
    <row r="793" spans="1:4" x14ac:dyDescent="0.2">
      <c r="A793" s="29">
        <v>43245</v>
      </c>
      <c r="B793">
        <v>24781.289063</v>
      </c>
      <c r="C793">
        <v>24753.089843999998</v>
      </c>
      <c r="D793">
        <v>24753.089843999998</v>
      </c>
    </row>
    <row r="794" spans="1:4" x14ac:dyDescent="0.2">
      <c r="A794" s="29">
        <v>43249</v>
      </c>
      <c r="B794">
        <v>24606.589843999998</v>
      </c>
      <c r="C794">
        <v>24361.449218999998</v>
      </c>
      <c r="D794">
        <v>24361.449218999998</v>
      </c>
    </row>
    <row r="795" spans="1:4" x14ac:dyDescent="0.2">
      <c r="A795" s="29">
        <v>43250</v>
      </c>
      <c r="B795">
        <v>24467.830077999999</v>
      </c>
      <c r="C795">
        <v>24667.779297000001</v>
      </c>
      <c r="D795">
        <v>24667.779297000001</v>
      </c>
    </row>
    <row r="796" spans="1:4" x14ac:dyDescent="0.2">
      <c r="A796" s="29">
        <v>43251</v>
      </c>
      <c r="B796">
        <v>24620.789063</v>
      </c>
      <c r="C796">
        <v>24415.839843999998</v>
      </c>
      <c r="D796">
        <v>24415.839843999998</v>
      </c>
    </row>
    <row r="797" spans="1:4" x14ac:dyDescent="0.2">
      <c r="A797" s="29">
        <v>43252</v>
      </c>
      <c r="B797">
        <v>24542.089843999998</v>
      </c>
      <c r="C797">
        <v>24635.210938</v>
      </c>
      <c r="D797">
        <v>24635.210938</v>
      </c>
    </row>
    <row r="798" spans="1:4" x14ac:dyDescent="0.2">
      <c r="A798" s="29">
        <v>43255</v>
      </c>
      <c r="B798">
        <v>24727.550781000002</v>
      </c>
      <c r="C798">
        <v>24813.689452999999</v>
      </c>
      <c r="D798">
        <v>24813.689452999999</v>
      </c>
    </row>
    <row r="799" spans="1:4" x14ac:dyDescent="0.2">
      <c r="A799" s="29">
        <v>43256</v>
      </c>
      <c r="B799">
        <v>24820.119140999999</v>
      </c>
      <c r="C799">
        <v>24799.980468999998</v>
      </c>
      <c r="D799">
        <v>24799.980468999998</v>
      </c>
    </row>
    <row r="800" spans="1:4" x14ac:dyDescent="0.2">
      <c r="A800" s="29">
        <v>43257</v>
      </c>
      <c r="B800">
        <v>24854.140625</v>
      </c>
      <c r="C800">
        <v>25146.390625</v>
      </c>
      <c r="D800">
        <v>25146.390625</v>
      </c>
    </row>
    <row r="801" spans="1:4" x14ac:dyDescent="0.2">
      <c r="A801" s="29">
        <v>43258</v>
      </c>
      <c r="B801">
        <v>25192.140625</v>
      </c>
      <c r="C801">
        <v>25241.410156000002</v>
      </c>
      <c r="D801">
        <v>25241.410156000002</v>
      </c>
    </row>
    <row r="802" spans="1:4" x14ac:dyDescent="0.2">
      <c r="A802" s="29">
        <v>43259</v>
      </c>
      <c r="B802">
        <v>25209.289063</v>
      </c>
      <c r="C802">
        <v>25316.529297000001</v>
      </c>
      <c r="D802">
        <v>25316.529297000001</v>
      </c>
    </row>
    <row r="803" spans="1:4" x14ac:dyDescent="0.2">
      <c r="A803" s="29">
        <v>43262</v>
      </c>
      <c r="B803">
        <v>25336.669922000001</v>
      </c>
      <c r="C803">
        <v>25322.310547000001</v>
      </c>
      <c r="D803">
        <v>25322.310547000001</v>
      </c>
    </row>
    <row r="804" spans="1:4" x14ac:dyDescent="0.2">
      <c r="A804" s="29">
        <v>43263</v>
      </c>
      <c r="B804">
        <v>25346.820313</v>
      </c>
      <c r="C804">
        <v>25320.730468999998</v>
      </c>
      <c r="D804">
        <v>25320.730468999998</v>
      </c>
    </row>
    <row r="805" spans="1:4" x14ac:dyDescent="0.2">
      <c r="A805" s="29">
        <v>43264</v>
      </c>
      <c r="B805">
        <v>25328.650390999999</v>
      </c>
      <c r="C805">
        <v>25201.199218999998</v>
      </c>
      <c r="D805">
        <v>25201.199218999998</v>
      </c>
    </row>
    <row r="806" spans="1:4" x14ac:dyDescent="0.2">
      <c r="A806" s="29">
        <v>43265</v>
      </c>
      <c r="B806">
        <v>25254.650390999999</v>
      </c>
      <c r="C806">
        <v>25175.310547000001</v>
      </c>
      <c r="D806">
        <v>25175.310547000001</v>
      </c>
    </row>
    <row r="807" spans="1:4" x14ac:dyDescent="0.2">
      <c r="A807" s="29">
        <v>43266</v>
      </c>
      <c r="B807">
        <v>25116.710938</v>
      </c>
      <c r="C807">
        <v>25090.480468999998</v>
      </c>
      <c r="D807">
        <v>25090.480468999998</v>
      </c>
    </row>
    <row r="808" spans="1:4" x14ac:dyDescent="0.2">
      <c r="A808" s="29">
        <v>43269</v>
      </c>
      <c r="B808">
        <v>24944.279297000001</v>
      </c>
      <c r="C808">
        <v>24987.470702999999</v>
      </c>
      <c r="D808">
        <v>24987.470702999999</v>
      </c>
    </row>
    <row r="809" spans="1:4" x14ac:dyDescent="0.2">
      <c r="A809" s="29">
        <v>43270</v>
      </c>
      <c r="B809">
        <v>24763.589843999998</v>
      </c>
      <c r="C809">
        <v>24700.210938</v>
      </c>
      <c r="D809">
        <v>24700.210938</v>
      </c>
    </row>
    <row r="810" spans="1:4" x14ac:dyDescent="0.2">
      <c r="A810" s="29">
        <v>43271</v>
      </c>
      <c r="B810">
        <v>24771.169922000001</v>
      </c>
      <c r="C810">
        <v>24657.800781000002</v>
      </c>
      <c r="D810">
        <v>24657.800781000002</v>
      </c>
    </row>
    <row r="811" spans="1:4" x14ac:dyDescent="0.2">
      <c r="A811" s="29">
        <v>43272</v>
      </c>
      <c r="B811">
        <v>24639.210938</v>
      </c>
      <c r="C811">
        <v>24461.699218999998</v>
      </c>
      <c r="D811">
        <v>24461.699218999998</v>
      </c>
    </row>
    <row r="812" spans="1:4" x14ac:dyDescent="0.2">
      <c r="A812" s="29">
        <v>43273</v>
      </c>
      <c r="B812">
        <v>24526.970702999999</v>
      </c>
      <c r="C812">
        <v>24580.890625</v>
      </c>
      <c r="D812">
        <v>24580.890625</v>
      </c>
    </row>
    <row r="813" spans="1:4" x14ac:dyDescent="0.2">
      <c r="A813" s="29">
        <v>43276</v>
      </c>
      <c r="B813">
        <v>24463.730468999998</v>
      </c>
      <c r="C813">
        <v>24252.800781000002</v>
      </c>
      <c r="D813">
        <v>24252.800781000002</v>
      </c>
    </row>
    <row r="814" spans="1:4" x14ac:dyDescent="0.2">
      <c r="A814" s="29">
        <v>43277</v>
      </c>
      <c r="B814">
        <v>24281.890625</v>
      </c>
      <c r="C814">
        <v>24283.109375</v>
      </c>
      <c r="D814">
        <v>24283.109375</v>
      </c>
    </row>
    <row r="815" spans="1:4" x14ac:dyDescent="0.2">
      <c r="A815" s="29">
        <v>43278</v>
      </c>
      <c r="B815">
        <v>24303.109375</v>
      </c>
      <c r="C815">
        <v>24117.589843999998</v>
      </c>
      <c r="D815">
        <v>24117.589843999998</v>
      </c>
    </row>
    <row r="816" spans="1:4" x14ac:dyDescent="0.2">
      <c r="A816" s="29">
        <v>43279</v>
      </c>
      <c r="B816">
        <v>24064.189452999999</v>
      </c>
      <c r="C816">
        <v>24216.050781000002</v>
      </c>
      <c r="D816">
        <v>24216.050781000002</v>
      </c>
    </row>
    <row r="817" spans="1:4" x14ac:dyDescent="0.2">
      <c r="A817" s="29">
        <v>43280</v>
      </c>
      <c r="B817">
        <v>24323.929688</v>
      </c>
      <c r="C817">
        <v>24271.410156000002</v>
      </c>
      <c r="D817">
        <v>24271.410156000002</v>
      </c>
    </row>
    <row r="818" spans="1:4" x14ac:dyDescent="0.2">
      <c r="A818" s="29">
        <v>43283</v>
      </c>
      <c r="B818">
        <v>24161.529297000001</v>
      </c>
      <c r="C818">
        <v>24307.179688</v>
      </c>
      <c r="D818">
        <v>24307.179688</v>
      </c>
    </row>
    <row r="819" spans="1:4" x14ac:dyDescent="0.2">
      <c r="A819" s="29">
        <v>43284</v>
      </c>
      <c r="B819">
        <v>24359.390625</v>
      </c>
      <c r="C819">
        <v>24174.820313</v>
      </c>
      <c r="D819">
        <v>24174.820313</v>
      </c>
    </row>
    <row r="820" spans="1:4" x14ac:dyDescent="0.2">
      <c r="A820" s="29">
        <v>43286</v>
      </c>
      <c r="B820">
        <v>24285.820313</v>
      </c>
      <c r="C820">
        <v>24356.740234000001</v>
      </c>
      <c r="D820">
        <v>24356.740234000001</v>
      </c>
    </row>
    <row r="821" spans="1:4" x14ac:dyDescent="0.2">
      <c r="A821" s="29">
        <v>43287</v>
      </c>
      <c r="B821">
        <v>24352.470702999999</v>
      </c>
      <c r="C821">
        <v>24456.480468999998</v>
      </c>
      <c r="D821">
        <v>24456.480468999998</v>
      </c>
    </row>
    <row r="822" spans="1:4" x14ac:dyDescent="0.2">
      <c r="A822" s="29">
        <v>43290</v>
      </c>
      <c r="B822">
        <v>24519.199218999998</v>
      </c>
      <c r="C822">
        <v>24776.589843999998</v>
      </c>
      <c r="D822">
        <v>24776.589843999998</v>
      </c>
    </row>
    <row r="823" spans="1:4" x14ac:dyDescent="0.2">
      <c r="A823" s="29">
        <v>43291</v>
      </c>
      <c r="B823">
        <v>24806.970702999999</v>
      </c>
      <c r="C823">
        <v>24919.660156000002</v>
      </c>
      <c r="D823">
        <v>24919.660156000002</v>
      </c>
    </row>
    <row r="824" spans="1:4" x14ac:dyDescent="0.2">
      <c r="A824" s="29">
        <v>43292</v>
      </c>
      <c r="B824">
        <v>24789.480468999998</v>
      </c>
      <c r="C824">
        <v>24700.449218999998</v>
      </c>
      <c r="D824">
        <v>24700.449218999998</v>
      </c>
    </row>
    <row r="825" spans="1:4" x14ac:dyDescent="0.2">
      <c r="A825" s="29">
        <v>43293</v>
      </c>
      <c r="B825">
        <v>24802.900390999999</v>
      </c>
      <c r="C825">
        <v>24924.890625</v>
      </c>
      <c r="D825">
        <v>24924.890625</v>
      </c>
    </row>
    <row r="826" spans="1:4" x14ac:dyDescent="0.2">
      <c r="A826" s="29">
        <v>43294</v>
      </c>
      <c r="B826">
        <v>24926.070313</v>
      </c>
      <c r="C826">
        <v>25019.410156000002</v>
      </c>
      <c r="D826">
        <v>25019.410156000002</v>
      </c>
    </row>
    <row r="827" spans="1:4" x14ac:dyDescent="0.2">
      <c r="A827" s="29">
        <v>43297</v>
      </c>
      <c r="B827">
        <v>25025.580077999999</v>
      </c>
      <c r="C827">
        <v>25064.359375</v>
      </c>
      <c r="D827">
        <v>25064.359375</v>
      </c>
    </row>
    <row r="828" spans="1:4" x14ac:dyDescent="0.2">
      <c r="A828" s="29">
        <v>43298</v>
      </c>
      <c r="B828">
        <v>25033.919922000001</v>
      </c>
      <c r="C828">
        <v>25119.890625</v>
      </c>
      <c r="D828">
        <v>25119.890625</v>
      </c>
    </row>
    <row r="829" spans="1:4" x14ac:dyDescent="0.2">
      <c r="A829" s="29">
        <v>43299</v>
      </c>
      <c r="B829">
        <v>25133.789063</v>
      </c>
      <c r="C829">
        <v>25199.289063</v>
      </c>
      <c r="D829">
        <v>25199.289063</v>
      </c>
    </row>
    <row r="830" spans="1:4" x14ac:dyDescent="0.2">
      <c r="A830" s="29">
        <v>43300</v>
      </c>
      <c r="B830">
        <v>25139.150390999999</v>
      </c>
      <c r="C830">
        <v>25064.5</v>
      </c>
      <c r="D830">
        <v>25064.5</v>
      </c>
    </row>
    <row r="831" spans="1:4" x14ac:dyDescent="0.2">
      <c r="A831" s="29">
        <v>43301</v>
      </c>
      <c r="B831">
        <v>25041.140625</v>
      </c>
      <c r="C831">
        <v>25058.119140999999</v>
      </c>
      <c r="D831">
        <v>25058.119140999999</v>
      </c>
    </row>
    <row r="832" spans="1:4" x14ac:dyDescent="0.2">
      <c r="A832" s="29">
        <v>43304</v>
      </c>
      <c r="B832">
        <v>25036.900390999999</v>
      </c>
      <c r="C832">
        <v>25044.289063</v>
      </c>
      <c r="D832">
        <v>25044.289063</v>
      </c>
    </row>
    <row r="833" spans="1:4" x14ac:dyDescent="0.2">
      <c r="A833" s="29">
        <v>43305</v>
      </c>
      <c r="B833">
        <v>25092.429688</v>
      </c>
      <c r="C833">
        <v>25241.939452999999</v>
      </c>
      <c r="D833">
        <v>25241.939452999999</v>
      </c>
    </row>
    <row r="834" spans="1:4" x14ac:dyDescent="0.2">
      <c r="A834" s="29">
        <v>43306</v>
      </c>
      <c r="B834">
        <v>25183.699218999998</v>
      </c>
      <c r="C834">
        <v>25414.099609000001</v>
      </c>
      <c r="D834">
        <v>25414.099609000001</v>
      </c>
    </row>
    <row r="835" spans="1:4" x14ac:dyDescent="0.2">
      <c r="A835" s="29">
        <v>43307</v>
      </c>
      <c r="B835">
        <v>25468.550781000002</v>
      </c>
      <c r="C835">
        <v>25527.070313</v>
      </c>
      <c r="D835">
        <v>25527.070313</v>
      </c>
    </row>
    <row r="836" spans="1:4" x14ac:dyDescent="0.2">
      <c r="A836" s="29">
        <v>43308</v>
      </c>
      <c r="B836">
        <v>25520.519531000002</v>
      </c>
      <c r="C836">
        <v>25451.060547000001</v>
      </c>
      <c r="D836">
        <v>25451.060547000001</v>
      </c>
    </row>
    <row r="837" spans="1:4" x14ac:dyDescent="0.2">
      <c r="A837" s="29">
        <v>43311</v>
      </c>
      <c r="B837">
        <v>25439.320313</v>
      </c>
      <c r="C837">
        <v>25306.830077999999</v>
      </c>
      <c r="D837">
        <v>25306.830077999999</v>
      </c>
    </row>
    <row r="838" spans="1:4" x14ac:dyDescent="0.2">
      <c r="A838" s="29">
        <v>43312</v>
      </c>
      <c r="B838">
        <v>25345.210938</v>
      </c>
      <c r="C838">
        <v>25415.189452999999</v>
      </c>
      <c r="D838">
        <v>25415.189452999999</v>
      </c>
    </row>
    <row r="839" spans="1:4" x14ac:dyDescent="0.2">
      <c r="A839" s="29">
        <v>43313</v>
      </c>
      <c r="B839">
        <v>25461.630859000001</v>
      </c>
      <c r="C839">
        <v>25333.820313</v>
      </c>
      <c r="D839">
        <v>25333.820313</v>
      </c>
    </row>
    <row r="840" spans="1:4" x14ac:dyDescent="0.2">
      <c r="A840" s="29">
        <v>43314</v>
      </c>
      <c r="B840">
        <v>25256.449218999998</v>
      </c>
      <c r="C840">
        <v>25326.160156000002</v>
      </c>
      <c r="D840">
        <v>25326.160156000002</v>
      </c>
    </row>
    <row r="841" spans="1:4" x14ac:dyDescent="0.2">
      <c r="A841" s="29">
        <v>43315</v>
      </c>
      <c r="B841">
        <v>25360.369140999999</v>
      </c>
      <c r="C841">
        <v>25462.580077999999</v>
      </c>
      <c r="D841">
        <v>25462.580077999999</v>
      </c>
    </row>
    <row r="842" spans="1:4" x14ac:dyDescent="0.2">
      <c r="A842" s="29">
        <v>43318</v>
      </c>
      <c r="B842">
        <v>25437.429688</v>
      </c>
      <c r="C842">
        <v>25502.179688</v>
      </c>
      <c r="D842">
        <v>25502.179688</v>
      </c>
    </row>
    <row r="843" spans="1:4" x14ac:dyDescent="0.2">
      <c r="A843" s="29">
        <v>43319</v>
      </c>
      <c r="B843">
        <v>25551.650390999999</v>
      </c>
      <c r="C843">
        <v>25628.910156000002</v>
      </c>
      <c r="D843">
        <v>25628.910156000002</v>
      </c>
    </row>
    <row r="844" spans="1:4" x14ac:dyDescent="0.2">
      <c r="A844" s="29">
        <v>43320</v>
      </c>
      <c r="B844">
        <v>25615.720702999999</v>
      </c>
      <c r="C844">
        <v>25583.75</v>
      </c>
      <c r="D844">
        <v>25583.75</v>
      </c>
    </row>
    <row r="845" spans="1:4" x14ac:dyDescent="0.2">
      <c r="A845" s="29">
        <v>43321</v>
      </c>
      <c r="B845">
        <v>25589.789063</v>
      </c>
      <c r="C845">
        <v>25509.230468999998</v>
      </c>
      <c r="D845">
        <v>25509.230468999998</v>
      </c>
    </row>
    <row r="846" spans="1:4" x14ac:dyDescent="0.2">
      <c r="A846" s="29">
        <v>43322</v>
      </c>
      <c r="B846">
        <v>25401.189452999999</v>
      </c>
      <c r="C846">
        <v>25313.140625</v>
      </c>
      <c r="D846">
        <v>25313.140625</v>
      </c>
    </row>
    <row r="847" spans="1:4" x14ac:dyDescent="0.2">
      <c r="A847" s="29">
        <v>43325</v>
      </c>
      <c r="B847">
        <v>25327.189452999999</v>
      </c>
      <c r="C847">
        <v>25187.699218999998</v>
      </c>
      <c r="D847">
        <v>25187.699218999998</v>
      </c>
    </row>
    <row r="848" spans="1:4" x14ac:dyDescent="0.2">
      <c r="A848" s="29">
        <v>43326</v>
      </c>
      <c r="B848">
        <v>25215.689452999999</v>
      </c>
      <c r="C848">
        <v>25299.919922000001</v>
      </c>
      <c r="D848">
        <v>25299.919922000001</v>
      </c>
    </row>
    <row r="849" spans="1:4" x14ac:dyDescent="0.2">
      <c r="A849" s="29">
        <v>43327</v>
      </c>
      <c r="B849">
        <v>25235.369140999999</v>
      </c>
      <c r="C849">
        <v>25162.410156000002</v>
      </c>
      <c r="D849">
        <v>25162.410156000002</v>
      </c>
    </row>
    <row r="850" spans="1:4" x14ac:dyDescent="0.2">
      <c r="A850" s="29">
        <v>43328</v>
      </c>
      <c r="B850">
        <v>25294.970702999999</v>
      </c>
      <c r="C850">
        <v>25558.730468999998</v>
      </c>
      <c r="D850">
        <v>25558.730468999998</v>
      </c>
    </row>
    <row r="851" spans="1:4" x14ac:dyDescent="0.2">
      <c r="A851" s="29">
        <v>43329</v>
      </c>
      <c r="B851">
        <v>25550.800781000002</v>
      </c>
      <c r="C851">
        <v>25669.320313</v>
      </c>
      <c r="D851">
        <v>25669.320313</v>
      </c>
    </row>
    <row r="852" spans="1:4" x14ac:dyDescent="0.2">
      <c r="A852" s="29">
        <v>43332</v>
      </c>
      <c r="B852">
        <v>25727.699218999998</v>
      </c>
      <c r="C852">
        <v>25758.689452999999</v>
      </c>
      <c r="D852">
        <v>25758.689452999999</v>
      </c>
    </row>
    <row r="853" spans="1:4" x14ac:dyDescent="0.2">
      <c r="A853" s="29">
        <v>43333</v>
      </c>
      <c r="B853">
        <v>25786.990234000001</v>
      </c>
      <c r="C853">
        <v>25822.289063</v>
      </c>
      <c r="D853">
        <v>25822.289063</v>
      </c>
    </row>
    <row r="854" spans="1:4" x14ac:dyDescent="0.2">
      <c r="A854" s="29">
        <v>43334</v>
      </c>
      <c r="B854">
        <v>25825.060547000001</v>
      </c>
      <c r="C854">
        <v>25733.599609000001</v>
      </c>
      <c r="D854">
        <v>25733.599609000001</v>
      </c>
    </row>
    <row r="855" spans="1:4" x14ac:dyDescent="0.2">
      <c r="A855" s="29">
        <v>43335</v>
      </c>
      <c r="B855">
        <v>25714.859375</v>
      </c>
      <c r="C855">
        <v>25656.980468999998</v>
      </c>
      <c r="D855">
        <v>25656.980468999998</v>
      </c>
    </row>
    <row r="856" spans="1:4" x14ac:dyDescent="0.2">
      <c r="A856" s="29">
        <v>43336</v>
      </c>
      <c r="B856">
        <v>25688.580077999999</v>
      </c>
      <c r="C856">
        <v>25790.349609000001</v>
      </c>
      <c r="D856">
        <v>25790.349609000001</v>
      </c>
    </row>
    <row r="857" spans="1:4" x14ac:dyDescent="0.2">
      <c r="A857" s="29">
        <v>43339</v>
      </c>
      <c r="B857">
        <v>25882.710938</v>
      </c>
      <c r="C857">
        <v>26049.640625</v>
      </c>
      <c r="D857">
        <v>26049.640625</v>
      </c>
    </row>
    <row r="858" spans="1:4" x14ac:dyDescent="0.2">
      <c r="A858" s="29">
        <v>43340</v>
      </c>
      <c r="B858">
        <v>26092.699218999998</v>
      </c>
      <c r="C858">
        <v>26064.019531000002</v>
      </c>
      <c r="D858">
        <v>26064.019531000002</v>
      </c>
    </row>
    <row r="859" spans="1:4" x14ac:dyDescent="0.2">
      <c r="A859" s="29">
        <v>43341</v>
      </c>
      <c r="B859">
        <v>26082.529297000001</v>
      </c>
      <c r="C859">
        <v>26124.570313</v>
      </c>
      <c r="D859">
        <v>26124.570313</v>
      </c>
    </row>
    <row r="860" spans="1:4" x14ac:dyDescent="0.2">
      <c r="A860" s="29">
        <v>43342</v>
      </c>
      <c r="B860">
        <v>26099.009765999999</v>
      </c>
      <c r="C860">
        <v>25986.919922000001</v>
      </c>
      <c r="D860">
        <v>25986.919922000001</v>
      </c>
    </row>
    <row r="861" spans="1:4" x14ac:dyDescent="0.2">
      <c r="A861" s="29">
        <v>43343</v>
      </c>
      <c r="B861">
        <v>25964.849609000001</v>
      </c>
      <c r="C861">
        <v>25964.820313</v>
      </c>
      <c r="D861">
        <v>25964.820313</v>
      </c>
    </row>
    <row r="862" spans="1:4" x14ac:dyDescent="0.2">
      <c r="A862" s="29">
        <v>43347</v>
      </c>
      <c r="B862">
        <v>25916.070313</v>
      </c>
      <c r="C862">
        <v>25952.480468999998</v>
      </c>
      <c r="D862">
        <v>25952.480468999998</v>
      </c>
    </row>
    <row r="863" spans="1:4" x14ac:dyDescent="0.2">
      <c r="A863" s="29">
        <v>43348</v>
      </c>
      <c r="B863">
        <v>25919.839843999998</v>
      </c>
      <c r="C863">
        <v>25974.990234000001</v>
      </c>
      <c r="D863">
        <v>25974.990234000001</v>
      </c>
    </row>
    <row r="864" spans="1:4" x14ac:dyDescent="0.2">
      <c r="A864" s="29">
        <v>43349</v>
      </c>
      <c r="B864">
        <v>25973.019531000002</v>
      </c>
      <c r="C864">
        <v>25995.869140999999</v>
      </c>
      <c r="D864">
        <v>25995.869140999999</v>
      </c>
    </row>
    <row r="865" spans="1:4" x14ac:dyDescent="0.2">
      <c r="A865" s="29">
        <v>43350</v>
      </c>
      <c r="B865">
        <v>25951.019531000002</v>
      </c>
      <c r="C865">
        <v>25916.539063</v>
      </c>
      <c r="D865">
        <v>25916.539063</v>
      </c>
    </row>
    <row r="866" spans="1:4" x14ac:dyDescent="0.2">
      <c r="A866" s="29">
        <v>43353</v>
      </c>
      <c r="B866">
        <v>25991.910156000002</v>
      </c>
      <c r="C866">
        <v>25857.070313</v>
      </c>
      <c r="D866">
        <v>25857.070313</v>
      </c>
    </row>
    <row r="867" spans="1:4" x14ac:dyDescent="0.2">
      <c r="A867" s="29">
        <v>43354</v>
      </c>
      <c r="B867">
        <v>25841.140625</v>
      </c>
      <c r="C867">
        <v>25971.060547000001</v>
      </c>
      <c r="D867">
        <v>25971.060547000001</v>
      </c>
    </row>
    <row r="868" spans="1:4" x14ac:dyDescent="0.2">
      <c r="A868" s="29">
        <v>43355</v>
      </c>
      <c r="B868">
        <v>25989.070313</v>
      </c>
      <c r="C868">
        <v>25998.919922000001</v>
      </c>
      <c r="D868">
        <v>25998.919922000001</v>
      </c>
    </row>
    <row r="869" spans="1:4" x14ac:dyDescent="0.2">
      <c r="A869" s="29">
        <v>43356</v>
      </c>
      <c r="B869">
        <v>26083.939452999999</v>
      </c>
      <c r="C869">
        <v>26145.990234000001</v>
      </c>
      <c r="D869">
        <v>26145.990234000001</v>
      </c>
    </row>
    <row r="870" spans="1:4" x14ac:dyDescent="0.2">
      <c r="A870" s="29">
        <v>43357</v>
      </c>
      <c r="B870">
        <v>26169.560547000001</v>
      </c>
      <c r="C870">
        <v>26154.669922000001</v>
      </c>
      <c r="D870">
        <v>26154.669922000001</v>
      </c>
    </row>
    <row r="871" spans="1:4" x14ac:dyDescent="0.2">
      <c r="A871" s="29">
        <v>43360</v>
      </c>
      <c r="B871">
        <v>26151.660156000002</v>
      </c>
      <c r="C871">
        <v>26062.119140999999</v>
      </c>
      <c r="D871">
        <v>26062.119140999999</v>
      </c>
    </row>
    <row r="872" spans="1:4" x14ac:dyDescent="0.2">
      <c r="A872" s="29">
        <v>43361</v>
      </c>
      <c r="B872">
        <v>26076.210938</v>
      </c>
      <c r="C872">
        <v>26246.960938</v>
      </c>
      <c r="D872">
        <v>26246.960938</v>
      </c>
    </row>
    <row r="873" spans="1:4" x14ac:dyDescent="0.2">
      <c r="A873" s="29">
        <v>43362</v>
      </c>
      <c r="B873">
        <v>26287.839843999998</v>
      </c>
      <c r="C873">
        <v>26405.759765999999</v>
      </c>
      <c r="D873">
        <v>26405.759765999999</v>
      </c>
    </row>
    <row r="874" spans="1:4" x14ac:dyDescent="0.2">
      <c r="A874" s="29">
        <v>43363</v>
      </c>
      <c r="B874">
        <v>26519.390625</v>
      </c>
      <c r="C874">
        <v>26656.980468999998</v>
      </c>
      <c r="D874">
        <v>26656.980468999998</v>
      </c>
    </row>
    <row r="875" spans="1:4" x14ac:dyDescent="0.2">
      <c r="A875" s="29">
        <v>43364</v>
      </c>
      <c r="B875">
        <v>26726.25</v>
      </c>
      <c r="C875">
        <v>26743.5</v>
      </c>
      <c r="D875">
        <v>26743.5</v>
      </c>
    </row>
    <row r="876" spans="1:4" x14ac:dyDescent="0.2">
      <c r="A876" s="29">
        <v>43367</v>
      </c>
      <c r="B876">
        <v>26705.25</v>
      </c>
      <c r="C876">
        <v>26562.050781000002</v>
      </c>
      <c r="D876">
        <v>26562.050781000002</v>
      </c>
    </row>
    <row r="877" spans="1:4" x14ac:dyDescent="0.2">
      <c r="A877" s="29">
        <v>43368</v>
      </c>
      <c r="B877">
        <v>26601.580077999999</v>
      </c>
      <c r="C877">
        <v>26492.210938</v>
      </c>
      <c r="D877">
        <v>26492.210938</v>
      </c>
    </row>
    <row r="878" spans="1:4" x14ac:dyDescent="0.2">
      <c r="A878" s="29">
        <v>43369</v>
      </c>
      <c r="B878">
        <v>26536.859375</v>
      </c>
      <c r="C878">
        <v>26385.279297000001</v>
      </c>
      <c r="D878">
        <v>26385.279297000001</v>
      </c>
    </row>
    <row r="879" spans="1:4" x14ac:dyDescent="0.2">
      <c r="A879" s="29">
        <v>43370</v>
      </c>
      <c r="B879">
        <v>26418.269531000002</v>
      </c>
      <c r="C879">
        <v>26439.929688</v>
      </c>
      <c r="D879">
        <v>26439.929688</v>
      </c>
    </row>
    <row r="880" spans="1:4" x14ac:dyDescent="0.2">
      <c r="A880" s="29">
        <v>43371</v>
      </c>
      <c r="B880">
        <v>26407.660156000002</v>
      </c>
      <c r="C880">
        <v>26458.310547000001</v>
      </c>
      <c r="D880">
        <v>26458.310547000001</v>
      </c>
    </row>
    <row r="881" spans="1:4" x14ac:dyDescent="0.2">
      <c r="A881" s="29">
        <v>43374</v>
      </c>
      <c r="B881">
        <v>26598.359375</v>
      </c>
      <c r="C881">
        <v>26651.210938</v>
      </c>
      <c r="D881">
        <v>26651.210938</v>
      </c>
    </row>
    <row r="882" spans="1:4" x14ac:dyDescent="0.2">
      <c r="A882" s="29">
        <v>43375</v>
      </c>
      <c r="B882">
        <v>26648.910156000002</v>
      </c>
      <c r="C882">
        <v>26773.939452999999</v>
      </c>
      <c r="D882">
        <v>26773.939452999999</v>
      </c>
    </row>
    <row r="883" spans="1:4" x14ac:dyDescent="0.2">
      <c r="A883" s="29">
        <v>43376</v>
      </c>
      <c r="B883">
        <v>26833.470702999999</v>
      </c>
      <c r="C883">
        <v>26828.390625</v>
      </c>
      <c r="D883">
        <v>26828.390625</v>
      </c>
    </row>
    <row r="884" spans="1:4" x14ac:dyDescent="0.2">
      <c r="A884" s="29">
        <v>43377</v>
      </c>
      <c r="B884">
        <v>26784.080077999999</v>
      </c>
      <c r="C884">
        <v>26627.480468999998</v>
      </c>
      <c r="D884">
        <v>26627.480468999998</v>
      </c>
    </row>
    <row r="885" spans="1:4" x14ac:dyDescent="0.2">
      <c r="A885" s="29">
        <v>43378</v>
      </c>
      <c r="B885">
        <v>26632.769531000002</v>
      </c>
      <c r="C885">
        <v>26447.050781000002</v>
      </c>
      <c r="D885">
        <v>26447.050781000002</v>
      </c>
    </row>
    <row r="886" spans="1:4" x14ac:dyDescent="0.2">
      <c r="A886" s="29">
        <v>43381</v>
      </c>
      <c r="B886">
        <v>26399.449218999998</v>
      </c>
      <c r="C886">
        <v>26486.779297000001</v>
      </c>
      <c r="D886">
        <v>26486.779297000001</v>
      </c>
    </row>
    <row r="887" spans="1:4" x14ac:dyDescent="0.2">
      <c r="A887" s="29">
        <v>43382</v>
      </c>
      <c r="B887">
        <v>26469.189452999999</v>
      </c>
      <c r="C887">
        <v>26430.570313</v>
      </c>
      <c r="D887">
        <v>26430.570313</v>
      </c>
    </row>
    <row r="888" spans="1:4" x14ac:dyDescent="0.2">
      <c r="A888" s="29">
        <v>43383</v>
      </c>
      <c r="B888">
        <v>26441.730468999998</v>
      </c>
      <c r="C888">
        <v>25598.740234000001</v>
      </c>
      <c r="D888">
        <v>25598.740234000001</v>
      </c>
    </row>
    <row r="889" spans="1:4" x14ac:dyDescent="0.2">
      <c r="A889" s="29">
        <v>43384</v>
      </c>
      <c r="B889">
        <v>25518.390625</v>
      </c>
      <c r="C889">
        <v>25052.830077999999</v>
      </c>
      <c r="D889">
        <v>25052.830077999999</v>
      </c>
    </row>
    <row r="890" spans="1:4" x14ac:dyDescent="0.2">
      <c r="A890" s="29">
        <v>43385</v>
      </c>
      <c r="B890">
        <v>25407.630859000001</v>
      </c>
      <c r="C890">
        <v>25339.990234000001</v>
      </c>
      <c r="D890">
        <v>25339.990234000001</v>
      </c>
    </row>
    <row r="891" spans="1:4" x14ac:dyDescent="0.2">
      <c r="A891" s="29">
        <v>43388</v>
      </c>
      <c r="B891">
        <v>25332.460938</v>
      </c>
      <c r="C891">
        <v>25250.550781000002</v>
      </c>
      <c r="D891">
        <v>25250.550781000002</v>
      </c>
    </row>
    <row r="892" spans="1:4" x14ac:dyDescent="0.2">
      <c r="A892" s="29">
        <v>43389</v>
      </c>
      <c r="B892">
        <v>25351.529297000001</v>
      </c>
      <c r="C892">
        <v>25798.419922000001</v>
      </c>
      <c r="D892">
        <v>25798.419922000001</v>
      </c>
    </row>
    <row r="893" spans="1:4" x14ac:dyDescent="0.2">
      <c r="A893" s="29">
        <v>43390</v>
      </c>
      <c r="B893">
        <v>25705.869140999999</v>
      </c>
      <c r="C893">
        <v>25706.679688</v>
      </c>
      <c r="D893">
        <v>25706.679688</v>
      </c>
    </row>
    <row r="894" spans="1:4" x14ac:dyDescent="0.2">
      <c r="A894" s="29">
        <v>43391</v>
      </c>
      <c r="B894">
        <v>25645.560547000001</v>
      </c>
      <c r="C894">
        <v>25379.449218999998</v>
      </c>
      <c r="D894">
        <v>25379.449218999998</v>
      </c>
    </row>
    <row r="895" spans="1:4" x14ac:dyDescent="0.2">
      <c r="A895" s="29">
        <v>43392</v>
      </c>
      <c r="B895">
        <v>25421.089843999998</v>
      </c>
      <c r="C895">
        <v>25444.339843999998</v>
      </c>
      <c r="D895">
        <v>25444.339843999998</v>
      </c>
    </row>
    <row r="896" spans="1:4" x14ac:dyDescent="0.2">
      <c r="A896" s="29">
        <v>43395</v>
      </c>
      <c r="B896">
        <v>25492.140625</v>
      </c>
      <c r="C896">
        <v>25317.410156000002</v>
      </c>
      <c r="D896">
        <v>25317.410156000002</v>
      </c>
    </row>
    <row r="897" spans="1:4" x14ac:dyDescent="0.2">
      <c r="A897" s="29">
        <v>43396</v>
      </c>
      <c r="B897">
        <v>25038.460938</v>
      </c>
      <c r="C897">
        <v>25191.429688</v>
      </c>
      <c r="D897">
        <v>25191.429688</v>
      </c>
    </row>
    <row r="898" spans="1:4" x14ac:dyDescent="0.2">
      <c r="A898" s="29">
        <v>43397</v>
      </c>
      <c r="B898">
        <v>25172.880859000001</v>
      </c>
      <c r="C898">
        <v>24583.419922000001</v>
      </c>
      <c r="D898">
        <v>24583.419922000001</v>
      </c>
    </row>
    <row r="899" spans="1:4" x14ac:dyDescent="0.2">
      <c r="A899" s="29">
        <v>43398</v>
      </c>
      <c r="B899">
        <v>24736.539063</v>
      </c>
      <c r="C899">
        <v>24984.550781000002</v>
      </c>
      <c r="D899">
        <v>24984.550781000002</v>
      </c>
    </row>
    <row r="900" spans="1:4" x14ac:dyDescent="0.2">
      <c r="A900" s="29">
        <v>43399</v>
      </c>
      <c r="B900">
        <v>24770.25</v>
      </c>
      <c r="C900">
        <v>24688.310547000001</v>
      </c>
      <c r="D900">
        <v>24688.310547000001</v>
      </c>
    </row>
    <row r="901" spans="1:4" x14ac:dyDescent="0.2">
      <c r="A901" s="29">
        <v>43402</v>
      </c>
      <c r="B901">
        <v>24818.980468999998</v>
      </c>
      <c r="C901">
        <v>24442.919922000001</v>
      </c>
      <c r="D901">
        <v>24442.919922000001</v>
      </c>
    </row>
    <row r="902" spans="1:4" x14ac:dyDescent="0.2">
      <c r="A902" s="29">
        <v>43403</v>
      </c>
      <c r="B902">
        <v>24482.039063</v>
      </c>
      <c r="C902">
        <v>24874.640625</v>
      </c>
      <c r="D902">
        <v>24874.640625</v>
      </c>
    </row>
    <row r="903" spans="1:4" x14ac:dyDescent="0.2">
      <c r="A903" s="29">
        <v>43404</v>
      </c>
      <c r="B903">
        <v>25008.820313</v>
      </c>
      <c r="C903">
        <v>25115.759765999999</v>
      </c>
      <c r="D903">
        <v>25115.759765999999</v>
      </c>
    </row>
    <row r="904" spans="1:4" x14ac:dyDescent="0.2">
      <c r="A904" s="29">
        <v>43405</v>
      </c>
      <c r="B904">
        <v>25142.080077999999</v>
      </c>
      <c r="C904">
        <v>25380.740234000001</v>
      </c>
      <c r="D904">
        <v>25380.740234000001</v>
      </c>
    </row>
    <row r="905" spans="1:4" x14ac:dyDescent="0.2">
      <c r="A905" s="29">
        <v>43406</v>
      </c>
      <c r="B905">
        <v>25443.599609000001</v>
      </c>
      <c r="C905">
        <v>25270.830077999999</v>
      </c>
      <c r="D905">
        <v>25270.830077999999</v>
      </c>
    </row>
    <row r="906" spans="1:4" x14ac:dyDescent="0.2">
      <c r="A906" s="29">
        <v>43409</v>
      </c>
      <c r="B906">
        <v>25261.470702999999</v>
      </c>
      <c r="C906">
        <v>25461.699218999998</v>
      </c>
      <c r="D906">
        <v>25461.699218999998</v>
      </c>
    </row>
    <row r="907" spans="1:4" x14ac:dyDescent="0.2">
      <c r="A907" s="29">
        <v>43410</v>
      </c>
      <c r="B907">
        <v>25452.830077999999</v>
      </c>
      <c r="C907">
        <v>25635.009765999999</v>
      </c>
      <c r="D907">
        <v>25635.009765999999</v>
      </c>
    </row>
    <row r="908" spans="1:4" x14ac:dyDescent="0.2">
      <c r="A908" s="29">
        <v>43411</v>
      </c>
      <c r="B908">
        <v>25788.460938</v>
      </c>
      <c r="C908">
        <v>26180.300781000002</v>
      </c>
      <c r="D908">
        <v>26180.300781000002</v>
      </c>
    </row>
    <row r="909" spans="1:4" x14ac:dyDescent="0.2">
      <c r="A909" s="29">
        <v>43412</v>
      </c>
      <c r="B909">
        <v>26139.589843999998</v>
      </c>
      <c r="C909">
        <v>26191.220702999999</v>
      </c>
      <c r="D909">
        <v>26191.220702999999</v>
      </c>
    </row>
    <row r="910" spans="1:4" x14ac:dyDescent="0.2">
      <c r="A910" s="29">
        <v>43413</v>
      </c>
      <c r="B910">
        <v>26149.109375</v>
      </c>
      <c r="C910">
        <v>25989.300781000002</v>
      </c>
      <c r="D910">
        <v>25989.300781000002</v>
      </c>
    </row>
    <row r="911" spans="1:4" x14ac:dyDescent="0.2">
      <c r="A911" s="29">
        <v>43416</v>
      </c>
      <c r="B911">
        <v>25959.330077999999</v>
      </c>
      <c r="C911">
        <v>25387.179688</v>
      </c>
      <c r="D911">
        <v>25387.179688</v>
      </c>
    </row>
    <row r="912" spans="1:4" x14ac:dyDescent="0.2">
      <c r="A912" s="29">
        <v>43417</v>
      </c>
      <c r="B912">
        <v>25321.210938</v>
      </c>
      <c r="C912">
        <v>25286.490234000001</v>
      </c>
      <c r="D912">
        <v>25286.490234000001</v>
      </c>
    </row>
    <row r="913" spans="1:4" x14ac:dyDescent="0.2">
      <c r="A913" s="29">
        <v>43418</v>
      </c>
      <c r="B913">
        <v>25388.080077999999</v>
      </c>
      <c r="C913">
        <v>25080.5</v>
      </c>
      <c r="D913">
        <v>25080.5</v>
      </c>
    </row>
    <row r="914" spans="1:4" x14ac:dyDescent="0.2">
      <c r="A914" s="29">
        <v>43419</v>
      </c>
      <c r="B914">
        <v>25061.480468999998</v>
      </c>
      <c r="C914">
        <v>25289.269531000002</v>
      </c>
      <c r="D914">
        <v>25289.269531000002</v>
      </c>
    </row>
    <row r="915" spans="1:4" x14ac:dyDescent="0.2">
      <c r="A915" s="29">
        <v>43420</v>
      </c>
      <c r="B915">
        <v>25242.349609000001</v>
      </c>
      <c r="C915">
        <v>25413.220702999999</v>
      </c>
      <c r="D915">
        <v>25413.220702999999</v>
      </c>
    </row>
    <row r="916" spans="1:4" x14ac:dyDescent="0.2">
      <c r="A916" s="29">
        <v>43423</v>
      </c>
      <c r="B916">
        <v>25392.609375</v>
      </c>
      <c r="C916">
        <v>25017.439452999999</v>
      </c>
      <c r="D916">
        <v>25017.439452999999</v>
      </c>
    </row>
    <row r="917" spans="1:4" x14ac:dyDescent="0.2">
      <c r="A917" s="29">
        <v>43424</v>
      </c>
      <c r="B917">
        <v>24618.679688</v>
      </c>
      <c r="C917">
        <v>24465.640625</v>
      </c>
      <c r="D917">
        <v>24465.640625</v>
      </c>
    </row>
    <row r="918" spans="1:4" x14ac:dyDescent="0.2">
      <c r="A918" s="29">
        <v>43425</v>
      </c>
      <c r="B918">
        <v>24541.650390999999</v>
      </c>
      <c r="C918">
        <v>24464.689452999999</v>
      </c>
      <c r="D918">
        <v>24464.689452999999</v>
      </c>
    </row>
    <row r="919" spans="1:4" x14ac:dyDescent="0.2">
      <c r="A919" s="29">
        <v>43427</v>
      </c>
      <c r="B919">
        <v>24336.400390999999</v>
      </c>
      <c r="C919">
        <v>24285.949218999998</v>
      </c>
      <c r="D919">
        <v>24285.949218999998</v>
      </c>
    </row>
    <row r="920" spans="1:4" x14ac:dyDescent="0.2">
      <c r="A920" s="29">
        <v>43430</v>
      </c>
      <c r="B920">
        <v>24364.130859000001</v>
      </c>
      <c r="C920">
        <v>24640.240234000001</v>
      </c>
      <c r="D920">
        <v>24640.240234000001</v>
      </c>
    </row>
    <row r="921" spans="1:4" x14ac:dyDescent="0.2">
      <c r="A921" s="29">
        <v>43431</v>
      </c>
      <c r="B921">
        <v>24557.019531000002</v>
      </c>
      <c r="C921">
        <v>24748.730468999998</v>
      </c>
      <c r="D921">
        <v>24748.730468999998</v>
      </c>
    </row>
    <row r="922" spans="1:4" x14ac:dyDescent="0.2">
      <c r="A922" s="29">
        <v>43432</v>
      </c>
      <c r="B922">
        <v>24832.839843999998</v>
      </c>
      <c r="C922">
        <v>25366.429688</v>
      </c>
      <c r="D922">
        <v>25366.429688</v>
      </c>
    </row>
    <row r="923" spans="1:4" x14ac:dyDescent="0.2">
      <c r="A923" s="29">
        <v>43433</v>
      </c>
      <c r="B923">
        <v>25343.650390999999</v>
      </c>
      <c r="C923">
        <v>25338.839843999998</v>
      </c>
      <c r="D923">
        <v>25338.839843999998</v>
      </c>
    </row>
    <row r="924" spans="1:4" x14ac:dyDescent="0.2">
      <c r="A924" s="29">
        <v>43434</v>
      </c>
      <c r="B924">
        <v>25307.140625</v>
      </c>
      <c r="C924">
        <v>25538.460938</v>
      </c>
      <c r="D924">
        <v>25538.460938</v>
      </c>
    </row>
    <row r="925" spans="1:4" x14ac:dyDescent="0.2">
      <c r="A925" s="29">
        <v>43437</v>
      </c>
      <c r="B925">
        <v>25779.570313</v>
      </c>
      <c r="C925">
        <v>25826.429688</v>
      </c>
      <c r="D925">
        <v>25826.429688</v>
      </c>
    </row>
    <row r="926" spans="1:4" x14ac:dyDescent="0.2">
      <c r="A926" s="29">
        <v>43438</v>
      </c>
      <c r="B926">
        <v>25752.560547000001</v>
      </c>
      <c r="C926">
        <v>25027.070313</v>
      </c>
      <c r="D926">
        <v>25027.070313</v>
      </c>
    </row>
    <row r="927" spans="1:4" x14ac:dyDescent="0.2">
      <c r="A927" s="29">
        <v>43440</v>
      </c>
      <c r="B927">
        <v>24737.419922000001</v>
      </c>
      <c r="C927">
        <v>24947.669922000001</v>
      </c>
      <c r="D927">
        <v>24947.669922000001</v>
      </c>
    </row>
    <row r="928" spans="1:4" x14ac:dyDescent="0.2">
      <c r="A928" s="29">
        <v>43441</v>
      </c>
      <c r="B928">
        <v>24918.820313</v>
      </c>
      <c r="C928">
        <v>24388.949218999998</v>
      </c>
      <c r="D928">
        <v>24388.949218999998</v>
      </c>
    </row>
    <row r="929" spans="1:4" x14ac:dyDescent="0.2">
      <c r="A929" s="29">
        <v>43444</v>
      </c>
      <c r="B929">
        <v>24360.949218999998</v>
      </c>
      <c r="C929">
        <v>24423.259765999999</v>
      </c>
      <c r="D929">
        <v>24423.259765999999</v>
      </c>
    </row>
    <row r="930" spans="1:4" x14ac:dyDescent="0.2">
      <c r="A930" s="29">
        <v>43445</v>
      </c>
      <c r="B930">
        <v>24719.910156000002</v>
      </c>
      <c r="C930">
        <v>24370.240234000001</v>
      </c>
      <c r="D930">
        <v>24370.240234000001</v>
      </c>
    </row>
    <row r="931" spans="1:4" x14ac:dyDescent="0.2">
      <c r="A931" s="29">
        <v>43446</v>
      </c>
      <c r="B931">
        <v>24509.089843999998</v>
      </c>
      <c r="C931">
        <v>24527.269531000002</v>
      </c>
      <c r="D931">
        <v>24527.269531000002</v>
      </c>
    </row>
    <row r="932" spans="1:4" x14ac:dyDescent="0.2">
      <c r="A932" s="29">
        <v>43447</v>
      </c>
      <c r="B932">
        <v>24575.859375</v>
      </c>
      <c r="C932">
        <v>24597.380859000001</v>
      </c>
      <c r="D932">
        <v>24597.380859000001</v>
      </c>
    </row>
    <row r="933" spans="1:4" x14ac:dyDescent="0.2">
      <c r="A933" s="29">
        <v>43448</v>
      </c>
      <c r="B933">
        <v>24408.039063</v>
      </c>
      <c r="C933">
        <v>24100.509765999999</v>
      </c>
      <c r="D933">
        <v>24100.509765999999</v>
      </c>
    </row>
    <row r="934" spans="1:4" x14ac:dyDescent="0.2">
      <c r="A934" s="29">
        <v>43451</v>
      </c>
      <c r="B934">
        <v>23986.830077999999</v>
      </c>
      <c r="C934">
        <v>23592.980468999998</v>
      </c>
      <c r="D934">
        <v>23592.980468999998</v>
      </c>
    </row>
    <row r="935" spans="1:4" x14ac:dyDescent="0.2">
      <c r="A935" s="29">
        <v>43452</v>
      </c>
      <c r="B935">
        <v>23769.130859000001</v>
      </c>
      <c r="C935">
        <v>23675.640625</v>
      </c>
      <c r="D935">
        <v>23675.640625</v>
      </c>
    </row>
    <row r="936" spans="1:4" x14ac:dyDescent="0.2">
      <c r="A936" s="29">
        <v>43453</v>
      </c>
      <c r="B936">
        <v>23693.330077999999</v>
      </c>
      <c r="C936">
        <v>23323.660156000002</v>
      </c>
      <c r="D936">
        <v>23323.660156000002</v>
      </c>
    </row>
    <row r="937" spans="1:4" x14ac:dyDescent="0.2">
      <c r="A937" s="29">
        <v>43454</v>
      </c>
      <c r="B937">
        <v>23224.119140999999</v>
      </c>
      <c r="C937">
        <v>22859.599609000001</v>
      </c>
      <c r="D937">
        <v>22859.599609000001</v>
      </c>
    </row>
    <row r="938" spans="1:4" x14ac:dyDescent="0.2">
      <c r="A938" s="29">
        <v>43455</v>
      </c>
      <c r="B938">
        <v>22871.740234000001</v>
      </c>
      <c r="C938">
        <v>22445.369140999999</v>
      </c>
      <c r="D938">
        <v>22445.369140999999</v>
      </c>
    </row>
    <row r="939" spans="1:4" x14ac:dyDescent="0.2">
      <c r="A939" s="29">
        <v>43458</v>
      </c>
      <c r="B939">
        <v>22317.279297000001</v>
      </c>
      <c r="C939">
        <v>21792.199218999998</v>
      </c>
      <c r="D939">
        <v>21792.199218999998</v>
      </c>
    </row>
    <row r="940" spans="1:4" x14ac:dyDescent="0.2">
      <c r="A940" s="29">
        <v>43460</v>
      </c>
      <c r="B940">
        <v>21857.730468999998</v>
      </c>
      <c r="C940">
        <v>22878.449218999998</v>
      </c>
      <c r="D940">
        <v>22878.449218999998</v>
      </c>
    </row>
    <row r="941" spans="1:4" x14ac:dyDescent="0.2">
      <c r="A941" s="29">
        <v>43461</v>
      </c>
      <c r="B941">
        <v>22629.060547000001</v>
      </c>
      <c r="C941">
        <v>23138.820313</v>
      </c>
      <c r="D941">
        <v>23138.820313</v>
      </c>
    </row>
    <row r="942" spans="1:4" x14ac:dyDescent="0.2">
      <c r="A942" s="29">
        <v>43462</v>
      </c>
      <c r="B942">
        <v>23213.609375</v>
      </c>
      <c r="C942">
        <v>23062.400390999999</v>
      </c>
      <c r="D942">
        <v>23062.400390999999</v>
      </c>
    </row>
    <row r="943" spans="1:4" x14ac:dyDescent="0.2">
      <c r="A943" s="29">
        <v>43465</v>
      </c>
      <c r="B943">
        <v>23153.939452999999</v>
      </c>
      <c r="C943">
        <v>23327.460938</v>
      </c>
      <c r="D943">
        <v>23327.460938</v>
      </c>
    </row>
    <row r="944" spans="1:4" x14ac:dyDescent="0.2">
      <c r="A944" s="29">
        <v>43467</v>
      </c>
      <c r="B944">
        <v>23058.609375</v>
      </c>
      <c r="C944">
        <v>23346.240234000001</v>
      </c>
      <c r="D944">
        <v>23346.240234000001</v>
      </c>
    </row>
    <row r="945" spans="1:4" x14ac:dyDescent="0.2">
      <c r="A945" s="29">
        <v>43468</v>
      </c>
      <c r="B945">
        <v>23176.390625</v>
      </c>
      <c r="C945">
        <v>22686.220702999999</v>
      </c>
      <c r="D945">
        <v>22686.220702999999</v>
      </c>
    </row>
    <row r="946" spans="1:4" x14ac:dyDescent="0.2">
      <c r="A946" s="29">
        <v>43469</v>
      </c>
      <c r="B946">
        <v>22894.919922000001</v>
      </c>
      <c r="C946">
        <v>23433.160156000002</v>
      </c>
      <c r="D946">
        <v>23433.160156000002</v>
      </c>
    </row>
    <row r="947" spans="1:4" x14ac:dyDescent="0.2">
      <c r="A947" s="29">
        <v>43472</v>
      </c>
      <c r="B947">
        <v>23474.259765999999</v>
      </c>
      <c r="C947">
        <v>23531.349609000001</v>
      </c>
      <c r="D947">
        <v>23531.349609000001</v>
      </c>
    </row>
    <row r="948" spans="1:4" x14ac:dyDescent="0.2">
      <c r="A948" s="29">
        <v>43473</v>
      </c>
      <c r="B948">
        <v>23680.320313</v>
      </c>
      <c r="C948">
        <v>23787.449218999998</v>
      </c>
      <c r="D948">
        <v>23787.449218999998</v>
      </c>
    </row>
    <row r="949" spans="1:4" x14ac:dyDescent="0.2">
      <c r="A949" s="29">
        <v>43474</v>
      </c>
      <c r="B949">
        <v>23844.269531000002</v>
      </c>
      <c r="C949">
        <v>23879.119140999999</v>
      </c>
      <c r="D949">
        <v>23879.119140999999</v>
      </c>
    </row>
    <row r="950" spans="1:4" x14ac:dyDescent="0.2">
      <c r="A950" s="29">
        <v>43475</v>
      </c>
      <c r="B950">
        <v>23811.109375</v>
      </c>
      <c r="C950">
        <v>24001.919922000001</v>
      </c>
      <c r="D950">
        <v>24001.919922000001</v>
      </c>
    </row>
    <row r="951" spans="1:4" x14ac:dyDescent="0.2">
      <c r="A951" s="29">
        <v>43476</v>
      </c>
      <c r="B951">
        <v>23940.009765999999</v>
      </c>
      <c r="C951">
        <v>23995.949218999998</v>
      </c>
      <c r="D951">
        <v>23995.949218999998</v>
      </c>
    </row>
    <row r="952" spans="1:4" x14ac:dyDescent="0.2">
      <c r="A952" s="29">
        <v>43479</v>
      </c>
      <c r="B952">
        <v>23880.529297000001</v>
      </c>
      <c r="C952">
        <v>23909.839843999998</v>
      </c>
      <c r="D952">
        <v>23909.839843999998</v>
      </c>
    </row>
    <row r="953" spans="1:4" x14ac:dyDescent="0.2">
      <c r="A953" s="29">
        <v>43480</v>
      </c>
      <c r="B953">
        <v>23914.109375</v>
      </c>
      <c r="C953">
        <v>24065.589843999998</v>
      </c>
      <c r="D953">
        <v>24065.589843999998</v>
      </c>
    </row>
    <row r="954" spans="1:4" x14ac:dyDescent="0.2">
      <c r="A954" s="29">
        <v>43481</v>
      </c>
      <c r="B954">
        <v>24139.910156000002</v>
      </c>
      <c r="C954">
        <v>24207.160156000002</v>
      </c>
      <c r="D954">
        <v>24207.160156000002</v>
      </c>
    </row>
    <row r="955" spans="1:4" x14ac:dyDescent="0.2">
      <c r="A955" s="29">
        <v>43482</v>
      </c>
      <c r="B955">
        <v>24147.089843999998</v>
      </c>
      <c r="C955">
        <v>24370.099609000001</v>
      </c>
      <c r="D955">
        <v>24370.099609000001</v>
      </c>
    </row>
    <row r="956" spans="1:4" x14ac:dyDescent="0.2">
      <c r="A956" s="29">
        <v>43483</v>
      </c>
      <c r="B956">
        <v>24534.189452999999</v>
      </c>
      <c r="C956">
        <v>24706.349609000001</v>
      </c>
      <c r="D956">
        <v>24706.349609000001</v>
      </c>
    </row>
    <row r="957" spans="1:4" x14ac:dyDescent="0.2">
      <c r="A957" s="29">
        <v>43487</v>
      </c>
      <c r="B957">
        <v>24607.759765999999</v>
      </c>
      <c r="C957">
        <v>24404.480468999998</v>
      </c>
      <c r="D957">
        <v>24404.480468999998</v>
      </c>
    </row>
    <row r="958" spans="1:4" x14ac:dyDescent="0.2">
      <c r="A958" s="29">
        <v>43488</v>
      </c>
      <c r="B958">
        <v>24577.25</v>
      </c>
      <c r="C958">
        <v>24575.619140999999</v>
      </c>
      <c r="D958">
        <v>24575.619140999999</v>
      </c>
    </row>
    <row r="959" spans="1:4" x14ac:dyDescent="0.2">
      <c r="A959" s="29">
        <v>43489</v>
      </c>
      <c r="B959">
        <v>24579.960938</v>
      </c>
      <c r="C959">
        <v>24553.240234000001</v>
      </c>
      <c r="D959">
        <v>24553.240234000001</v>
      </c>
    </row>
    <row r="960" spans="1:4" x14ac:dyDescent="0.2">
      <c r="A960" s="29">
        <v>43490</v>
      </c>
      <c r="B960">
        <v>24687.210938</v>
      </c>
      <c r="C960">
        <v>24737.199218999998</v>
      </c>
      <c r="D960">
        <v>24737.199218999998</v>
      </c>
    </row>
    <row r="961" spans="1:4" x14ac:dyDescent="0.2">
      <c r="A961" s="29">
        <v>43493</v>
      </c>
      <c r="B961">
        <v>24596.980468999998</v>
      </c>
      <c r="C961">
        <v>24528.220702999999</v>
      </c>
      <c r="D961">
        <v>24528.220702999999</v>
      </c>
    </row>
    <row r="962" spans="1:4" x14ac:dyDescent="0.2">
      <c r="A962" s="29">
        <v>43494</v>
      </c>
      <c r="B962">
        <v>24519.619140999999</v>
      </c>
      <c r="C962">
        <v>24579.960938</v>
      </c>
      <c r="D962">
        <v>24579.960938</v>
      </c>
    </row>
    <row r="963" spans="1:4" x14ac:dyDescent="0.2">
      <c r="A963" s="29">
        <v>43495</v>
      </c>
      <c r="B963">
        <v>24826.519531000002</v>
      </c>
      <c r="C963">
        <v>25014.859375</v>
      </c>
      <c r="D963">
        <v>25014.859375</v>
      </c>
    </row>
    <row r="964" spans="1:4" x14ac:dyDescent="0.2">
      <c r="A964" s="29">
        <v>43496</v>
      </c>
      <c r="B964">
        <v>24954.480468999998</v>
      </c>
      <c r="C964">
        <v>24999.669922000001</v>
      </c>
      <c r="D964">
        <v>24999.669922000001</v>
      </c>
    </row>
    <row r="965" spans="1:4" x14ac:dyDescent="0.2">
      <c r="A965" s="29">
        <v>43497</v>
      </c>
      <c r="B965">
        <v>25025.310547000001</v>
      </c>
      <c r="C965">
        <v>25063.890625</v>
      </c>
      <c r="D965">
        <v>25063.890625</v>
      </c>
    </row>
    <row r="966" spans="1:4" x14ac:dyDescent="0.2">
      <c r="A966" s="29">
        <v>43500</v>
      </c>
      <c r="B966">
        <v>25062.119140999999</v>
      </c>
      <c r="C966">
        <v>25239.369140999999</v>
      </c>
      <c r="D966">
        <v>25239.369140999999</v>
      </c>
    </row>
    <row r="967" spans="1:4" x14ac:dyDescent="0.2">
      <c r="A967" s="29">
        <v>43501</v>
      </c>
      <c r="B967">
        <v>25287.929688</v>
      </c>
      <c r="C967">
        <v>25411.519531000002</v>
      </c>
      <c r="D967">
        <v>25411.519531000002</v>
      </c>
    </row>
    <row r="968" spans="1:4" x14ac:dyDescent="0.2">
      <c r="A968" s="29">
        <v>43502</v>
      </c>
      <c r="B968">
        <v>25371.570313</v>
      </c>
      <c r="C968">
        <v>25390.300781000002</v>
      </c>
      <c r="D968">
        <v>25390.300781000002</v>
      </c>
    </row>
    <row r="969" spans="1:4" x14ac:dyDescent="0.2">
      <c r="A969" s="29">
        <v>43503</v>
      </c>
      <c r="B969">
        <v>25265.810547000001</v>
      </c>
      <c r="C969">
        <v>25169.529297000001</v>
      </c>
      <c r="D969">
        <v>25169.529297000001</v>
      </c>
    </row>
    <row r="970" spans="1:4" x14ac:dyDescent="0.2">
      <c r="A970" s="29">
        <v>43504</v>
      </c>
      <c r="B970">
        <v>25042.359375</v>
      </c>
      <c r="C970">
        <v>25106.330077999999</v>
      </c>
      <c r="D970">
        <v>25106.330077999999</v>
      </c>
    </row>
    <row r="971" spans="1:4" x14ac:dyDescent="0.2">
      <c r="A971" s="29">
        <v>43507</v>
      </c>
      <c r="B971">
        <v>25142.810547000001</v>
      </c>
      <c r="C971">
        <v>25053.109375</v>
      </c>
      <c r="D971">
        <v>25053.109375</v>
      </c>
    </row>
    <row r="972" spans="1:4" x14ac:dyDescent="0.2">
      <c r="A972" s="29">
        <v>43508</v>
      </c>
      <c r="B972">
        <v>25152.029297000001</v>
      </c>
      <c r="C972">
        <v>25425.759765999999</v>
      </c>
      <c r="D972">
        <v>25425.759765999999</v>
      </c>
    </row>
    <row r="973" spans="1:4" x14ac:dyDescent="0.2">
      <c r="A973" s="29">
        <v>43509</v>
      </c>
      <c r="B973">
        <v>25480.859375</v>
      </c>
      <c r="C973">
        <v>25543.269531000002</v>
      </c>
      <c r="D973">
        <v>25543.269531000002</v>
      </c>
    </row>
    <row r="974" spans="1:4" x14ac:dyDescent="0.2">
      <c r="A974" s="29">
        <v>43510</v>
      </c>
      <c r="B974">
        <v>25460.650390999999</v>
      </c>
      <c r="C974">
        <v>25439.390625</v>
      </c>
      <c r="D974">
        <v>25439.390625</v>
      </c>
    </row>
    <row r="975" spans="1:4" x14ac:dyDescent="0.2">
      <c r="A975" s="29">
        <v>43511</v>
      </c>
      <c r="B975">
        <v>25564.630859000001</v>
      </c>
      <c r="C975">
        <v>25883.25</v>
      </c>
      <c r="D975">
        <v>25883.25</v>
      </c>
    </row>
    <row r="976" spans="1:4" x14ac:dyDescent="0.2">
      <c r="A976" s="29">
        <v>43515</v>
      </c>
      <c r="B976">
        <v>25849.849609000001</v>
      </c>
      <c r="C976">
        <v>25891.320313</v>
      </c>
      <c r="D976">
        <v>25891.320313</v>
      </c>
    </row>
    <row r="977" spans="1:4" x14ac:dyDescent="0.2">
      <c r="A977" s="29">
        <v>43516</v>
      </c>
      <c r="B977">
        <v>25872.259765999999</v>
      </c>
      <c r="C977">
        <v>25954.439452999999</v>
      </c>
      <c r="D977">
        <v>25954.439452999999</v>
      </c>
    </row>
    <row r="978" spans="1:4" x14ac:dyDescent="0.2">
      <c r="A978" s="29">
        <v>43517</v>
      </c>
      <c r="B978">
        <v>25922.410156000002</v>
      </c>
      <c r="C978">
        <v>25850.630859000001</v>
      </c>
      <c r="D978">
        <v>25850.630859000001</v>
      </c>
    </row>
    <row r="979" spans="1:4" x14ac:dyDescent="0.2">
      <c r="A979" s="29">
        <v>43518</v>
      </c>
      <c r="B979">
        <v>25906.269531000002</v>
      </c>
      <c r="C979">
        <v>26031.810547000001</v>
      </c>
      <c r="D979">
        <v>26031.810547000001</v>
      </c>
    </row>
    <row r="980" spans="1:4" x14ac:dyDescent="0.2">
      <c r="A980" s="29">
        <v>43521</v>
      </c>
      <c r="B980">
        <v>26126.150390999999</v>
      </c>
      <c r="C980">
        <v>26091.949218999998</v>
      </c>
      <c r="D980">
        <v>26091.949218999998</v>
      </c>
    </row>
    <row r="981" spans="1:4" x14ac:dyDescent="0.2">
      <c r="A981" s="29">
        <v>43522</v>
      </c>
      <c r="B981">
        <v>26051.609375</v>
      </c>
      <c r="C981">
        <v>26057.980468999998</v>
      </c>
      <c r="D981">
        <v>26057.980468999998</v>
      </c>
    </row>
    <row r="982" spans="1:4" x14ac:dyDescent="0.2">
      <c r="A982" s="29">
        <v>43523</v>
      </c>
      <c r="B982">
        <v>25995.599609000001</v>
      </c>
      <c r="C982">
        <v>25985.160156000002</v>
      </c>
      <c r="D982">
        <v>25985.160156000002</v>
      </c>
    </row>
    <row r="983" spans="1:4" x14ac:dyDescent="0.2">
      <c r="A983" s="29">
        <v>43524</v>
      </c>
      <c r="B983">
        <v>25984.279297000001</v>
      </c>
      <c r="C983">
        <v>25916</v>
      </c>
      <c r="D983">
        <v>25916</v>
      </c>
    </row>
    <row r="984" spans="1:4" x14ac:dyDescent="0.2">
      <c r="A984" s="29">
        <v>43525</v>
      </c>
      <c r="B984">
        <v>26019.669922000001</v>
      </c>
      <c r="C984">
        <v>26026.320313</v>
      </c>
      <c r="D984">
        <v>26026.320313</v>
      </c>
    </row>
    <row r="985" spans="1:4" x14ac:dyDescent="0.2">
      <c r="A985" s="29">
        <v>43528</v>
      </c>
      <c r="B985">
        <v>26122.189452999999</v>
      </c>
      <c r="C985">
        <v>25819.650390999999</v>
      </c>
      <c r="D985">
        <v>25819.650390999999</v>
      </c>
    </row>
    <row r="986" spans="1:4" x14ac:dyDescent="0.2">
      <c r="A986" s="29">
        <v>43529</v>
      </c>
      <c r="B986">
        <v>25829.070313</v>
      </c>
      <c r="C986">
        <v>25806.630859000001</v>
      </c>
      <c r="D986">
        <v>25806.630859000001</v>
      </c>
    </row>
    <row r="987" spans="1:4" x14ac:dyDescent="0.2">
      <c r="A987" s="29">
        <v>43530</v>
      </c>
      <c r="B987">
        <v>25818.759765999999</v>
      </c>
      <c r="C987">
        <v>25673.460938</v>
      </c>
      <c r="D987">
        <v>25673.460938</v>
      </c>
    </row>
    <row r="988" spans="1:4" x14ac:dyDescent="0.2">
      <c r="A988" s="29">
        <v>43531</v>
      </c>
      <c r="B988">
        <v>25645.449218999998</v>
      </c>
      <c r="C988">
        <v>25473.230468999998</v>
      </c>
      <c r="D988">
        <v>25473.230468999998</v>
      </c>
    </row>
    <row r="989" spans="1:4" x14ac:dyDescent="0.2">
      <c r="A989" s="29">
        <v>43532</v>
      </c>
      <c r="B989">
        <v>25347.380859000001</v>
      </c>
      <c r="C989">
        <v>25450.240234000001</v>
      </c>
      <c r="D989">
        <v>25450.240234000001</v>
      </c>
    </row>
    <row r="990" spans="1:4" x14ac:dyDescent="0.2">
      <c r="A990" s="29">
        <v>43535</v>
      </c>
      <c r="B990">
        <v>25208</v>
      </c>
      <c r="C990">
        <v>25650.880859000001</v>
      </c>
      <c r="D990">
        <v>25650.880859000001</v>
      </c>
    </row>
    <row r="991" spans="1:4" x14ac:dyDescent="0.2">
      <c r="A991" s="29">
        <v>43536</v>
      </c>
      <c r="B991">
        <v>25600.300781000002</v>
      </c>
      <c r="C991">
        <v>25554.660156000002</v>
      </c>
      <c r="D991">
        <v>25554.660156000002</v>
      </c>
    </row>
    <row r="992" spans="1:4" x14ac:dyDescent="0.2">
      <c r="A992" s="29">
        <v>43537</v>
      </c>
      <c r="B992">
        <v>25637.230468999998</v>
      </c>
      <c r="C992">
        <v>25702.890625</v>
      </c>
      <c r="D992">
        <v>25702.890625</v>
      </c>
    </row>
    <row r="993" spans="1:4" x14ac:dyDescent="0.2">
      <c r="A993" s="29">
        <v>43538</v>
      </c>
      <c r="B993">
        <v>25692.310547000001</v>
      </c>
      <c r="C993">
        <v>25709.939452999999</v>
      </c>
      <c r="D993">
        <v>25709.939452999999</v>
      </c>
    </row>
    <row r="994" spans="1:4" x14ac:dyDescent="0.2">
      <c r="A994" s="29">
        <v>43539</v>
      </c>
      <c r="B994">
        <v>25720.960938</v>
      </c>
      <c r="C994">
        <v>25848.869140999999</v>
      </c>
      <c r="D994">
        <v>25848.869140999999</v>
      </c>
    </row>
    <row r="995" spans="1:4" x14ac:dyDescent="0.2">
      <c r="A995" s="29">
        <v>43542</v>
      </c>
      <c r="B995">
        <v>25801.880859000001</v>
      </c>
      <c r="C995">
        <v>25914.099609000001</v>
      </c>
      <c r="D995">
        <v>25914.099609000001</v>
      </c>
    </row>
    <row r="996" spans="1:4" x14ac:dyDescent="0.2">
      <c r="A996" s="29">
        <v>43543</v>
      </c>
      <c r="B996">
        <v>25987.869140999999</v>
      </c>
      <c r="C996">
        <v>25887.380859000001</v>
      </c>
      <c r="D996">
        <v>25887.380859000001</v>
      </c>
    </row>
    <row r="997" spans="1:4" x14ac:dyDescent="0.2">
      <c r="A997" s="29">
        <v>43544</v>
      </c>
      <c r="B997">
        <v>25867.789063</v>
      </c>
      <c r="C997">
        <v>25745.669922000001</v>
      </c>
      <c r="D997">
        <v>25745.669922000001</v>
      </c>
    </row>
    <row r="998" spans="1:4" x14ac:dyDescent="0.2">
      <c r="A998" s="29">
        <v>43545</v>
      </c>
      <c r="B998">
        <v>25688.439452999999</v>
      </c>
      <c r="C998">
        <v>25962.509765999999</v>
      </c>
      <c r="D998">
        <v>25962.509765999999</v>
      </c>
    </row>
    <row r="999" spans="1:4" x14ac:dyDescent="0.2">
      <c r="A999" s="29">
        <v>43546</v>
      </c>
      <c r="B999">
        <v>25844.650390999999</v>
      </c>
      <c r="C999">
        <v>25502.320313</v>
      </c>
      <c r="D999">
        <v>25502.320313</v>
      </c>
    </row>
    <row r="1000" spans="1:4" x14ac:dyDescent="0.2">
      <c r="A1000" s="29">
        <v>43549</v>
      </c>
      <c r="B1000">
        <v>25490.720702999999</v>
      </c>
      <c r="C1000">
        <v>25516.830077999999</v>
      </c>
      <c r="D1000">
        <v>25516.830077999999</v>
      </c>
    </row>
    <row r="1001" spans="1:4" x14ac:dyDescent="0.2">
      <c r="A1001" s="29">
        <v>43550</v>
      </c>
      <c r="B1001">
        <v>25649.560547000001</v>
      </c>
      <c r="C1001">
        <v>25657.730468999998</v>
      </c>
      <c r="D1001">
        <v>25657.730468999998</v>
      </c>
    </row>
    <row r="1002" spans="1:4" x14ac:dyDescent="0.2">
      <c r="A1002" s="29">
        <v>43551</v>
      </c>
      <c r="B1002">
        <v>25676.339843999998</v>
      </c>
      <c r="C1002">
        <v>25625.589843999998</v>
      </c>
      <c r="D1002">
        <v>25625.589843999998</v>
      </c>
    </row>
    <row r="1003" spans="1:4" x14ac:dyDescent="0.2">
      <c r="A1003" s="29">
        <v>43552</v>
      </c>
      <c r="B1003">
        <v>25693.320313</v>
      </c>
      <c r="C1003">
        <v>25717.460938</v>
      </c>
      <c r="D1003">
        <v>25717.460938</v>
      </c>
    </row>
    <row r="1004" spans="1:4" x14ac:dyDescent="0.2">
      <c r="A1004" s="29">
        <v>43553</v>
      </c>
      <c r="B1004">
        <v>25827.310547000001</v>
      </c>
      <c r="C1004">
        <v>25928.679688</v>
      </c>
      <c r="D1004">
        <v>25928.679688</v>
      </c>
    </row>
    <row r="1005" spans="1:4" x14ac:dyDescent="0.2">
      <c r="A1005" s="29">
        <v>43556</v>
      </c>
      <c r="B1005">
        <v>26075.099609000001</v>
      </c>
      <c r="C1005">
        <v>26258.419922000001</v>
      </c>
      <c r="D1005">
        <v>26258.419922000001</v>
      </c>
    </row>
    <row r="1006" spans="1:4" x14ac:dyDescent="0.2">
      <c r="A1006" s="29">
        <v>43557</v>
      </c>
      <c r="B1006">
        <v>26213.550781000002</v>
      </c>
      <c r="C1006">
        <v>26179.130859000001</v>
      </c>
      <c r="D1006">
        <v>26179.130859000001</v>
      </c>
    </row>
    <row r="1007" spans="1:4" x14ac:dyDescent="0.2">
      <c r="A1007" s="29">
        <v>43558</v>
      </c>
      <c r="B1007">
        <v>26238.029297000001</v>
      </c>
      <c r="C1007">
        <v>26218.130859000001</v>
      </c>
      <c r="D1007">
        <v>26218.130859000001</v>
      </c>
    </row>
    <row r="1008" spans="1:4" x14ac:dyDescent="0.2">
      <c r="A1008" s="29">
        <v>43559</v>
      </c>
      <c r="B1008">
        <v>26213.419922000001</v>
      </c>
      <c r="C1008">
        <v>26384.630859000001</v>
      </c>
      <c r="D1008">
        <v>26384.630859000001</v>
      </c>
    </row>
    <row r="1009" spans="1:4" x14ac:dyDescent="0.2">
      <c r="A1009" s="29">
        <v>43560</v>
      </c>
      <c r="B1009">
        <v>26427.560547000001</v>
      </c>
      <c r="C1009">
        <v>26424.990234000001</v>
      </c>
      <c r="D1009">
        <v>26424.990234000001</v>
      </c>
    </row>
    <row r="1010" spans="1:4" x14ac:dyDescent="0.2">
      <c r="A1010" s="29">
        <v>43563</v>
      </c>
      <c r="B1010">
        <v>26312.669922000001</v>
      </c>
      <c r="C1010">
        <v>26341.019531000002</v>
      </c>
      <c r="D1010">
        <v>26341.019531000002</v>
      </c>
    </row>
    <row r="1011" spans="1:4" x14ac:dyDescent="0.2">
      <c r="A1011" s="29">
        <v>43564</v>
      </c>
      <c r="B1011">
        <v>26243.539063</v>
      </c>
      <c r="C1011">
        <v>26150.580077999999</v>
      </c>
      <c r="D1011">
        <v>26150.580077999999</v>
      </c>
    </row>
    <row r="1012" spans="1:4" x14ac:dyDescent="0.2">
      <c r="A1012" s="29">
        <v>43565</v>
      </c>
      <c r="B1012">
        <v>26173.710938</v>
      </c>
      <c r="C1012">
        <v>26157.160156000002</v>
      </c>
      <c r="D1012">
        <v>26157.160156000002</v>
      </c>
    </row>
    <row r="1013" spans="1:4" x14ac:dyDescent="0.2">
      <c r="A1013" s="29">
        <v>43566</v>
      </c>
      <c r="B1013">
        <v>26188.210938</v>
      </c>
      <c r="C1013">
        <v>26143.050781000002</v>
      </c>
      <c r="D1013">
        <v>26143.050781000002</v>
      </c>
    </row>
    <row r="1014" spans="1:4" x14ac:dyDescent="0.2">
      <c r="A1014" s="29">
        <v>43567</v>
      </c>
      <c r="B1014">
        <v>26357.789063</v>
      </c>
      <c r="C1014">
        <v>26412.300781000002</v>
      </c>
      <c r="D1014">
        <v>26412.300781000002</v>
      </c>
    </row>
    <row r="1015" spans="1:4" x14ac:dyDescent="0.2">
      <c r="A1015" s="29">
        <v>43570</v>
      </c>
      <c r="B1015">
        <v>26407.759765999999</v>
      </c>
      <c r="C1015">
        <v>26384.769531000002</v>
      </c>
      <c r="D1015">
        <v>26384.769531000002</v>
      </c>
    </row>
    <row r="1016" spans="1:4" x14ac:dyDescent="0.2">
      <c r="A1016" s="29">
        <v>43571</v>
      </c>
      <c r="B1016">
        <v>26482.189452999999</v>
      </c>
      <c r="C1016">
        <v>26452.660156000002</v>
      </c>
      <c r="D1016">
        <v>26452.660156000002</v>
      </c>
    </row>
    <row r="1017" spans="1:4" x14ac:dyDescent="0.2">
      <c r="A1017" s="29">
        <v>43572</v>
      </c>
      <c r="B1017">
        <v>26468.529297000001</v>
      </c>
      <c r="C1017">
        <v>26449.539063</v>
      </c>
      <c r="D1017">
        <v>26449.539063</v>
      </c>
    </row>
    <row r="1018" spans="1:4" x14ac:dyDescent="0.2">
      <c r="A1018" s="29">
        <v>43573</v>
      </c>
      <c r="B1018">
        <v>26463.369140999999</v>
      </c>
      <c r="C1018">
        <v>26559.539063</v>
      </c>
      <c r="D1018">
        <v>26559.539063</v>
      </c>
    </row>
    <row r="1019" spans="1:4" x14ac:dyDescent="0.2">
      <c r="A1019" s="29">
        <v>43577</v>
      </c>
      <c r="B1019">
        <v>26510.769531000002</v>
      </c>
      <c r="C1019">
        <v>26511.050781000002</v>
      </c>
      <c r="D1019">
        <v>26511.050781000002</v>
      </c>
    </row>
    <row r="1020" spans="1:4" x14ac:dyDescent="0.2">
      <c r="A1020" s="29">
        <v>43578</v>
      </c>
      <c r="B1020">
        <v>26513.830077999999</v>
      </c>
      <c r="C1020">
        <v>26656.390625</v>
      </c>
      <c r="D1020">
        <v>26656.390625</v>
      </c>
    </row>
    <row r="1021" spans="1:4" x14ac:dyDescent="0.2">
      <c r="A1021" s="29">
        <v>43579</v>
      </c>
      <c r="B1021">
        <v>26652.560547000001</v>
      </c>
      <c r="C1021">
        <v>26597.050781000002</v>
      </c>
      <c r="D1021">
        <v>26597.050781000002</v>
      </c>
    </row>
    <row r="1022" spans="1:4" x14ac:dyDescent="0.2">
      <c r="A1022" s="29">
        <v>43580</v>
      </c>
      <c r="B1022">
        <v>26426.369140999999</v>
      </c>
      <c r="C1022">
        <v>26462.080077999999</v>
      </c>
      <c r="D1022">
        <v>26462.080077999999</v>
      </c>
    </row>
    <row r="1023" spans="1:4" x14ac:dyDescent="0.2">
      <c r="A1023" s="29">
        <v>43581</v>
      </c>
      <c r="B1023">
        <v>26454.619140999999</v>
      </c>
      <c r="C1023">
        <v>26543.330077999999</v>
      </c>
      <c r="D1023">
        <v>26543.330077999999</v>
      </c>
    </row>
    <row r="1024" spans="1:4" x14ac:dyDescent="0.2">
      <c r="A1024" s="29">
        <v>43584</v>
      </c>
      <c r="B1024">
        <v>26559.869140999999</v>
      </c>
      <c r="C1024">
        <v>26554.390625</v>
      </c>
      <c r="D1024">
        <v>26554.390625</v>
      </c>
    </row>
    <row r="1025" spans="1:4" x14ac:dyDescent="0.2">
      <c r="A1025" s="29">
        <v>43585</v>
      </c>
      <c r="B1025">
        <v>26594.560547000001</v>
      </c>
      <c r="C1025">
        <v>26592.910156000002</v>
      </c>
      <c r="D1025">
        <v>26592.910156000002</v>
      </c>
    </row>
    <row r="1026" spans="1:4" x14ac:dyDescent="0.2">
      <c r="A1026" s="29">
        <v>43586</v>
      </c>
      <c r="B1026">
        <v>26639.060547000001</v>
      </c>
      <c r="C1026">
        <v>26430.140625</v>
      </c>
      <c r="D1026">
        <v>26430.140625</v>
      </c>
    </row>
    <row r="1027" spans="1:4" x14ac:dyDescent="0.2">
      <c r="A1027" s="29">
        <v>43587</v>
      </c>
      <c r="B1027">
        <v>26407.150390999999</v>
      </c>
      <c r="C1027">
        <v>26307.789063</v>
      </c>
      <c r="D1027">
        <v>26307.789063</v>
      </c>
    </row>
    <row r="1028" spans="1:4" x14ac:dyDescent="0.2">
      <c r="A1028" s="29">
        <v>43588</v>
      </c>
      <c r="B1028">
        <v>26379.140625</v>
      </c>
      <c r="C1028">
        <v>26504.949218999998</v>
      </c>
      <c r="D1028">
        <v>26504.949218999998</v>
      </c>
    </row>
    <row r="1029" spans="1:4" x14ac:dyDescent="0.2">
      <c r="A1029" s="29">
        <v>43591</v>
      </c>
      <c r="B1029">
        <v>26160.619140999999</v>
      </c>
      <c r="C1029">
        <v>26438.480468999998</v>
      </c>
      <c r="D1029">
        <v>26438.480468999998</v>
      </c>
    </row>
    <row r="1030" spans="1:4" x14ac:dyDescent="0.2">
      <c r="A1030" s="29">
        <v>43592</v>
      </c>
      <c r="B1030">
        <v>26276.900390999999</v>
      </c>
      <c r="C1030">
        <v>25965.089843999998</v>
      </c>
      <c r="D1030">
        <v>25965.089843999998</v>
      </c>
    </row>
    <row r="1031" spans="1:4" x14ac:dyDescent="0.2">
      <c r="A1031" s="29">
        <v>43593</v>
      </c>
      <c r="B1031">
        <v>25933.789063</v>
      </c>
      <c r="C1031">
        <v>25967.330077999999</v>
      </c>
      <c r="D1031">
        <v>25967.330077999999</v>
      </c>
    </row>
    <row r="1032" spans="1:4" x14ac:dyDescent="0.2">
      <c r="A1032" s="29">
        <v>43594</v>
      </c>
      <c r="B1032">
        <v>25878.849609000001</v>
      </c>
      <c r="C1032">
        <v>25828.359375</v>
      </c>
      <c r="D1032">
        <v>25828.359375</v>
      </c>
    </row>
    <row r="1033" spans="1:4" x14ac:dyDescent="0.2">
      <c r="A1033" s="29">
        <v>43595</v>
      </c>
      <c r="B1033">
        <v>25763.720702999999</v>
      </c>
      <c r="C1033">
        <v>25942.369140999999</v>
      </c>
      <c r="D1033">
        <v>25942.369140999999</v>
      </c>
    </row>
    <row r="1034" spans="1:4" x14ac:dyDescent="0.2">
      <c r="A1034" s="29">
        <v>43598</v>
      </c>
      <c r="B1034">
        <v>25568.060547000001</v>
      </c>
      <c r="C1034">
        <v>25324.990234000001</v>
      </c>
      <c r="D1034">
        <v>25324.990234000001</v>
      </c>
    </row>
    <row r="1035" spans="1:4" x14ac:dyDescent="0.2">
      <c r="A1035" s="29">
        <v>43599</v>
      </c>
      <c r="B1035">
        <v>25384.029297000001</v>
      </c>
      <c r="C1035">
        <v>25532.050781000002</v>
      </c>
      <c r="D1035">
        <v>25532.050781000002</v>
      </c>
    </row>
    <row r="1036" spans="1:4" x14ac:dyDescent="0.2">
      <c r="A1036" s="29">
        <v>43600</v>
      </c>
      <c r="B1036">
        <v>25400.130859000001</v>
      </c>
      <c r="C1036">
        <v>25648.019531000002</v>
      </c>
      <c r="D1036">
        <v>25648.019531000002</v>
      </c>
    </row>
    <row r="1037" spans="1:4" x14ac:dyDescent="0.2">
      <c r="A1037" s="29">
        <v>43601</v>
      </c>
      <c r="B1037">
        <v>25692.140625</v>
      </c>
      <c r="C1037">
        <v>25862.679688</v>
      </c>
      <c r="D1037">
        <v>25862.679688</v>
      </c>
    </row>
    <row r="1038" spans="1:4" x14ac:dyDescent="0.2">
      <c r="A1038" s="29">
        <v>43602</v>
      </c>
      <c r="B1038">
        <v>25719.949218999998</v>
      </c>
      <c r="C1038">
        <v>25764</v>
      </c>
      <c r="D1038">
        <v>25764</v>
      </c>
    </row>
    <row r="1039" spans="1:4" x14ac:dyDescent="0.2">
      <c r="A1039" s="29">
        <v>43605</v>
      </c>
      <c r="B1039">
        <v>25655.310547000001</v>
      </c>
      <c r="C1039">
        <v>25679.900390999999</v>
      </c>
      <c r="D1039">
        <v>25679.900390999999</v>
      </c>
    </row>
    <row r="1040" spans="1:4" x14ac:dyDescent="0.2">
      <c r="A1040" s="29">
        <v>43606</v>
      </c>
      <c r="B1040">
        <v>25782.339843999998</v>
      </c>
      <c r="C1040">
        <v>25877.330077999999</v>
      </c>
      <c r="D1040">
        <v>25877.330077999999</v>
      </c>
    </row>
    <row r="1041" spans="1:4" x14ac:dyDescent="0.2">
      <c r="A1041" s="29">
        <v>43607</v>
      </c>
      <c r="B1041">
        <v>25818.460938</v>
      </c>
      <c r="C1041">
        <v>25776.609375</v>
      </c>
      <c r="D1041">
        <v>25776.609375</v>
      </c>
    </row>
    <row r="1042" spans="1:4" x14ac:dyDescent="0.2">
      <c r="A1042" s="29">
        <v>43608</v>
      </c>
      <c r="B1042">
        <v>25657.990234000001</v>
      </c>
      <c r="C1042">
        <v>25490.470702999999</v>
      </c>
      <c r="D1042">
        <v>25490.470702999999</v>
      </c>
    </row>
    <row r="1043" spans="1:4" x14ac:dyDescent="0.2">
      <c r="A1043" s="29">
        <v>43609</v>
      </c>
      <c r="B1043">
        <v>25551.070313</v>
      </c>
      <c r="C1043">
        <v>25585.689452999999</v>
      </c>
      <c r="D1043">
        <v>25585.689452999999</v>
      </c>
    </row>
    <row r="1044" spans="1:4" x14ac:dyDescent="0.2">
      <c r="A1044" s="29">
        <v>43613</v>
      </c>
      <c r="B1044">
        <v>25616.550781000002</v>
      </c>
      <c r="C1044">
        <v>25347.769531000002</v>
      </c>
      <c r="D1044">
        <v>25347.769531000002</v>
      </c>
    </row>
    <row r="1045" spans="1:4" x14ac:dyDescent="0.2">
      <c r="A1045" s="29">
        <v>43614</v>
      </c>
      <c r="B1045">
        <v>25231.460938</v>
      </c>
      <c r="C1045">
        <v>25126.410156000002</v>
      </c>
      <c r="D1045">
        <v>25126.410156000002</v>
      </c>
    </row>
    <row r="1046" spans="1:4" x14ac:dyDescent="0.2">
      <c r="A1046" s="29">
        <v>43615</v>
      </c>
      <c r="B1046">
        <v>25139.939452999999</v>
      </c>
      <c r="C1046">
        <v>25169.880859000001</v>
      </c>
      <c r="D1046">
        <v>25169.880859000001</v>
      </c>
    </row>
    <row r="1047" spans="1:4" x14ac:dyDescent="0.2">
      <c r="A1047" s="29">
        <v>43616</v>
      </c>
      <c r="B1047">
        <v>25046.310547000001</v>
      </c>
      <c r="C1047">
        <v>24815.039063</v>
      </c>
      <c r="D1047">
        <v>24815.039063</v>
      </c>
    </row>
    <row r="1048" spans="1:4" x14ac:dyDescent="0.2">
      <c r="A1048" s="29">
        <v>43619</v>
      </c>
      <c r="B1048">
        <v>24830.160156000002</v>
      </c>
      <c r="C1048">
        <v>24819.779297000001</v>
      </c>
      <c r="D1048">
        <v>24819.779297000001</v>
      </c>
    </row>
    <row r="1049" spans="1:4" x14ac:dyDescent="0.2">
      <c r="A1049" s="29">
        <v>43620</v>
      </c>
      <c r="B1049">
        <v>24962.820313</v>
      </c>
      <c r="C1049">
        <v>25332.179688</v>
      </c>
      <c r="D1049">
        <v>25332.179688</v>
      </c>
    </row>
    <row r="1050" spans="1:4" x14ac:dyDescent="0.2">
      <c r="A1050" s="29">
        <v>43621</v>
      </c>
      <c r="B1050">
        <v>25451</v>
      </c>
      <c r="C1050">
        <v>25539.570313</v>
      </c>
      <c r="D1050">
        <v>25539.570313</v>
      </c>
    </row>
    <row r="1051" spans="1:4" x14ac:dyDescent="0.2">
      <c r="A1051" s="29">
        <v>43622</v>
      </c>
      <c r="B1051">
        <v>25567.449218999998</v>
      </c>
      <c r="C1051">
        <v>25720.660156000002</v>
      </c>
      <c r="D1051">
        <v>25720.660156000002</v>
      </c>
    </row>
    <row r="1052" spans="1:4" x14ac:dyDescent="0.2">
      <c r="A1052" s="29">
        <v>43623</v>
      </c>
      <c r="B1052">
        <v>25768.720702999999</v>
      </c>
      <c r="C1052">
        <v>25983.939452999999</v>
      </c>
      <c r="D1052">
        <v>25983.939452999999</v>
      </c>
    </row>
    <row r="1053" spans="1:4" x14ac:dyDescent="0.2">
      <c r="A1053" s="29">
        <v>43626</v>
      </c>
      <c r="B1053">
        <v>26090.220702999999</v>
      </c>
      <c r="C1053">
        <v>26062.679688</v>
      </c>
      <c r="D1053">
        <v>26062.679688</v>
      </c>
    </row>
    <row r="1054" spans="1:4" x14ac:dyDescent="0.2">
      <c r="A1054" s="29">
        <v>43627</v>
      </c>
      <c r="B1054">
        <v>26180.589843999998</v>
      </c>
      <c r="C1054">
        <v>26048.509765999999</v>
      </c>
      <c r="D1054">
        <v>26048.509765999999</v>
      </c>
    </row>
    <row r="1055" spans="1:4" x14ac:dyDescent="0.2">
      <c r="A1055" s="29">
        <v>43628</v>
      </c>
      <c r="B1055">
        <v>26040.300781000002</v>
      </c>
      <c r="C1055">
        <v>26004.830077999999</v>
      </c>
      <c r="D1055">
        <v>26004.830077999999</v>
      </c>
    </row>
    <row r="1056" spans="1:4" x14ac:dyDescent="0.2">
      <c r="A1056" s="29">
        <v>43629</v>
      </c>
      <c r="B1056">
        <v>26036.939452999999</v>
      </c>
      <c r="C1056">
        <v>26106.769531000002</v>
      </c>
      <c r="D1056">
        <v>26106.769531000002</v>
      </c>
    </row>
    <row r="1057" spans="1:4" x14ac:dyDescent="0.2">
      <c r="A1057" s="29">
        <v>43630</v>
      </c>
      <c r="B1057">
        <v>26076.359375</v>
      </c>
      <c r="C1057">
        <v>26089.609375</v>
      </c>
      <c r="D1057">
        <v>26089.609375</v>
      </c>
    </row>
    <row r="1058" spans="1:4" x14ac:dyDescent="0.2">
      <c r="A1058" s="29">
        <v>43633</v>
      </c>
      <c r="B1058">
        <v>26108.529297000001</v>
      </c>
      <c r="C1058">
        <v>26112.529297000001</v>
      </c>
      <c r="D1058">
        <v>26112.529297000001</v>
      </c>
    </row>
    <row r="1059" spans="1:4" x14ac:dyDescent="0.2">
      <c r="A1059" s="29">
        <v>43634</v>
      </c>
      <c r="B1059">
        <v>26228.880859000001</v>
      </c>
      <c r="C1059">
        <v>26465.539063</v>
      </c>
      <c r="D1059">
        <v>26465.539063</v>
      </c>
    </row>
    <row r="1060" spans="1:4" x14ac:dyDescent="0.2">
      <c r="A1060" s="29">
        <v>43635</v>
      </c>
      <c r="B1060">
        <v>26490.160156000002</v>
      </c>
      <c r="C1060">
        <v>26504</v>
      </c>
      <c r="D1060">
        <v>26504</v>
      </c>
    </row>
    <row r="1061" spans="1:4" x14ac:dyDescent="0.2">
      <c r="A1061" s="29">
        <v>43636</v>
      </c>
      <c r="B1061">
        <v>26665.380859000001</v>
      </c>
      <c r="C1061">
        <v>26753.169922000001</v>
      </c>
      <c r="D1061">
        <v>26753.169922000001</v>
      </c>
    </row>
    <row r="1062" spans="1:4" x14ac:dyDescent="0.2">
      <c r="A1062" s="29">
        <v>43637</v>
      </c>
      <c r="B1062">
        <v>26749.119140999999</v>
      </c>
      <c r="C1062">
        <v>26719.130859000001</v>
      </c>
      <c r="D1062">
        <v>26719.130859000001</v>
      </c>
    </row>
    <row r="1063" spans="1:4" x14ac:dyDescent="0.2">
      <c r="A1063" s="29">
        <v>43640</v>
      </c>
      <c r="B1063">
        <v>26727.609375</v>
      </c>
      <c r="C1063">
        <v>26727.539063</v>
      </c>
      <c r="D1063">
        <v>26727.539063</v>
      </c>
    </row>
    <row r="1064" spans="1:4" x14ac:dyDescent="0.2">
      <c r="A1064" s="29">
        <v>43641</v>
      </c>
      <c r="B1064">
        <v>26731.609375</v>
      </c>
      <c r="C1064">
        <v>26548.220702999999</v>
      </c>
      <c r="D1064">
        <v>26548.220702999999</v>
      </c>
    </row>
    <row r="1065" spans="1:4" x14ac:dyDescent="0.2">
      <c r="A1065" s="29">
        <v>43642</v>
      </c>
      <c r="B1065">
        <v>26599.419922000001</v>
      </c>
      <c r="C1065">
        <v>26536.820313</v>
      </c>
      <c r="D1065">
        <v>26536.820313</v>
      </c>
    </row>
    <row r="1066" spans="1:4" x14ac:dyDescent="0.2">
      <c r="A1066" s="29">
        <v>43643</v>
      </c>
      <c r="B1066">
        <v>26523.720702999999</v>
      </c>
      <c r="C1066">
        <v>26526.580077999999</v>
      </c>
      <c r="D1066">
        <v>26526.580077999999</v>
      </c>
    </row>
    <row r="1067" spans="1:4" x14ac:dyDescent="0.2">
      <c r="A1067" s="29">
        <v>43644</v>
      </c>
      <c r="B1067">
        <v>26605.929688</v>
      </c>
      <c r="C1067">
        <v>26599.960938</v>
      </c>
      <c r="D1067">
        <v>26599.960938</v>
      </c>
    </row>
    <row r="1068" spans="1:4" x14ac:dyDescent="0.2">
      <c r="A1068" s="29">
        <v>43647</v>
      </c>
      <c r="B1068">
        <v>26805.859375</v>
      </c>
      <c r="C1068">
        <v>26717.429688</v>
      </c>
      <c r="D1068">
        <v>26717.429688</v>
      </c>
    </row>
    <row r="1069" spans="1:4" x14ac:dyDescent="0.2">
      <c r="A1069" s="29">
        <v>43648</v>
      </c>
      <c r="B1069">
        <v>26719.529297000001</v>
      </c>
      <c r="C1069">
        <v>26786.679688</v>
      </c>
      <c r="D1069">
        <v>26786.679688</v>
      </c>
    </row>
    <row r="1070" spans="1:4" x14ac:dyDescent="0.2">
      <c r="A1070" s="29">
        <v>43649</v>
      </c>
      <c r="B1070">
        <v>26832.320313</v>
      </c>
      <c r="C1070">
        <v>26966</v>
      </c>
      <c r="D1070">
        <v>26966</v>
      </c>
    </row>
    <row r="1071" spans="1:4" x14ac:dyDescent="0.2">
      <c r="A1071" s="29">
        <v>43651</v>
      </c>
      <c r="B1071">
        <v>26867.75</v>
      </c>
      <c r="C1071">
        <v>26922.119140999999</v>
      </c>
      <c r="D1071">
        <v>26922.119140999999</v>
      </c>
    </row>
    <row r="1072" spans="1:4" x14ac:dyDescent="0.2">
      <c r="A1072" s="29">
        <v>43654</v>
      </c>
      <c r="B1072">
        <v>26835.640625</v>
      </c>
      <c r="C1072">
        <v>26806.140625</v>
      </c>
      <c r="D1072">
        <v>26806.140625</v>
      </c>
    </row>
    <row r="1073" spans="1:4" x14ac:dyDescent="0.2">
      <c r="A1073" s="29">
        <v>43655</v>
      </c>
      <c r="B1073">
        <v>26725.119140999999</v>
      </c>
      <c r="C1073">
        <v>26783.490234000001</v>
      </c>
      <c r="D1073">
        <v>26783.490234000001</v>
      </c>
    </row>
    <row r="1074" spans="1:4" x14ac:dyDescent="0.2">
      <c r="A1074" s="29">
        <v>43656</v>
      </c>
      <c r="B1074">
        <v>26851.960938</v>
      </c>
      <c r="C1074">
        <v>26860.199218999998</v>
      </c>
      <c r="D1074">
        <v>26860.199218999998</v>
      </c>
    </row>
    <row r="1075" spans="1:4" x14ac:dyDescent="0.2">
      <c r="A1075" s="29">
        <v>43657</v>
      </c>
      <c r="B1075">
        <v>26950.160156000002</v>
      </c>
      <c r="C1075">
        <v>27088.080077999999</v>
      </c>
      <c r="D1075">
        <v>27088.080077999999</v>
      </c>
    </row>
    <row r="1076" spans="1:4" x14ac:dyDescent="0.2">
      <c r="A1076" s="29">
        <v>43658</v>
      </c>
      <c r="B1076">
        <v>27139.490234000001</v>
      </c>
      <c r="C1076">
        <v>27332.029297000001</v>
      </c>
      <c r="D1076">
        <v>27332.029297000001</v>
      </c>
    </row>
    <row r="1077" spans="1:4" x14ac:dyDescent="0.2">
      <c r="A1077" s="29">
        <v>43661</v>
      </c>
      <c r="B1077">
        <v>27364.689452999999</v>
      </c>
      <c r="C1077">
        <v>27359.160156000002</v>
      </c>
      <c r="D1077">
        <v>27359.160156000002</v>
      </c>
    </row>
    <row r="1078" spans="1:4" x14ac:dyDescent="0.2">
      <c r="A1078" s="29">
        <v>43662</v>
      </c>
      <c r="B1078">
        <v>27349.320313</v>
      </c>
      <c r="C1078">
        <v>27335.630859000001</v>
      </c>
      <c r="D1078">
        <v>27335.630859000001</v>
      </c>
    </row>
    <row r="1079" spans="1:4" x14ac:dyDescent="0.2">
      <c r="A1079" s="29">
        <v>43663</v>
      </c>
      <c r="B1079">
        <v>27320.910156000002</v>
      </c>
      <c r="C1079">
        <v>27219.849609000001</v>
      </c>
      <c r="D1079">
        <v>27219.849609000001</v>
      </c>
    </row>
    <row r="1080" spans="1:4" x14ac:dyDescent="0.2">
      <c r="A1080" s="29">
        <v>43664</v>
      </c>
      <c r="B1080">
        <v>27191.980468999998</v>
      </c>
      <c r="C1080">
        <v>27222.970702999999</v>
      </c>
      <c r="D1080">
        <v>27222.970702999999</v>
      </c>
    </row>
    <row r="1081" spans="1:4" x14ac:dyDescent="0.2">
      <c r="A1081" s="29">
        <v>43665</v>
      </c>
      <c r="B1081">
        <v>27246.380859000001</v>
      </c>
      <c r="C1081">
        <v>27154.199218999998</v>
      </c>
      <c r="D1081">
        <v>27154.199218999998</v>
      </c>
    </row>
    <row r="1082" spans="1:4" x14ac:dyDescent="0.2">
      <c r="A1082" s="29">
        <v>43668</v>
      </c>
      <c r="B1082">
        <v>27174.179688</v>
      </c>
      <c r="C1082">
        <v>27171.900390999999</v>
      </c>
      <c r="D1082">
        <v>27171.900390999999</v>
      </c>
    </row>
    <row r="1083" spans="1:4" x14ac:dyDescent="0.2">
      <c r="A1083" s="29">
        <v>43669</v>
      </c>
      <c r="B1083">
        <v>27231.859375</v>
      </c>
      <c r="C1083">
        <v>27349.189452999999</v>
      </c>
      <c r="D1083">
        <v>27349.189452999999</v>
      </c>
    </row>
    <row r="1084" spans="1:4" x14ac:dyDescent="0.2">
      <c r="A1084" s="29">
        <v>43670</v>
      </c>
      <c r="B1084">
        <v>27262.240234000001</v>
      </c>
      <c r="C1084">
        <v>27269.970702999999</v>
      </c>
      <c r="D1084">
        <v>27269.970702999999</v>
      </c>
    </row>
    <row r="1085" spans="1:4" x14ac:dyDescent="0.2">
      <c r="A1085" s="29">
        <v>43671</v>
      </c>
      <c r="B1085">
        <v>27247.390625</v>
      </c>
      <c r="C1085">
        <v>27140.980468999998</v>
      </c>
      <c r="D1085">
        <v>27140.980468999998</v>
      </c>
    </row>
    <row r="1086" spans="1:4" x14ac:dyDescent="0.2">
      <c r="A1086" s="29">
        <v>43672</v>
      </c>
      <c r="B1086">
        <v>27166</v>
      </c>
      <c r="C1086">
        <v>27192.449218999998</v>
      </c>
      <c r="D1086">
        <v>27192.449218999998</v>
      </c>
    </row>
    <row r="1087" spans="1:4" x14ac:dyDescent="0.2">
      <c r="A1087" s="29">
        <v>43675</v>
      </c>
      <c r="B1087">
        <v>27192.240234000001</v>
      </c>
      <c r="C1087">
        <v>27221.349609000001</v>
      </c>
      <c r="D1087">
        <v>27221.349609000001</v>
      </c>
    </row>
    <row r="1088" spans="1:4" x14ac:dyDescent="0.2">
      <c r="A1088" s="29">
        <v>43676</v>
      </c>
      <c r="B1088">
        <v>27145.390625</v>
      </c>
      <c r="C1088">
        <v>27198.019531000002</v>
      </c>
      <c r="D1088">
        <v>27198.019531000002</v>
      </c>
    </row>
    <row r="1089" spans="1:4" x14ac:dyDescent="0.2">
      <c r="A1089" s="29">
        <v>43677</v>
      </c>
      <c r="B1089">
        <v>27244.669922000001</v>
      </c>
      <c r="C1089">
        <v>26864.269531000002</v>
      </c>
      <c r="D1089">
        <v>26864.269531000002</v>
      </c>
    </row>
    <row r="1090" spans="1:4" x14ac:dyDescent="0.2">
      <c r="A1090" s="29">
        <v>43678</v>
      </c>
      <c r="B1090">
        <v>26879.859375</v>
      </c>
      <c r="C1090">
        <v>26583.419922000001</v>
      </c>
      <c r="D1090">
        <v>26583.419922000001</v>
      </c>
    </row>
    <row r="1091" spans="1:4" x14ac:dyDescent="0.2">
      <c r="A1091" s="29">
        <v>43679</v>
      </c>
      <c r="B1091">
        <v>26528.660156000002</v>
      </c>
      <c r="C1091">
        <v>26485.009765999999</v>
      </c>
      <c r="D1091">
        <v>26485.009765999999</v>
      </c>
    </row>
    <row r="1092" spans="1:4" x14ac:dyDescent="0.2">
      <c r="A1092" s="29">
        <v>43682</v>
      </c>
      <c r="B1092">
        <v>26259.230468999998</v>
      </c>
      <c r="C1092">
        <v>25717.740234000001</v>
      </c>
      <c r="D1092">
        <v>25717.740234000001</v>
      </c>
    </row>
    <row r="1093" spans="1:4" x14ac:dyDescent="0.2">
      <c r="A1093" s="29">
        <v>43683</v>
      </c>
      <c r="B1093">
        <v>25810.619140999999</v>
      </c>
      <c r="C1093">
        <v>26029.519531000002</v>
      </c>
      <c r="D1093">
        <v>26029.519531000002</v>
      </c>
    </row>
    <row r="1094" spans="1:4" x14ac:dyDescent="0.2">
      <c r="A1094" s="29">
        <v>43684</v>
      </c>
      <c r="B1094">
        <v>25814.220702999999</v>
      </c>
      <c r="C1094">
        <v>26007.070313</v>
      </c>
      <c r="D1094">
        <v>26007.070313</v>
      </c>
    </row>
    <row r="1095" spans="1:4" x14ac:dyDescent="0.2">
      <c r="A1095" s="29">
        <v>43685</v>
      </c>
      <c r="B1095">
        <v>26086.519531000002</v>
      </c>
      <c r="C1095">
        <v>26378.189452999999</v>
      </c>
      <c r="D1095">
        <v>26378.189452999999</v>
      </c>
    </row>
    <row r="1096" spans="1:4" x14ac:dyDescent="0.2">
      <c r="A1096" s="29">
        <v>43686</v>
      </c>
      <c r="B1096">
        <v>26337.089843999998</v>
      </c>
      <c r="C1096">
        <v>26287.439452999999</v>
      </c>
      <c r="D1096">
        <v>26287.439452999999</v>
      </c>
    </row>
    <row r="1097" spans="1:4" x14ac:dyDescent="0.2">
      <c r="A1097" s="29">
        <v>43689</v>
      </c>
      <c r="B1097">
        <v>26169.910156000002</v>
      </c>
      <c r="C1097">
        <v>25896.439452999999</v>
      </c>
      <c r="D1097">
        <v>25896.439452999999</v>
      </c>
    </row>
    <row r="1098" spans="1:4" x14ac:dyDescent="0.2">
      <c r="A1098" s="29">
        <v>43690</v>
      </c>
      <c r="B1098">
        <v>25888.880859000001</v>
      </c>
      <c r="C1098">
        <v>26279.910156000002</v>
      </c>
      <c r="D1098">
        <v>26279.910156000002</v>
      </c>
    </row>
    <row r="1099" spans="1:4" x14ac:dyDescent="0.2">
      <c r="A1099" s="29">
        <v>43691</v>
      </c>
      <c r="B1099">
        <v>26035.080077999999</v>
      </c>
      <c r="C1099">
        <v>25479.419922000001</v>
      </c>
      <c r="D1099">
        <v>25479.419922000001</v>
      </c>
    </row>
    <row r="1100" spans="1:4" x14ac:dyDescent="0.2">
      <c r="A1100" s="29">
        <v>43692</v>
      </c>
      <c r="B1100">
        <v>25514.25</v>
      </c>
      <c r="C1100">
        <v>25579.390625</v>
      </c>
      <c r="D1100">
        <v>25579.390625</v>
      </c>
    </row>
    <row r="1101" spans="1:4" x14ac:dyDescent="0.2">
      <c r="A1101" s="29">
        <v>43693</v>
      </c>
      <c r="B1101">
        <v>25678.169922000001</v>
      </c>
      <c r="C1101">
        <v>25886.009765999999</v>
      </c>
      <c r="D1101">
        <v>25886.009765999999</v>
      </c>
    </row>
    <row r="1102" spans="1:4" x14ac:dyDescent="0.2">
      <c r="A1102" s="29">
        <v>43696</v>
      </c>
      <c r="B1102">
        <v>26020.060547000001</v>
      </c>
      <c r="C1102">
        <v>26135.789063</v>
      </c>
      <c r="D1102">
        <v>26135.789063</v>
      </c>
    </row>
    <row r="1103" spans="1:4" x14ac:dyDescent="0.2">
      <c r="A1103" s="29">
        <v>43697</v>
      </c>
      <c r="B1103">
        <v>26086.859375</v>
      </c>
      <c r="C1103">
        <v>25962.439452999999</v>
      </c>
      <c r="D1103">
        <v>25962.439452999999</v>
      </c>
    </row>
    <row r="1104" spans="1:4" x14ac:dyDescent="0.2">
      <c r="A1104" s="29">
        <v>43698</v>
      </c>
      <c r="B1104">
        <v>26145.359375</v>
      </c>
      <c r="C1104">
        <v>26202.730468999998</v>
      </c>
      <c r="D1104">
        <v>26202.730468999998</v>
      </c>
    </row>
    <row r="1105" spans="1:4" x14ac:dyDescent="0.2">
      <c r="A1105" s="29">
        <v>43699</v>
      </c>
      <c r="B1105">
        <v>26271.640625</v>
      </c>
      <c r="C1105">
        <v>26252.240234000001</v>
      </c>
      <c r="D1105">
        <v>26252.240234000001</v>
      </c>
    </row>
    <row r="1106" spans="1:4" x14ac:dyDescent="0.2">
      <c r="A1106" s="29">
        <v>43700</v>
      </c>
      <c r="B1106">
        <v>26134.210938</v>
      </c>
      <c r="C1106">
        <v>25628.900390999999</v>
      </c>
      <c r="D1106">
        <v>25628.900390999999</v>
      </c>
    </row>
    <row r="1107" spans="1:4" x14ac:dyDescent="0.2">
      <c r="A1107" s="29">
        <v>43703</v>
      </c>
      <c r="B1107">
        <v>25826.050781000002</v>
      </c>
      <c r="C1107">
        <v>25898.830077999999</v>
      </c>
      <c r="D1107">
        <v>25898.830077999999</v>
      </c>
    </row>
    <row r="1108" spans="1:4" x14ac:dyDescent="0.2">
      <c r="A1108" s="29">
        <v>43704</v>
      </c>
      <c r="B1108">
        <v>26014.460938</v>
      </c>
      <c r="C1108">
        <v>25777.900390999999</v>
      </c>
      <c r="D1108">
        <v>25777.900390999999</v>
      </c>
    </row>
    <row r="1109" spans="1:4" x14ac:dyDescent="0.2">
      <c r="A1109" s="29">
        <v>43705</v>
      </c>
      <c r="B1109">
        <v>25712.990234000001</v>
      </c>
      <c r="C1109">
        <v>26036.099609000001</v>
      </c>
      <c r="D1109">
        <v>26036.099609000001</v>
      </c>
    </row>
    <row r="1110" spans="1:4" x14ac:dyDescent="0.2">
      <c r="A1110" s="29">
        <v>43706</v>
      </c>
      <c r="B1110">
        <v>26249.089843999998</v>
      </c>
      <c r="C1110">
        <v>26362.25</v>
      </c>
      <c r="D1110">
        <v>26362.25</v>
      </c>
    </row>
    <row r="1111" spans="1:4" x14ac:dyDescent="0.2">
      <c r="A1111" s="29">
        <v>43707</v>
      </c>
      <c r="B1111">
        <v>26476.390625</v>
      </c>
      <c r="C1111">
        <v>26403.279297000001</v>
      </c>
      <c r="D1111">
        <v>26403.279297000001</v>
      </c>
    </row>
    <row r="1112" spans="1:4" x14ac:dyDescent="0.2">
      <c r="A1112" s="29">
        <v>43711</v>
      </c>
      <c r="B1112">
        <v>26198.259765999999</v>
      </c>
      <c r="C1112">
        <v>26118.019531000002</v>
      </c>
      <c r="D1112">
        <v>26118.019531000002</v>
      </c>
    </row>
    <row r="1113" spans="1:4" x14ac:dyDescent="0.2">
      <c r="A1113" s="29">
        <v>43712</v>
      </c>
      <c r="B1113">
        <v>26301.990234000001</v>
      </c>
      <c r="C1113">
        <v>26355.470702999999</v>
      </c>
      <c r="D1113">
        <v>26355.470702999999</v>
      </c>
    </row>
    <row r="1114" spans="1:4" x14ac:dyDescent="0.2">
      <c r="A1114" s="29">
        <v>43713</v>
      </c>
      <c r="B1114">
        <v>26603.150390999999</v>
      </c>
      <c r="C1114">
        <v>26728.150390999999</v>
      </c>
      <c r="D1114">
        <v>26728.150390999999</v>
      </c>
    </row>
    <row r="1115" spans="1:4" x14ac:dyDescent="0.2">
      <c r="A1115" s="29">
        <v>43714</v>
      </c>
      <c r="B1115">
        <v>26790.25</v>
      </c>
      <c r="C1115">
        <v>26797.460938</v>
      </c>
      <c r="D1115">
        <v>26797.460938</v>
      </c>
    </row>
    <row r="1116" spans="1:4" x14ac:dyDescent="0.2">
      <c r="A1116" s="29">
        <v>43717</v>
      </c>
      <c r="B1116">
        <v>26866.230468999998</v>
      </c>
      <c r="C1116">
        <v>26835.509765999999</v>
      </c>
      <c r="D1116">
        <v>26835.509765999999</v>
      </c>
    </row>
    <row r="1117" spans="1:4" x14ac:dyDescent="0.2">
      <c r="A1117" s="29">
        <v>43718</v>
      </c>
      <c r="B1117">
        <v>26805.830077999999</v>
      </c>
      <c r="C1117">
        <v>26909.429688</v>
      </c>
      <c r="D1117">
        <v>26909.429688</v>
      </c>
    </row>
    <row r="1118" spans="1:4" x14ac:dyDescent="0.2">
      <c r="A1118" s="29">
        <v>43719</v>
      </c>
      <c r="B1118">
        <v>26928.050781000002</v>
      </c>
      <c r="C1118">
        <v>27137.039063</v>
      </c>
      <c r="D1118">
        <v>27137.039063</v>
      </c>
    </row>
    <row r="1119" spans="1:4" x14ac:dyDescent="0.2">
      <c r="A1119" s="29">
        <v>43720</v>
      </c>
      <c r="B1119">
        <v>27197.320313</v>
      </c>
      <c r="C1119">
        <v>27182.449218999998</v>
      </c>
      <c r="D1119">
        <v>27182.449218999998</v>
      </c>
    </row>
    <row r="1120" spans="1:4" x14ac:dyDescent="0.2">
      <c r="A1120" s="29">
        <v>43721</v>
      </c>
      <c r="B1120">
        <v>27216.669922000001</v>
      </c>
      <c r="C1120">
        <v>27219.519531000002</v>
      </c>
      <c r="D1120">
        <v>27219.519531000002</v>
      </c>
    </row>
    <row r="1121" spans="1:4" x14ac:dyDescent="0.2">
      <c r="A1121" s="29">
        <v>43724</v>
      </c>
      <c r="B1121">
        <v>27146.060547000001</v>
      </c>
      <c r="C1121">
        <v>27076.820313</v>
      </c>
      <c r="D1121">
        <v>27076.820313</v>
      </c>
    </row>
    <row r="1122" spans="1:4" x14ac:dyDescent="0.2">
      <c r="A1122" s="29">
        <v>43725</v>
      </c>
      <c r="B1122">
        <v>27010.119140999999</v>
      </c>
      <c r="C1122">
        <v>27110.800781000002</v>
      </c>
      <c r="D1122">
        <v>27110.800781000002</v>
      </c>
    </row>
    <row r="1123" spans="1:4" x14ac:dyDescent="0.2">
      <c r="A1123" s="29">
        <v>43726</v>
      </c>
      <c r="B1123">
        <v>27075.390625</v>
      </c>
      <c r="C1123">
        <v>27147.080077999999</v>
      </c>
      <c r="D1123">
        <v>27147.080077999999</v>
      </c>
    </row>
    <row r="1124" spans="1:4" x14ac:dyDescent="0.2">
      <c r="A1124" s="29">
        <v>43727</v>
      </c>
      <c r="B1124">
        <v>27186.050781000002</v>
      </c>
      <c r="C1124">
        <v>27094.789063</v>
      </c>
      <c r="D1124">
        <v>27094.789063</v>
      </c>
    </row>
    <row r="1125" spans="1:4" x14ac:dyDescent="0.2">
      <c r="A1125" s="29">
        <v>43728</v>
      </c>
      <c r="B1125">
        <v>27102.179688</v>
      </c>
      <c r="C1125">
        <v>26935.070313</v>
      </c>
      <c r="D1125">
        <v>26935.070313</v>
      </c>
    </row>
    <row r="1126" spans="1:4" x14ac:dyDescent="0.2">
      <c r="A1126" s="29">
        <v>43731</v>
      </c>
      <c r="B1126">
        <v>26851.449218999998</v>
      </c>
      <c r="C1126">
        <v>26949.990234000001</v>
      </c>
      <c r="D1126">
        <v>26949.990234000001</v>
      </c>
    </row>
    <row r="1127" spans="1:4" x14ac:dyDescent="0.2">
      <c r="A1127" s="29">
        <v>43732</v>
      </c>
      <c r="B1127">
        <v>27034.070313</v>
      </c>
      <c r="C1127">
        <v>26807.769531000002</v>
      </c>
      <c r="D1127">
        <v>26807.769531000002</v>
      </c>
    </row>
    <row r="1128" spans="1:4" x14ac:dyDescent="0.2">
      <c r="A1128" s="29">
        <v>43733</v>
      </c>
      <c r="B1128">
        <v>26866.710938</v>
      </c>
      <c r="C1128">
        <v>26970.710938</v>
      </c>
      <c r="D1128">
        <v>26970.710938</v>
      </c>
    </row>
    <row r="1129" spans="1:4" x14ac:dyDescent="0.2">
      <c r="A1129" s="29">
        <v>43734</v>
      </c>
      <c r="B1129">
        <v>27004.109375</v>
      </c>
      <c r="C1129">
        <v>26891.119140999999</v>
      </c>
      <c r="D1129">
        <v>26891.119140999999</v>
      </c>
    </row>
    <row r="1130" spans="1:4" x14ac:dyDescent="0.2">
      <c r="A1130" s="29">
        <v>43735</v>
      </c>
      <c r="B1130">
        <v>26987.259765999999</v>
      </c>
      <c r="C1130">
        <v>26820.25</v>
      </c>
      <c r="D1130">
        <v>26820.25</v>
      </c>
    </row>
    <row r="1131" spans="1:4" x14ac:dyDescent="0.2">
      <c r="A1131" s="29">
        <v>43738</v>
      </c>
      <c r="B1131">
        <v>26852.330077999999</v>
      </c>
      <c r="C1131">
        <v>26916.830077999999</v>
      </c>
      <c r="D1131">
        <v>26916.830077999999</v>
      </c>
    </row>
    <row r="1132" spans="1:4" x14ac:dyDescent="0.2">
      <c r="A1132" s="29">
        <v>43739</v>
      </c>
      <c r="B1132">
        <v>26962.539063</v>
      </c>
      <c r="C1132">
        <v>26573.039063</v>
      </c>
      <c r="D1132">
        <v>26573.039063</v>
      </c>
    </row>
    <row r="1133" spans="1:4" x14ac:dyDescent="0.2">
      <c r="A1133" s="29">
        <v>43740</v>
      </c>
      <c r="B1133">
        <v>26425.859375</v>
      </c>
      <c r="C1133">
        <v>26078.619140999999</v>
      </c>
      <c r="D1133">
        <v>26078.619140999999</v>
      </c>
    </row>
    <row r="1134" spans="1:4" x14ac:dyDescent="0.2">
      <c r="A1134" s="29">
        <v>43741</v>
      </c>
      <c r="B1134">
        <v>26039.019531000002</v>
      </c>
      <c r="C1134">
        <v>26201.039063</v>
      </c>
      <c r="D1134">
        <v>26201.039063</v>
      </c>
    </row>
    <row r="1135" spans="1:4" x14ac:dyDescent="0.2">
      <c r="A1135" s="29">
        <v>43742</v>
      </c>
      <c r="B1135">
        <v>26271.699218999998</v>
      </c>
      <c r="C1135">
        <v>26573.720702999999</v>
      </c>
      <c r="D1135">
        <v>26573.720702999999</v>
      </c>
    </row>
    <row r="1136" spans="1:4" x14ac:dyDescent="0.2">
      <c r="A1136" s="29">
        <v>43745</v>
      </c>
      <c r="B1136">
        <v>26502.330077999999</v>
      </c>
      <c r="C1136">
        <v>26478.019531000002</v>
      </c>
      <c r="D1136">
        <v>26478.019531000002</v>
      </c>
    </row>
    <row r="1137" spans="1:4" x14ac:dyDescent="0.2">
      <c r="A1137" s="29">
        <v>43746</v>
      </c>
      <c r="B1137">
        <v>26276.589843999998</v>
      </c>
      <c r="C1137">
        <v>26164.039063</v>
      </c>
      <c r="D1137">
        <v>26164.039063</v>
      </c>
    </row>
    <row r="1138" spans="1:4" x14ac:dyDescent="0.2">
      <c r="A1138" s="29">
        <v>43747</v>
      </c>
      <c r="B1138">
        <v>26308.230468999998</v>
      </c>
      <c r="C1138">
        <v>26346.009765999999</v>
      </c>
      <c r="D1138">
        <v>26346.009765999999</v>
      </c>
    </row>
    <row r="1139" spans="1:4" x14ac:dyDescent="0.2">
      <c r="A1139" s="29">
        <v>43748</v>
      </c>
      <c r="B1139">
        <v>26317.349609000001</v>
      </c>
      <c r="C1139">
        <v>26496.669922000001</v>
      </c>
      <c r="D1139">
        <v>26496.669922000001</v>
      </c>
    </row>
    <row r="1140" spans="1:4" x14ac:dyDescent="0.2">
      <c r="A1140" s="29">
        <v>43749</v>
      </c>
      <c r="B1140">
        <v>26694.199218999998</v>
      </c>
      <c r="C1140">
        <v>26816.589843999998</v>
      </c>
      <c r="D1140">
        <v>26816.589843999998</v>
      </c>
    </row>
    <row r="1141" spans="1:4" x14ac:dyDescent="0.2">
      <c r="A1141" s="29">
        <v>43752</v>
      </c>
      <c r="B1141">
        <v>26766.429688</v>
      </c>
      <c r="C1141">
        <v>26787.359375</v>
      </c>
      <c r="D1141">
        <v>26787.359375</v>
      </c>
    </row>
    <row r="1142" spans="1:4" x14ac:dyDescent="0.2">
      <c r="A1142" s="29">
        <v>43753</v>
      </c>
      <c r="B1142">
        <v>26811.199218999998</v>
      </c>
      <c r="C1142">
        <v>27024.800781000002</v>
      </c>
      <c r="D1142">
        <v>27024.800781000002</v>
      </c>
    </row>
    <row r="1143" spans="1:4" x14ac:dyDescent="0.2">
      <c r="A1143" s="29">
        <v>43754</v>
      </c>
      <c r="B1143">
        <v>26972.310547000001</v>
      </c>
      <c r="C1143">
        <v>27001.980468999998</v>
      </c>
      <c r="D1143">
        <v>27001.980468999998</v>
      </c>
    </row>
    <row r="1144" spans="1:4" x14ac:dyDescent="0.2">
      <c r="A1144" s="29">
        <v>43755</v>
      </c>
      <c r="B1144">
        <v>27032.380859000001</v>
      </c>
      <c r="C1144">
        <v>27025.880859000001</v>
      </c>
      <c r="D1144">
        <v>27025.880859000001</v>
      </c>
    </row>
    <row r="1145" spans="1:4" x14ac:dyDescent="0.2">
      <c r="A1145" s="29">
        <v>43756</v>
      </c>
      <c r="B1145">
        <v>27004.490234000001</v>
      </c>
      <c r="C1145">
        <v>26770.199218999998</v>
      </c>
      <c r="D1145">
        <v>26770.199218999998</v>
      </c>
    </row>
    <row r="1146" spans="1:4" x14ac:dyDescent="0.2">
      <c r="A1146" s="29">
        <v>43759</v>
      </c>
      <c r="B1146">
        <v>26852.669922000001</v>
      </c>
      <c r="C1146">
        <v>26827.640625</v>
      </c>
      <c r="D1146">
        <v>26827.640625</v>
      </c>
    </row>
    <row r="1147" spans="1:4" x14ac:dyDescent="0.2">
      <c r="A1147" s="29">
        <v>43760</v>
      </c>
      <c r="B1147">
        <v>26850.429688</v>
      </c>
      <c r="C1147">
        <v>26788.099609000001</v>
      </c>
      <c r="D1147">
        <v>26788.099609000001</v>
      </c>
    </row>
    <row r="1148" spans="1:4" x14ac:dyDescent="0.2">
      <c r="A1148" s="29">
        <v>43761</v>
      </c>
      <c r="B1148">
        <v>26835.240234000001</v>
      </c>
      <c r="C1148">
        <v>26833.949218999998</v>
      </c>
      <c r="D1148">
        <v>26833.949218999998</v>
      </c>
    </row>
    <row r="1149" spans="1:4" x14ac:dyDescent="0.2">
      <c r="A1149" s="29">
        <v>43762</v>
      </c>
      <c r="B1149">
        <v>26893.929688</v>
      </c>
      <c r="C1149">
        <v>26805.529297000001</v>
      </c>
      <c r="D1149">
        <v>26805.529297000001</v>
      </c>
    </row>
    <row r="1150" spans="1:4" x14ac:dyDescent="0.2">
      <c r="A1150" s="29">
        <v>43763</v>
      </c>
      <c r="B1150">
        <v>26789.609375</v>
      </c>
      <c r="C1150">
        <v>26958.060547000001</v>
      </c>
      <c r="D1150">
        <v>26958.060547000001</v>
      </c>
    </row>
    <row r="1151" spans="1:4" x14ac:dyDescent="0.2">
      <c r="A1151" s="29">
        <v>43766</v>
      </c>
      <c r="B1151">
        <v>27040.330077999999</v>
      </c>
      <c r="C1151">
        <v>27090.720702999999</v>
      </c>
      <c r="D1151">
        <v>27090.720702999999</v>
      </c>
    </row>
    <row r="1152" spans="1:4" x14ac:dyDescent="0.2">
      <c r="A1152" s="29">
        <v>43767</v>
      </c>
      <c r="B1152">
        <v>27061.070313</v>
      </c>
      <c r="C1152">
        <v>27071.460938</v>
      </c>
      <c r="D1152">
        <v>27071.460938</v>
      </c>
    </row>
    <row r="1153" spans="1:4" x14ac:dyDescent="0.2">
      <c r="A1153" s="29">
        <v>43768</v>
      </c>
      <c r="B1153">
        <v>27110.710938</v>
      </c>
      <c r="C1153">
        <v>27186.689452999999</v>
      </c>
      <c r="D1153">
        <v>27186.689452999999</v>
      </c>
    </row>
    <row r="1154" spans="1:4" x14ac:dyDescent="0.2">
      <c r="A1154" s="29">
        <v>43769</v>
      </c>
      <c r="B1154">
        <v>27188.369140999999</v>
      </c>
      <c r="C1154">
        <v>27046.230468999998</v>
      </c>
      <c r="D1154">
        <v>27046.230468999998</v>
      </c>
    </row>
    <row r="1155" spans="1:4" x14ac:dyDescent="0.2">
      <c r="A1155" s="29">
        <v>43770</v>
      </c>
      <c r="B1155">
        <v>27142.949218999998</v>
      </c>
      <c r="C1155">
        <v>27347.359375</v>
      </c>
      <c r="D1155">
        <v>27347.359375</v>
      </c>
    </row>
    <row r="1156" spans="1:4" x14ac:dyDescent="0.2">
      <c r="A1156" s="29">
        <v>43773</v>
      </c>
      <c r="B1156">
        <v>27402.060547000001</v>
      </c>
      <c r="C1156">
        <v>27462.109375</v>
      </c>
      <c r="D1156">
        <v>27462.109375</v>
      </c>
    </row>
    <row r="1157" spans="1:4" x14ac:dyDescent="0.2">
      <c r="A1157" s="29">
        <v>43774</v>
      </c>
      <c r="B1157">
        <v>27500.230468999998</v>
      </c>
      <c r="C1157">
        <v>27492.630859000001</v>
      </c>
      <c r="D1157">
        <v>27492.630859000001</v>
      </c>
    </row>
    <row r="1158" spans="1:4" x14ac:dyDescent="0.2">
      <c r="A1158" s="29">
        <v>43775</v>
      </c>
      <c r="B1158">
        <v>27502.740234000001</v>
      </c>
      <c r="C1158">
        <v>27492.560547000001</v>
      </c>
      <c r="D1158">
        <v>27492.560547000001</v>
      </c>
    </row>
    <row r="1159" spans="1:4" x14ac:dyDescent="0.2">
      <c r="A1159" s="29">
        <v>43776</v>
      </c>
      <c r="B1159">
        <v>27590.160156000002</v>
      </c>
      <c r="C1159">
        <v>27674.800781000002</v>
      </c>
      <c r="D1159">
        <v>27674.800781000002</v>
      </c>
    </row>
    <row r="1160" spans="1:4" x14ac:dyDescent="0.2">
      <c r="A1160" s="29">
        <v>43777</v>
      </c>
      <c r="B1160">
        <v>27686.199218999998</v>
      </c>
      <c r="C1160">
        <v>27681.240234000001</v>
      </c>
      <c r="D1160">
        <v>27681.240234000001</v>
      </c>
    </row>
    <row r="1161" spans="1:4" x14ac:dyDescent="0.2">
      <c r="A1161" s="29">
        <v>43780</v>
      </c>
      <c r="B1161">
        <v>27580.660156000002</v>
      </c>
      <c r="C1161">
        <v>27691.490234000001</v>
      </c>
      <c r="D1161">
        <v>27691.490234000001</v>
      </c>
    </row>
    <row r="1162" spans="1:4" x14ac:dyDescent="0.2">
      <c r="A1162" s="29">
        <v>43781</v>
      </c>
      <c r="B1162">
        <v>27701.589843999998</v>
      </c>
      <c r="C1162">
        <v>27691.490234000001</v>
      </c>
      <c r="D1162">
        <v>27691.490234000001</v>
      </c>
    </row>
    <row r="1163" spans="1:4" x14ac:dyDescent="0.2">
      <c r="A1163" s="29">
        <v>43782</v>
      </c>
      <c r="B1163">
        <v>27622.039063</v>
      </c>
      <c r="C1163">
        <v>27783.589843999998</v>
      </c>
      <c r="D1163">
        <v>27783.589843999998</v>
      </c>
    </row>
    <row r="1164" spans="1:4" x14ac:dyDescent="0.2">
      <c r="A1164" s="29">
        <v>43783</v>
      </c>
      <c r="B1164">
        <v>27757.199218999998</v>
      </c>
      <c r="C1164">
        <v>27781.960938</v>
      </c>
      <c r="D1164">
        <v>27781.960938</v>
      </c>
    </row>
    <row r="1165" spans="1:4" x14ac:dyDescent="0.2">
      <c r="A1165" s="29">
        <v>43784</v>
      </c>
      <c r="B1165">
        <v>27843.539063</v>
      </c>
      <c r="C1165">
        <v>28004.890625</v>
      </c>
      <c r="D1165">
        <v>28004.890625</v>
      </c>
    </row>
    <row r="1166" spans="1:4" x14ac:dyDescent="0.2">
      <c r="A1166" s="29">
        <v>43787</v>
      </c>
      <c r="B1166">
        <v>27993.220702999999</v>
      </c>
      <c r="C1166">
        <v>28036.220702999999</v>
      </c>
      <c r="D1166">
        <v>28036.220702999999</v>
      </c>
    </row>
    <row r="1167" spans="1:4" x14ac:dyDescent="0.2">
      <c r="A1167" s="29">
        <v>43788</v>
      </c>
      <c r="B1167">
        <v>28079.759765999999</v>
      </c>
      <c r="C1167">
        <v>27934.019531000002</v>
      </c>
      <c r="D1167">
        <v>27934.019531000002</v>
      </c>
    </row>
    <row r="1168" spans="1:4" x14ac:dyDescent="0.2">
      <c r="A1168" s="29">
        <v>43789</v>
      </c>
      <c r="B1168">
        <v>27879.550781000002</v>
      </c>
      <c r="C1168">
        <v>27821.089843999998</v>
      </c>
      <c r="D1168">
        <v>27821.089843999998</v>
      </c>
    </row>
    <row r="1169" spans="1:4" x14ac:dyDescent="0.2">
      <c r="A1169" s="29">
        <v>43790</v>
      </c>
      <c r="B1169">
        <v>27820.279297000001</v>
      </c>
      <c r="C1169">
        <v>27766.289063</v>
      </c>
      <c r="D1169">
        <v>27766.289063</v>
      </c>
    </row>
    <row r="1170" spans="1:4" x14ac:dyDescent="0.2">
      <c r="A1170" s="29">
        <v>43791</v>
      </c>
      <c r="B1170">
        <v>27831.230468999998</v>
      </c>
      <c r="C1170">
        <v>27875.619140999999</v>
      </c>
      <c r="D1170">
        <v>27875.619140999999</v>
      </c>
    </row>
    <row r="1171" spans="1:4" x14ac:dyDescent="0.2">
      <c r="A1171" s="29">
        <v>43794</v>
      </c>
      <c r="B1171">
        <v>27917.769531000002</v>
      </c>
      <c r="C1171">
        <v>28066.470702999999</v>
      </c>
      <c r="D1171">
        <v>28066.470702999999</v>
      </c>
    </row>
    <row r="1172" spans="1:4" x14ac:dyDescent="0.2">
      <c r="A1172" s="29">
        <v>43795</v>
      </c>
      <c r="B1172">
        <v>28080.75</v>
      </c>
      <c r="C1172">
        <v>28121.679688</v>
      </c>
      <c r="D1172">
        <v>28121.679688</v>
      </c>
    </row>
    <row r="1173" spans="1:4" x14ac:dyDescent="0.2">
      <c r="A1173" s="29">
        <v>43796</v>
      </c>
      <c r="B1173">
        <v>28156.470702999999</v>
      </c>
      <c r="C1173">
        <v>28164</v>
      </c>
      <c r="D1173">
        <v>28164</v>
      </c>
    </row>
    <row r="1174" spans="1:4" x14ac:dyDescent="0.2">
      <c r="A1174" s="29">
        <v>43798</v>
      </c>
      <c r="B1174">
        <v>28103.160156000002</v>
      </c>
      <c r="C1174">
        <v>28051.410156000002</v>
      </c>
      <c r="D1174">
        <v>28051.410156000002</v>
      </c>
    </row>
    <row r="1175" spans="1:4" x14ac:dyDescent="0.2">
      <c r="A1175" s="29">
        <v>43801</v>
      </c>
      <c r="B1175">
        <v>28109.740234000001</v>
      </c>
      <c r="C1175">
        <v>27783.039063</v>
      </c>
      <c r="D1175">
        <v>27783.039063</v>
      </c>
    </row>
    <row r="1176" spans="1:4" x14ac:dyDescent="0.2">
      <c r="A1176" s="29">
        <v>43802</v>
      </c>
      <c r="B1176">
        <v>27501.980468999998</v>
      </c>
      <c r="C1176">
        <v>27502.810547000001</v>
      </c>
      <c r="D1176">
        <v>27502.810547000001</v>
      </c>
    </row>
    <row r="1177" spans="1:4" x14ac:dyDescent="0.2">
      <c r="A1177" s="29">
        <v>43803</v>
      </c>
      <c r="B1177">
        <v>27634.630859000001</v>
      </c>
      <c r="C1177">
        <v>27649.779297000001</v>
      </c>
      <c r="D1177">
        <v>27649.779297000001</v>
      </c>
    </row>
    <row r="1178" spans="1:4" x14ac:dyDescent="0.2">
      <c r="A1178" s="29">
        <v>43804</v>
      </c>
      <c r="B1178">
        <v>27736.050781000002</v>
      </c>
      <c r="C1178">
        <v>27677.789063</v>
      </c>
      <c r="D1178">
        <v>27677.789063</v>
      </c>
    </row>
    <row r="1179" spans="1:4" x14ac:dyDescent="0.2">
      <c r="A1179" s="29">
        <v>43805</v>
      </c>
      <c r="B1179">
        <v>27839.679688</v>
      </c>
      <c r="C1179">
        <v>28015.060547000001</v>
      </c>
      <c r="D1179">
        <v>28015.060547000001</v>
      </c>
    </row>
    <row r="1180" spans="1:4" x14ac:dyDescent="0.2">
      <c r="A1180" s="29">
        <v>43808</v>
      </c>
      <c r="B1180">
        <v>27987.050781000002</v>
      </c>
      <c r="C1180">
        <v>27909.599609000001</v>
      </c>
      <c r="D1180">
        <v>27909.599609000001</v>
      </c>
    </row>
    <row r="1181" spans="1:4" x14ac:dyDescent="0.2">
      <c r="A1181" s="29">
        <v>43809</v>
      </c>
      <c r="B1181">
        <v>27900.650390999999</v>
      </c>
      <c r="C1181">
        <v>27881.720702999999</v>
      </c>
      <c r="D1181">
        <v>27881.720702999999</v>
      </c>
    </row>
    <row r="1182" spans="1:4" x14ac:dyDescent="0.2">
      <c r="A1182" s="29">
        <v>43810</v>
      </c>
      <c r="B1182">
        <v>27867.310547000001</v>
      </c>
      <c r="C1182">
        <v>27911.300781000002</v>
      </c>
      <c r="D1182">
        <v>27911.300781000002</v>
      </c>
    </row>
    <row r="1183" spans="1:4" x14ac:dyDescent="0.2">
      <c r="A1183" s="29">
        <v>43811</v>
      </c>
      <c r="B1183">
        <v>27898.339843999998</v>
      </c>
      <c r="C1183">
        <v>28132.050781000002</v>
      </c>
      <c r="D1183">
        <v>28132.050781000002</v>
      </c>
    </row>
    <row r="1184" spans="1:4" x14ac:dyDescent="0.2">
      <c r="A1184" s="29">
        <v>43812</v>
      </c>
      <c r="B1184">
        <v>28123.640625</v>
      </c>
      <c r="C1184">
        <v>28135.380859000001</v>
      </c>
      <c r="D1184">
        <v>28135.380859000001</v>
      </c>
    </row>
    <row r="1185" spans="1:4" x14ac:dyDescent="0.2">
      <c r="A1185" s="29">
        <v>43815</v>
      </c>
      <c r="B1185">
        <v>28191.669922000001</v>
      </c>
      <c r="C1185">
        <v>28235.890625</v>
      </c>
      <c r="D1185">
        <v>28235.890625</v>
      </c>
    </row>
    <row r="1186" spans="1:4" x14ac:dyDescent="0.2">
      <c r="A1186" s="29">
        <v>43816</v>
      </c>
      <c r="B1186">
        <v>28221.75</v>
      </c>
      <c r="C1186">
        <v>28267.160156000002</v>
      </c>
      <c r="D1186">
        <v>28267.160156000002</v>
      </c>
    </row>
    <row r="1187" spans="1:4" x14ac:dyDescent="0.2">
      <c r="A1187" s="29">
        <v>43817</v>
      </c>
      <c r="B1187">
        <v>28291.439452999999</v>
      </c>
      <c r="C1187">
        <v>28239.279297000001</v>
      </c>
      <c r="D1187">
        <v>28239.279297000001</v>
      </c>
    </row>
    <row r="1188" spans="1:4" x14ac:dyDescent="0.2">
      <c r="A1188" s="29">
        <v>43818</v>
      </c>
      <c r="B1188">
        <v>28278.310547000001</v>
      </c>
      <c r="C1188">
        <v>28376.960938</v>
      </c>
      <c r="D1188">
        <v>28376.960938</v>
      </c>
    </row>
    <row r="1189" spans="1:4" x14ac:dyDescent="0.2">
      <c r="A1189" s="29">
        <v>43819</v>
      </c>
      <c r="B1189">
        <v>28608.640625</v>
      </c>
      <c r="C1189">
        <v>28455.089843999998</v>
      </c>
      <c r="D1189">
        <v>28455.089843999998</v>
      </c>
    </row>
    <row r="1190" spans="1:4" x14ac:dyDescent="0.2">
      <c r="A1190" s="29">
        <v>43822</v>
      </c>
      <c r="B1190">
        <v>28491.779297000001</v>
      </c>
      <c r="C1190">
        <v>28551.529297000001</v>
      </c>
      <c r="D1190">
        <v>28551.529297000001</v>
      </c>
    </row>
    <row r="1191" spans="1:4" x14ac:dyDescent="0.2">
      <c r="A1191" s="29">
        <v>43823</v>
      </c>
      <c r="B1191">
        <v>28572.570313</v>
      </c>
      <c r="C1191">
        <v>28515.449218999998</v>
      </c>
      <c r="D1191">
        <v>28515.449218999998</v>
      </c>
    </row>
    <row r="1192" spans="1:4" x14ac:dyDescent="0.2">
      <c r="A1192" s="29">
        <v>43825</v>
      </c>
      <c r="B1192">
        <v>28539.460938</v>
      </c>
      <c r="C1192">
        <v>28621.390625</v>
      </c>
      <c r="D1192">
        <v>28621.390625</v>
      </c>
    </row>
    <row r="1193" spans="1:4" x14ac:dyDescent="0.2">
      <c r="A1193" s="29">
        <v>43826</v>
      </c>
      <c r="B1193">
        <v>28675.339843999998</v>
      </c>
      <c r="C1193">
        <v>28645.259765999999</v>
      </c>
      <c r="D1193">
        <v>28645.259765999999</v>
      </c>
    </row>
    <row r="1194" spans="1:4" x14ac:dyDescent="0.2">
      <c r="A1194" s="29">
        <v>43829</v>
      </c>
      <c r="B1194">
        <v>28654.759765999999</v>
      </c>
      <c r="C1194">
        <v>28462.140625</v>
      </c>
      <c r="D1194">
        <v>28462.140625</v>
      </c>
    </row>
    <row r="1195" spans="1:4" x14ac:dyDescent="0.2">
      <c r="A1195" s="29">
        <v>43830</v>
      </c>
      <c r="B1195">
        <v>28414.640625</v>
      </c>
      <c r="C1195">
        <v>28538.439452999999</v>
      </c>
      <c r="D1195">
        <v>28538.439452999999</v>
      </c>
    </row>
    <row r="1196" spans="1:4" x14ac:dyDescent="0.2">
      <c r="A1196" s="29">
        <v>43832</v>
      </c>
      <c r="B1196">
        <v>28638.970702999999</v>
      </c>
      <c r="C1196">
        <v>28868.800781000002</v>
      </c>
      <c r="D1196">
        <v>28868.800781000002</v>
      </c>
    </row>
    <row r="1197" spans="1:4" x14ac:dyDescent="0.2">
      <c r="A1197" s="29">
        <v>43833</v>
      </c>
      <c r="B1197">
        <v>28553.330077999999</v>
      </c>
      <c r="C1197">
        <v>28634.880859000001</v>
      </c>
      <c r="D1197">
        <v>28634.880859000001</v>
      </c>
    </row>
    <row r="1198" spans="1:4" x14ac:dyDescent="0.2">
      <c r="A1198" s="29">
        <v>43836</v>
      </c>
      <c r="B1198">
        <v>28465.5</v>
      </c>
      <c r="C1198">
        <v>28703.380859000001</v>
      </c>
      <c r="D1198">
        <v>28703.380859000001</v>
      </c>
    </row>
    <row r="1199" spans="1:4" x14ac:dyDescent="0.2">
      <c r="A1199" s="29">
        <v>43837</v>
      </c>
      <c r="B1199">
        <v>28639.179688</v>
      </c>
      <c r="C1199">
        <v>28583.679688</v>
      </c>
      <c r="D1199">
        <v>28583.679688</v>
      </c>
    </row>
    <row r="1200" spans="1:4" x14ac:dyDescent="0.2">
      <c r="A1200" s="29">
        <v>43838</v>
      </c>
      <c r="B1200">
        <v>28556.140625</v>
      </c>
      <c r="C1200">
        <v>28745.089843999998</v>
      </c>
      <c r="D1200">
        <v>28745.089843999998</v>
      </c>
    </row>
    <row r="1201" spans="1:4" x14ac:dyDescent="0.2">
      <c r="A1201" s="29">
        <v>43839</v>
      </c>
      <c r="B1201">
        <v>28851.970702999999</v>
      </c>
      <c r="C1201">
        <v>28956.900390999999</v>
      </c>
      <c r="D1201">
        <v>28956.900390999999</v>
      </c>
    </row>
    <row r="1202" spans="1:4" x14ac:dyDescent="0.2">
      <c r="A1202" s="29">
        <v>43840</v>
      </c>
      <c r="B1202">
        <v>28977.519531000002</v>
      </c>
      <c r="C1202">
        <v>28823.769531000002</v>
      </c>
      <c r="D1202">
        <v>28823.769531000002</v>
      </c>
    </row>
    <row r="1203" spans="1:4" x14ac:dyDescent="0.2">
      <c r="A1203" s="29">
        <v>43843</v>
      </c>
      <c r="B1203">
        <v>28869.009765999999</v>
      </c>
      <c r="C1203">
        <v>28907.050781000002</v>
      </c>
      <c r="D1203">
        <v>28907.050781000002</v>
      </c>
    </row>
    <row r="1204" spans="1:4" x14ac:dyDescent="0.2">
      <c r="A1204" s="29">
        <v>43844</v>
      </c>
      <c r="B1204">
        <v>28895.5</v>
      </c>
      <c r="C1204">
        <v>28939.669922000001</v>
      </c>
      <c r="D1204">
        <v>28939.669922000001</v>
      </c>
    </row>
    <row r="1205" spans="1:4" x14ac:dyDescent="0.2">
      <c r="A1205" s="29">
        <v>43845</v>
      </c>
      <c r="B1205">
        <v>28901.800781000002</v>
      </c>
      <c r="C1205">
        <v>29030.220702999999</v>
      </c>
      <c r="D1205">
        <v>29030.220702999999</v>
      </c>
    </row>
    <row r="1206" spans="1:4" x14ac:dyDescent="0.2">
      <c r="A1206" s="29">
        <v>43846</v>
      </c>
      <c r="B1206">
        <v>29131.949218999998</v>
      </c>
      <c r="C1206">
        <v>29297.640625</v>
      </c>
      <c r="D1206">
        <v>29297.640625</v>
      </c>
    </row>
    <row r="1207" spans="1:4" x14ac:dyDescent="0.2">
      <c r="A1207" s="29">
        <v>43847</v>
      </c>
      <c r="B1207">
        <v>29313.310547000001</v>
      </c>
      <c r="C1207">
        <v>29348.099609000001</v>
      </c>
      <c r="D1207">
        <v>29348.099609000001</v>
      </c>
    </row>
    <row r="1208" spans="1:4" x14ac:dyDescent="0.2">
      <c r="A1208" s="29">
        <v>43851</v>
      </c>
      <c r="B1208">
        <v>29269.050781000002</v>
      </c>
      <c r="C1208">
        <v>29196.039063</v>
      </c>
      <c r="D1208">
        <v>29196.039063</v>
      </c>
    </row>
    <row r="1209" spans="1:4" x14ac:dyDescent="0.2">
      <c r="A1209" s="29">
        <v>43852</v>
      </c>
      <c r="B1209">
        <v>29263.630859000001</v>
      </c>
      <c r="C1209">
        <v>29186.269531000002</v>
      </c>
      <c r="D1209">
        <v>29186.269531000002</v>
      </c>
    </row>
    <row r="1210" spans="1:4" x14ac:dyDescent="0.2">
      <c r="A1210" s="29">
        <v>43853</v>
      </c>
      <c r="B1210">
        <v>29111.019531000002</v>
      </c>
      <c r="C1210">
        <v>29160.089843999998</v>
      </c>
      <c r="D1210">
        <v>29160.089843999998</v>
      </c>
    </row>
    <row r="1211" spans="1:4" x14ac:dyDescent="0.2">
      <c r="A1211" s="29">
        <v>43854</v>
      </c>
      <c r="B1211">
        <v>29230.390625</v>
      </c>
      <c r="C1211">
        <v>28989.730468999998</v>
      </c>
      <c r="D1211">
        <v>28989.730468999998</v>
      </c>
    </row>
    <row r="1212" spans="1:4" x14ac:dyDescent="0.2">
      <c r="A1212" s="29">
        <v>43857</v>
      </c>
      <c r="B1212">
        <v>28542.490234000001</v>
      </c>
      <c r="C1212">
        <v>28535.800781000002</v>
      </c>
      <c r="D1212">
        <v>28535.800781000002</v>
      </c>
    </row>
    <row r="1213" spans="1:4" x14ac:dyDescent="0.2">
      <c r="A1213" s="29">
        <v>43858</v>
      </c>
      <c r="B1213">
        <v>28594.279297000001</v>
      </c>
      <c r="C1213">
        <v>28722.849609000001</v>
      </c>
      <c r="D1213">
        <v>28722.849609000001</v>
      </c>
    </row>
    <row r="1214" spans="1:4" x14ac:dyDescent="0.2">
      <c r="A1214" s="29">
        <v>43859</v>
      </c>
      <c r="B1214">
        <v>28820.529297000001</v>
      </c>
      <c r="C1214">
        <v>28734.449218999998</v>
      </c>
      <c r="D1214">
        <v>28734.449218999998</v>
      </c>
    </row>
    <row r="1215" spans="1:4" x14ac:dyDescent="0.2">
      <c r="A1215" s="29">
        <v>43860</v>
      </c>
      <c r="B1215">
        <v>28640.160156000002</v>
      </c>
      <c r="C1215">
        <v>28859.439452999999</v>
      </c>
      <c r="D1215">
        <v>28859.439452999999</v>
      </c>
    </row>
    <row r="1216" spans="1:4" x14ac:dyDescent="0.2">
      <c r="A1216" s="29">
        <v>43861</v>
      </c>
      <c r="B1216">
        <v>28813.039063</v>
      </c>
      <c r="C1216">
        <v>28256.029297000001</v>
      </c>
      <c r="D1216">
        <v>28256.029297000001</v>
      </c>
    </row>
    <row r="1217" spans="1:4" x14ac:dyDescent="0.2">
      <c r="A1217" s="29">
        <v>43864</v>
      </c>
      <c r="B1217">
        <v>28319.650390999999</v>
      </c>
      <c r="C1217">
        <v>28399.810547000001</v>
      </c>
      <c r="D1217">
        <v>28399.810547000001</v>
      </c>
    </row>
    <row r="1218" spans="1:4" x14ac:dyDescent="0.2">
      <c r="A1218" s="29">
        <v>43865</v>
      </c>
      <c r="B1218">
        <v>28696.740234000001</v>
      </c>
      <c r="C1218">
        <v>28807.630859000001</v>
      </c>
      <c r="D1218">
        <v>28807.630859000001</v>
      </c>
    </row>
    <row r="1219" spans="1:4" x14ac:dyDescent="0.2">
      <c r="A1219" s="29">
        <v>43866</v>
      </c>
      <c r="B1219">
        <v>29048.730468999998</v>
      </c>
      <c r="C1219">
        <v>29290.849609000001</v>
      </c>
      <c r="D1219">
        <v>29290.849609000001</v>
      </c>
    </row>
    <row r="1220" spans="1:4" x14ac:dyDescent="0.2">
      <c r="A1220" s="29">
        <v>43867</v>
      </c>
      <c r="B1220">
        <v>29388.580077999999</v>
      </c>
      <c r="C1220">
        <v>29379.769531000002</v>
      </c>
      <c r="D1220">
        <v>29379.769531000002</v>
      </c>
    </row>
    <row r="1221" spans="1:4" x14ac:dyDescent="0.2">
      <c r="A1221" s="29">
        <v>43868</v>
      </c>
      <c r="B1221">
        <v>29286.919922000001</v>
      </c>
      <c r="C1221">
        <v>29102.509765999999</v>
      </c>
      <c r="D1221">
        <v>29102.509765999999</v>
      </c>
    </row>
    <row r="1222" spans="1:4" x14ac:dyDescent="0.2">
      <c r="A1222" s="29">
        <v>43871</v>
      </c>
      <c r="B1222">
        <v>28995.660156000002</v>
      </c>
      <c r="C1222">
        <v>29276.820313</v>
      </c>
      <c r="D1222">
        <v>29276.820313</v>
      </c>
    </row>
    <row r="1223" spans="1:4" x14ac:dyDescent="0.2">
      <c r="A1223" s="29">
        <v>43872</v>
      </c>
      <c r="B1223">
        <v>29390.710938</v>
      </c>
      <c r="C1223">
        <v>29276.339843999998</v>
      </c>
      <c r="D1223">
        <v>29276.339843999998</v>
      </c>
    </row>
    <row r="1224" spans="1:4" x14ac:dyDescent="0.2">
      <c r="A1224" s="29">
        <v>43873</v>
      </c>
      <c r="B1224">
        <v>29406.75</v>
      </c>
      <c r="C1224">
        <v>29551.419922000001</v>
      </c>
      <c r="D1224">
        <v>29551.419922000001</v>
      </c>
    </row>
    <row r="1225" spans="1:4" x14ac:dyDescent="0.2">
      <c r="A1225" s="29">
        <v>43874</v>
      </c>
      <c r="B1225">
        <v>29436.029297000001</v>
      </c>
      <c r="C1225">
        <v>29423.310547000001</v>
      </c>
      <c r="D1225">
        <v>29423.310547000001</v>
      </c>
    </row>
    <row r="1226" spans="1:4" x14ac:dyDescent="0.2">
      <c r="A1226" s="29">
        <v>43875</v>
      </c>
      <c r="B1226">
        <v>29440.470702999999</v>
      </c>
      <c r="C1226">
        <v>29398.080077999999</v>
      </c>
      <c r="D1226">
        <v>29398.080077999999</v>
      </c>
    </row>
    <row r="1227" spans="1:4" x14ac:dyDescent="0.2">
      <c r="A1227" s="29">
        <v>43879</v>
      </c>
      <c r="B1227">
        <v>29282.779297000001</v>
      </c>
      <c r="C1227">
        <v>29232.189452999999</v>
      </c>
      <c r="D1227">
        <v>29232.189452999999</v>
      </c>
    </row>
    <row r="1228" spans="1:4" x14ac:dyDescent="0.2">
      <c r="A1228" s="29">
        <v>43880</v>
      </c>
      <c r="B1228">
        <v>29312.699218999998</v>
      </c>
      <c r="C1228">
        <v>29348.029297000001</v>
      </c>
      <c r="D1228">
        <v>29348.029297000001</v>
      </c>
    </row>
    <row r="1229" spans="1:4" x14ac:dyDescent="0.2">
      <c r="A1229" s="29">
        <v>43881</v>
      </c>
      <c r="B1229">
        <v>29296.25</v>
      </c>
      <c r="C1229">
        <v>29219.980468999998</v>
      </c>
      <c r="D1229">
        <v>29219.980468999998</v>
      </c>
    </row>
    <row r="1230" spans="1:4" x14ac:dyDescent="0.2">
      <c r="A1230" s="29">
        <v>43882</v>
      </c>
      <c r="B1230">
        <v>29146.529297000001</v>
      </c>
      <c r="C1230">
        <v>28992.410156000002</v>
      </c>
      <c r="D1230">
        <v>28992.410156000002</v>
      </c>
    </row>
    <row r="1231" spans="1:4" x14ac:dyDescent="0.2">
      <c r="A1231" s="29">
        <v>43885</v>
      </c>
      <c r="B1231">
        <v>28402.929688</v>
      </c>
      <c r="C1231">
        <v>27960.800781000002</v>
      </c>
      <c r="D1231">
        <v>27960.800781000002</v>
      </c>
    </row>
    <row r="1232" spans="1:4" x14ac:dyDescent="0.2">
      <c r="A1232" s="29">
        <v>43886</v>
      </c>
      <c r="B1232">
        <v>28037.650390999999</v>
      </c>
      <c r="C1232">
        <v>27081.359375</v>
      </c>
      <c r="D1232">
        <v>27081.359375</v>
      </c>
    </row>
    <row r="1233" spans="1:4" x14ac:dyDescent="0.2">
      <c r="A1233" s="29">
        <v>43887</v>
      </c>
      <c r="B1233">
        <v>27159.460938</v>
      </c>
      <c r="C1233">
        <v>26957.589843999998</v>
      </c>
      <c r="D1233">
        <v>26957.589843999998</v>
      </c>
    </row>
    <row r="1234" spans="1:4" x14ac:dyDescent="0.2">
      <c r="A1234" s="29">
        <v>43888</v>
      </c>
      <c r="B1234">
        <v>26526</v>
      </c>
      <c r="C1234">
        <v>25766.640625</v>
      </c>
      <c r="D1234">
        <v>25766.640625</v>
      </c>
    </row>
    <row r="1235" spans="1:4" x14ac:dyDescent="0.2">
      <c r="A1235" s="29">
        <v>43889</v>
      </c>
      <c r="B1235">
        <v>25270.830077999999</v>
      </c>
      <c r="C1235">
        <v>25409.359375</v>
      </c>
      <c r="D1235">
        <v>25409.359375</v>
      </c>
    </row>
    <row r="1236" spans="1:4" x14ac:dyDescent="0.2">
      <c r="A1236" s="29">
        <v>43892</v>
      </c>
      <c r="B1236">
        <v>25590.509765999999</v>
      </c>
      <c r="C1236">
        <v>26703.320313</v>
      </c>
      <c r="D1236">
        <v>26703.320313</v>
      </c>
    </row>
    <row r="1237" spans="1:4" x14ac:dyDescent="0.2">
      <c r="A1237" s="29">
        <v>43893</v>
      </c>
      <c r="B1237">
        <v>26762.470702999999</v>
      </c>
      <c r="C1237">
        <v>25917.410156000002</v>
      </c>
      <c r="D1237">
        <v>25917.410156000002</v>
      </c>
    </row>
    <row r="1238" spans="1:4" x14ac:dyDescent="0.2">
      <c r="A1238" s="29">
        <v>43894</v>
      </c>
      <c r="B1238">
        <v>26383.679688</v>
      </c>
      <c r="C1238">
        <v>27090.859375</v>
      </c>
      <c r="D1238">
        <v>27090.859375</v>
      </c>
    </row>
    <row r="1239" spans="1:4" x14ac:dyDescent="0.2">
      <c r="A1239" s="29">
        <v>43895</v>
      </c>
      <c r="B1239">
        <v>26671.919922000001</v>
      </c>
      <c r="C1239">
        <v>26121.279297000001</v>
      </c>
      <c r="D1239">
        <v>26121.279297000001</v>
      </c>
    </row>
    <row r="1240" spans="1:4" x14ac:dyDescent="0.2">
      <c r="A1240" s="29">
        <v>43896</v>
      </c>
      <c r="B1240">
        <v>25457.210938</v>
      </c>
      <c r="C1240">
        <v>25864.779297000001</v>
      </c>
      <c r="D1240">
        <v>25864.779297000001</v>
      </c>
    </row>
    <row r="1241" spans="1:4" x14ac:dyDescent="0.2">
      <c r="A1241" s="29">
        <v>43899</v>
      </c>
      <c r="B1241">
        <v>24992.359375</v>
      </c>
      <c r="C1241">
        <v>23851.019531000002</v>
      </c>
      <c r="D1241">
        <v>23851.019531000002</v>
      </c>
    </row>
    <row r="1242" spans="1:4" x14ac:dyDescent="0.2">
      <c r="A1242" s="29">
        <v>43900</v>
      </c>
      <c r="B1242">
        <v>24453</v>
      </c>
      <c r="C1242">
        <v>25018.160156000002</v>
      </c>
      <c r="D1242">
        <v>25018.160156000002</v>
      </c>
    </row>
    <row r="1243" spans="1:4" x14ac:dyDescent="0.2">
      <c r="A1243" s="29">
        <v>43901</v>
      </c>
      <c r="B1243">
        <v>24604.630859000001</v>
      </c>
      <c r="C1243">
        <v>23553.220702999999</v>
      </c>
      <c r="D1243">
        <v>23553.220702999999</v>
      </c>
    </row>
    <row r="1244" spans="1:4" x14ac:dyDescent="0.2">
      <c r="A1244" s="29">
        <v>43902</v>
      </c>
      <c r="B1244">
        <v>22184.710938</v>
      </c>
      <c r="C1244">
        <v>21200.619140999999</v>
      </c>
      <c r="D1244">
        <v>21200.619140999999</v>
      </c>
    </row>
    <row r="1245" spans="1:4" x14ac:dyDescent="0.2">
      <c r="A1245" s="29">
        <v>43903</v>
      </c>
      <c r="B1245">
        <v>21973.820313</v>
      </c>
      <c r="C1245">
        <v>23185.619140999999</v>
      </c>
      <c r="D1245">
        <v>23185.619140999999</v>
      </c>
    </row>
    <row r="1246" spans="1:4" x14ac:dyDescent="0.2">
      <c r="A1246" s="29">
        <v>43906</v>
      </c>
      <c r="B1246">
        <v>20917.529297000001</v>
      </c>
      <c r="C1246">
        <v>20188.519531000002</v>
      </c>
      <c r="D1246">
        <v>20188.519531000002</v>
      </c>
    </row>
    <row r="1247" spans="1:4" x14ac:dyDescent="0.2">
      <c r="A1247" s="29">
        <v>43907</v>
      </c>
      <c r="B1247">
        <v>20487.050781000002</v>
      </c>
      <c r="C1247">
        <v>21237.380859000001</v>
      </c>
      <c r="D1247">
        <v>21237.380859000001</v>
      </c>
    </row>
    <row r="1248" spans="1:4" x14ac:dyDescent="0.2">
      <c r="A1248" s="29">
        <v>43908</v>
      </c>
      <c r="B1248">
        <v>20188.689452999999</v>
      </c>
      <c r="C1248">
        <v>19898.919922000001</v>
      </c>
      <c r="D1248">
        <v>19898.919922000001</v>
      </c>
    </row>
    <row r="1249" spans="1:4" x14ac:dyDescent="0.2">
      <c r="A1249" s="29">
        <v>43909</v>
      </c>
      <c r="B1249">
        <v>19830.009765999999</v>
      </c>
      <c r="C1249">
        <v>20087.189452999999</v>
      </c>
      <c r="D1249">
        <v>20087.189452999999</v>
      </c>
    </row>
    <row r="1250" spans="1:4" x14ac:dyDescent="0.2">
      <c r="A1250" s="29">
        <v>43910</v>
      </c>
      <c r="B1250">
        <v>20253.150390999999</v>
      </c>
      <c r="C1250">
        <v>19173.980468999998</v>
      </c>
      <c r="D1250">
        <v>19173.980468999998</v>
      </c>
    </row>
    <row r="1251" spans="1:4" x14ac:dyDescent="0.2">
      <c r="A1251" s="29">
        <v>43913</v>
      </c>
      <c r="B1251">
        <v>19028.359375</v>
      </c>
      <c r="C1251">
        <v>18591.929688</v>
      </c>
      <c r="D1251">
        <v>18591.929688</v>
      </c>
    </row>
    <row r="1252" spans="1:4" x14ac:dyDescent="0.2">
      <c r="A1252" s="29">
        <v>43914</v>
      </c>
      <c r="B1252">
        <v>19722.189452999999</v>
      </c>
      <c r="C1252">
        <v>20704.910156000002</v>
      </c>
      <c r="D1252">
        <v>20704.910156000002</v>
      </c>
    </row>
    <row r="1253" spans="1:4" x14ac:dyDescent="0.2">
      <c r="A1253" s="29">
        <v>43915</v>
      </c>
      <c r="B1253">
        <v>21050.339843999998</v>
      </c>
      <c r="C1253">
        <v>21200.550781000002</v>
      </c>
      <c r="D1253">
        <v>21200.550781000002</v>
      </c>
    </row>
    <row r="1254" spans="1:4" x14ac:dyDescent="0.2">
      <c r="A1254" s="29">
        <v>43916</v>
      </c>
      <c r="B1254">
        <v>21468.380859000001</v>
      </c>
      <c r="C1254">
        <v>22552.169922000001</v>
      </c>
      <c r="D1254">
        <v>22552.169922000001</v>
      </c>
    </row>
    <row r="1255" spans="1:4" x14ac:dyDescent="0.2">
      <c r="A1255" s="29">
        <v>43917</v>
      </c>
      <c r="B1255">
        <v>21898.470702999999</v>
      </c>
      <c r="C1255">
        <v>21636.779297000001</v>
      </c>
      <c r="D1255">
        <v>21636.779297000001</v>
      </c>
    </row>
    <row r="1256" spans="1:4" x14ac:dyDescent="0.2">
      <c r="A1256" s="29">
        <v>43920</v>
      </c>
      <c r="B1256">
        <v>21678.220702999999</v>
      </c>
      <c r="C1256">
        <v>22327.480468999998</v>
      </c>
      <c r="D1256">
        <v>22327.480468999998</v>
      </c>
    </row>
    <row r="1257" spans="1:4" x14ac:dyDescent="0.2">
      <c r="A1257" s="29">
        <v>43921</v>
      </c>
      <c r="B1257">
        <v>22208.419922000001</v>
      </c>
      <c r="C1257">
        <v>21917.160156000002</v>
      </c>
      <c r="D1257">
        <v>21917.160156000002</v>
      </c>
    </row>
    <row r="1258" spans="1:4" x14ac:dyDescent="0.2">
      <c r="A1258" s="29">
        <v>43922</v>
      </c>
      <c r="B1258">
        <v>21227.380859000001</v>
      </c>
      <c r="C1258">
        <v>20943.509765999999</v>
      </c>
      <c r="D1258">
        <v>20943.509765999999</v>
      </c>
    </row>
    <row r="1259" spans="1:4" x14ac:dyDescent="0.2">
      <c r="A1259" s="29">
        <v>43923</v>
      </c>
      <c r="B1259">
        <v>20819.460938</v>
      </c>
      <c r="C1259">
        <v>21413.439452999999</v>
      </c>
      <c r="D1259">
        <v>21413.439452999999</v>
      </c>
    </row>
    <row r="1260" spans="1:4" x14ac:dyDescent="0.2">
      <c r="A1260" s="29">
        <v>43924</v>
      </c>
      <c r="B1260">
        <v>21285.929688</v>
      </c>
      <c r="C1260">
        <v>21052.529297000001</v>
      </c>
      <c r="D1260">
        <v>21052.529297000001</v>
      </c>
    </row>
    <row r="1261" spans="1:4" x14ac:dyDescent="0.2">
      <c r="A1261" s="29">
        <v>43927</v>
      </c>
      <c r="B1261">
        <v>21693.630859000001</v>
      </c>
      <c r="C1261">
        <v>22679.990234000001</v>
      </c>
      <c r="D1261">
        <v>22679.990234000001</v>
      </c>
    </row>
  </sheetData>
  <mergeCells count="1">
    <mergeCell ref="J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A06C-FBD1-8242-9A62-4F98F9BC7E69}">
  <dimension ref="B2:H18"/>
  <sheetViews>
    <sheetView workbookViewId="0">
      <selection activeCell="E17" sqref="E17"/>
    </sheetView>
  </sheetViews>
  <sheetFormatPr baseColWidth="10" defaultRowHeight="15" x14ac:dyDescent="0.2"/>
  <cols>
    <col min="2" max="2" width="36" customWidth="1"/>
    <col min="3" max="3" width="12.5" customWidth="1"/>
  </cols>
  <sheetData>
    <row r="2" spans="2:8" x14ac:dyDescent="0.2">
      <c r="B2" s="2" t="s">
        <v>59</v>
      </c>
      <c r="C2" s="54">
        <f>'Income Statement'!H29</f>
        <v>156901.85</v>
      </c>
      <c r="D2" s="55"/>
      <c r="E2" s="55"/>
      <c r="F2" s="55"/>
      <c r="G2" s="55"/>
      <c r="H2" s="55"/>
    </row>
    <row r="4" spans="2:8" x14ac:dyDescent="0.2">
      <c r="B4" s="5" t="s">
        <v>90</v>
      </c>
      <c r="C4" s="56">
        <v>19.38</v>
      </c>
    </row>
    <row r="7" spans="2:8" x14ac:dyDescent="0.2">
      <c r="B7" s="5"/>
      <c r="C7" s="5">
        <v>0</v>
      </c>
      <c r="D7" s="5">
        <v>1</v>
      </c>
      <c r="E7" s="5">
        <v>2</v>
      </c>
      <c r="F7" s="5">
        <v>3</v>
      </c>
      <c r="G7" s="5">
        <v>4</v>
      </c>
    </row>
    <row r="8" spans="2:8" x14ac:dyDescent="0.2">
      <c r="B8" s="5" t="s">
        <v>91</v>
      </c>
      <c r="C8" s="5">
        <v>2019</v>
      </c>
      <c r="D8" s="5">
        <v>2020</v>
      </c>
      <c r="E8" s="5">
        <v>2021</v>
      </c>
      <c r="F8" s="5">
        <v>2022</v>
      </c>
      <c r="G8" s="5">
        <v>2023</v>
      </c>
    </row>
    <row r="9" spans="2:8" x14ac:dyDescent="0.2">
      <c r="B9" s="5" t="s">
        <v>92</v>
      </c>
      <c r="C9" s="56">
        <f>'Income Statement'!H23/'Target Price'!$C$2</f>
        <v>2.7000000318670558</v>
      </c>
      <c r="D9" s="56">
        <f>'Income Statement'!I23/'Target Price'!$C$2</f>
        <v>4.8408722168522944</v>
      </c>
      <c r="E9" s="56">
        <f>'Income Statement'!J23/'Target Price'!$C$2</f>
        <v>4.6524415899468616</v>
      </c>
      <c r="F9" s="56">
        <f>'Income Statement'!K23/'Target Price'!$C$2</f>
        <v>4.5063474584705014</v>
      </c>
      <c r="G9" s="56">
        <f>(C15+'Income Statement'!L23)/'Target Price'!C2</f>
        <v>30.527020811711367</v>
      </c>
    </row>
    <row r="10" spans="2:8" x14ac:dyDescent="0.2">
      <c r="B10" s="5" t="s">
        <v>93</v>
      </c>
      <c r="C10" s="56">
        <f>C9/(1+CAPM!$O$19)^'Target Price'!C7</f>
        <v>2.7000000318670558</v>
      </c>
      <c r="D10" s="56">
        <f>D9/(1+CAPM!$O$19)^'Target Price'!D7</f>
        <v>4.07510916613783</v>
      </c>
      <c r="E10" s="56">
        <f>E9/(1+CAPM!$O$19)^'Target Price'!E7</f>
        <v>3.2969486752825001</v>
      </c>
      <c r="F10" s="56">
        <f>F9/(1+CAPM!$O$19)^'Target Price'!F7</f>
        <v>2.6882617957472985</v>
      </c>
      <c r="G10" s="56">
        <f>G9/(1+CAPM!$O$19)^'Target Price'!G7</f>
        <v>15.33016879521128</v>
      </c>
    </row>
    <row r="14" spans="2:8" x14ac:dyDescent="0.2">
      <c r="B14" s="5" t="s">
        <v>94</v>
      </c>
      <c r="C14" s="57">
        <v>0.02</v>
      </c>
    </row>
    <row r="15" spans="2:8" x14ac:dyDescent="0.2">
      <c r="B15" s="5" t="s">
        <v>95</v>
      </c>
      <c r="C15" s="56">
        <f>'Income Statement'!L23/(CAPM!O19-'Target Price'!C14)</f>
        <v>4101117.9746432477</v>
      </c>
    </row>
    <row r="16" spans="2:8" x14ac:dyDescent="0.2">
      <c r="B16" s="5" t="s">
        <v>96</v>
      </c>
      <c r="C16" s="56">
        <f>SUM(C10:G10)</f>
        <v>28.090488464245965</v>
      </c>
      <c r="E16" t="s">
        <v>99</v>
      </c>
    </row>
    <row r="17" spans="2:3" x14ac:dyDescent="0.2">
      <c r="B17" s="5" t="s">
        <v>97</v>
      </c>
      <c r="C17" s="39">
        <f>(C16/C4)-1</f>
        <v>0.44945760909421906</v>
      </c>
    </row>
    <row r="18" spans="2:3" x14ac:dyDescent="0.2">
      <c r="B18" s="5" t="s">
        <v>98</v>
      </c>
      <c r="C18" s="5">
        <f>C16/D9</f>
        <v>5.8027742121462955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Assumption Sheet</vt:lpstr>
      <vt:lpstr>Common Size IS</vt:lpstr>
      <vt:lpstr>predicted</vt:lpstr>
      <vt:lpstr>Balance Sheet</vt:lpstr>
      <vt:lpstr>CAPM</vt:lpstr>
      <vt:lpstr>Target Price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Mallipudi</dc:creator>
  <cp:lastModifiedBy>Microsoft Office User</cp:lastModifiedBy>
  <dcterms:created xsi:type="dcterms:W3CDTF">2016-08-29T18:00:01Z</dcterms:created>
  <dcterms:modified xsi:type="dcterms:W3CDTF">2020-04-27T19:13:35Z</dcterms:modified>
</cp:coreProperties>
</file>