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7815" windowHeight="4635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 concurrentCalc="0"/>
  <fileRecoveryPr repairLoad="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D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B4" i="5"/>
  <c r="B9" i="5"/>
  <c r="B10" i="5"/>
  <c r="B12" i="5"/>
  <c r="H14" i="5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104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8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M18" i="1"/>
  <c r="J11" i="4"/>
  <c r="F40" i="3"/>
  <c r="G40" i="3"/>
  <c r="H40" i="3"/>
  <c r="F39" i="3"/>
  <c r="G39" i="3"/>
  <c r="H39" i="3"/>
  <c r="F38" i="3"/>
  <c r="G38" i="3"/>
  <c r="H38" i="3"/>
  <c r="F37" i="3"/>
  <c r="G37" i="3"/>
  <c r="H37" i="3"/>
  <c r="F36" i="3"/>
  <c r="G36" i="3"/>
  <c r="H36" i="3"/>
  <c r="F35" i="3"/>
  <c r="G35" i="3"/>
  <c r="H35" i="3"/>
  <c r="F34" i="3"/>
  <c r="G34" i="3"/>
  <c r="H34" i="3"/>
  <c r="F33" i="3"/>
  <c r="G33" i="3"/>
  <c r="H33" i="3"/>
  <c r="F32" i="3"/>
  <c r="G32" i="3"/>
  <c r="H32" i="3"/>
  <c r="F31" i="3"/>
  <c r="G31" i="3"/>
  <c r="H31" i="3"/>
  <c r="F30" i="3"/>
  <c r="G30" i="3"/>
  <c r="H30" i="3"/>
  <c r="F29" i="3"/>
  <c r="G29" i="3"/>
  <c r="H29" i="3"/>
  <c r="F28" i="3"/>
  <c r="G28" i="3"/>
  <c r="H28" i="3"/>
  <c r="F27" i="3"/>
  <c r="G27" i="3"/>
  <c r="H27" i="3"/>
  <c r="F26" i="3"/>
  <c r="G26" i="3"/>
  <c r="H26" i="3"/>
  <c r="F25" i="3"/>
  <c r="G25" i="3"/>
  <c r="H25" i="3"/>
  <c r="F24" i="3"/>
  <c r="G24" i="3"/>
  <c r="H24" i="3"/>
  <c r="F23" i="3"/>
  <c r="G23" i="3"/>
  <c r="H23" i="3"/>
  <c r="F22" i="3"/>
  <c r="G22" i="3"/>
  <c r="H22" i="3"/>
  <c r="F21" i="3"/>
  <c r="G21" i="3"/>
  <c r="H21" i="3"/>
  <c r="F20" i="3"/>
  <c r="G20" i="3"/>
  <c r="H20" i="3"/>
  <c r="F19" i="3"/>
  <c r="G19" i="3"/>
  <c r="H19" i="3"/>
  <c r="F18" i="3"/>
  <c r="G18" i="3"/>
  <c r="H18" i="3"/>
  <c r="F17" i="3"/>
  <c r="G17" i="3"/>
  <c r="H17" i="3"/>
  <c r="F16" i="3"/>
  <c r="G16" i="3"/>
  <c r="H16" i="3"/>
  <c r="F15" i="3"/>
  <c r="G15" i="3"/>
  <c r="H15" i="3"/>
  <c r="F14" i="3"/>
  <c r="G14" i="3"/>
  <c r="H14" i="3"/>
  <c r="F13" i="3"/>
  <c r="G13" i="3"/>
  <c r="H13" i="3"/>
  <c r="F12" i="3"/>
  <c r="G12" i="3"/>
  <c r="H12" i="3"/>
  <c r="F11" i="3"/>
  <c r="G11" i="3"/>
  <c r="H11" i="3"/>
  <c r="F10" i="3"/>
  <c r="G10" i="3"/>
  <c r="H10" i="3"/>
  <c r="F9" i="3"/>
  <c r="G9" i="3"/>
  <c r="H9" i="3"/>
  <c r="F8" i="3"/>
  <c r="G8" i="3"/>
  <c r="H8" i="3"/>
  <c r="F7" i="3"/>
  <c r="G7" i="3"/>
  <c r="H7" i="3"/>
  <c r="F6" i="3"/>
  <c r="G6" i="3"/>
  <c r="H6" i="3"/>
  <c r="F5" i="3"/>
  <c r="G5" i="3"/>
  <c r="H5" i="3"/>
  <c r="F4" i="3"/>
  <c r="G4" i="3"/>
  <c r="H4" i="3"/>
  <c r="I668" i="2"/>
  <c r="H668" i="2"/>
  <c r="I667" i="2"/>
  <c r="H667" i="2"/>
  <c r="I666" i="2"/>
  <c r="H666" i="2"/>
  <c r="I665" i="2"/>
  <c r="H665" i="2"/>
  <c r="I664" i="2"/>
  <c r="H664" i="2"/>
  <c r="I663" i="2"/>
  <c r="H663" i="2"/>
  <c r="I662" i="2"/>
  <c r="H662" i="2"/>
  <c r="I661" i="2"/>
  <c r="H661" i="2"/>
  <c r="I660" i="2"/>
  <c r="H660" i="2"/>
  <c r="I659" i="2"/>
  <c r="H659" i="2"/>
  <c r="I658" i="2"/>
  <c r="H658" i="2"/>
  <c r="I657" i="2"/>
  <c r="H657" i="2"/>
  <c r="I656" i="2"/>
  <c r="H656" i="2"/>
  <c r="I655" i="2"/>
  <c r="H655" i="2"/>
  <c r="I654" i="2"/>
  <c r="H654" i="2"/>
  <c r="I653" i="2"/>
  <c r="H653" i="2"/>
  <c r="I652" i="2"/>
  <c r="H652" i="2"/>
  <c r="I651" i="2"/>
  <c r="H651" i="2"/>
  <c r="I650" i="2"/>
  <c r="H650" i="2"/>
  <c r="I649" i="2"/>
  <c r="H649" i="2"/>
  <c r="I648" i="2"/>
  <c r="H648" i="2"/>
  <c r="I647" i="2"/>
  <c r="H647" i="2"/>
  <c r="I646" i="2"/>
  <c r="H646" i="2"/>
  <c r="I645" i="2"/>
  <c r="H645" i="2"/>
  <c r="I644" i="2"/>
  <c r="H644" i="2"/>
  <c r="I643" i="2"/>
  <c r="H643" i="2"/>
  <c r="I642" i="2"/>
  <c r="H642" i="2"/>
  <c r="I641" i="2"/>
  <c r="H641" i="2"/>
  <c r="I640" i="2"/>
  <c r="H640" i="2"/>
  <c r="I639" i="2"/>
  <c r="H639" i="2"/>
  <c r="I638" i="2"/>
  <c r="H638" i="2"/>
  <c r="I637" i="2"/>
  <c r="H637" i="2"/>
  <c r="I636" i="2"/>
  <c r="H636" i="2"/>
  <c r="I635" i="2"/>
  <c r="H635" i="2"/>
  <c r="I634" i="2"/>
  <c r="H634" i="2"/>
  <c r="I633" i="2"/>
  <c r="H633" i="2"/>
  <c r="I632" i="2"/>
  <c r="H632" i="2"/>
  <c r="I631" i="2"/>
  <c r="H631" i="2"/>
  <c r="I630" i="2"/>
  <c r="H630" i="2"/>
  <c r="I629" i="2"/>
  <c r="H629" i="2"/>
  <c r="I628" i="2"/>
  <c r="H628" i="2"/>
  <c r="I627" i="2"/>
  <c r="H627" i="2"/>
  <c r="I626" i="2"/>
  <c r="H626" i="2"/>
  <c r="I625" i="2"/>
  <c r="H625" i="2"/>
  <c r="I624" i="2"/>
  <c r="H624" i="2"/>
  <c r="I623" i="2"/>
  <c r="H623" i="2"/>
  <c r="I622" i="2"/>
  <c r="H622" i="2"/>
  <c r="I621" i="2"/>
  <c r="H621" i="2"/>
  <c r="I620" i="2"/>
  <c r="H620" i="2"/>
  <c r="I619" i="2"/>
  <c r="H619" i="2"/>
  <c r="I618" i="2"/>
  <c r="H618" i="2"/>
  <c r="I617" i="2"/>
  <c r="H617" i="2"/>
  <c r="I616" i="2"/>
  <c r="H616" i="2"/>
  <c r="I615" i="2"/>
  <c r="H615" i="2"/>
  <c r="I614" i="2"/>
  <c r="H614" i="2"/>
  <c r="I613" i="2"/>
  <c r="H613" i="2"/>
  <c r="I612" i="2"/>
  <c r="H612" i="2"/>
  <c r="I611" i="2"/>
  <c r="H611" i="2"/>
  <c r="I610" i="2"/>
  <c r="H610" i="2"/>
  <c r="I609" i="2"/>
  <c r="H609" i="2"/>
  <c r="I608" i="2"/>
  <c r="H608" i="2"/>
  <c r="I607" i="2"/>
  <c r="H607" i="2"/>
  <c r="I606" i="2"/>
  <c r="H606" i="2"/>
  <c r="I605" i="2"/>
  <c r="H605" i="2"/>
  <c r="I604" i="2"/>
  <c r="H604" i="2"/>
  <c r="I603" i="2"/>
  <c r="H603" i="2"/>
  <c r="I602" i="2"/>
  <c r="H602" i="2"/>
  <c r="I601" i="2"/>
  <c r="H601" i="2"/>
  <c r="I600" i="2"/>
  <c r="H600" i="2"/>
  <c r="I599" i="2"/>
  <c r="H599" i="2"/>
  <c r="I598" i="2"/>
  <c r="H598" i="2"/>
  <c r="I597" i="2"/>
  <c r="H597" i="2"/>
  <c r="I596" i="2"/>
  <c r="H596" i="2"/>
  <c r="I595" i="2"/>
  <c r="H595" i="2"/>
  <c r="I594" i="2"/>
  <c r="H594" i="2"/>
  <c r="I593" i="2"/>
  <c r="H593" i="2"/>
  <c r="I592" i="2"/>
  <c r="H592" i="2"/>
  <c r="I591" i="2"/>
  <c r="H591" i="2"/>
  <c r="I590" i="2"/>
  <c r="H590" i="2"/>
  <c r="I589" i="2"/>
  <c r="H589" i="2"/>
  <c r="I588" i="2"/>
  <c r="H588" i="2"/>
  <c r="I587" i="2"/>
  <c r="H587" i="2"/>
  <c r="I586" i="2"/>
  <c r="H586" i="2"/>
  <c r="I585" i="2"/>
  <c r="H585" i="2"/>
  <c r="I584" i="2"/>
  <c r="H584" i="2"/>
  <c r="I583" i="2"/>
  <c r="H583" i="2"/>
  <c r="I582" i="2"/>
  <c r="H582" i="2"/>
  <c r="I581" i="2"/>
  <c r="H581" i="2"/>
  <c r="I580" i="2"/>
  <c r="H580" i="2"/>
  <c r="I579" i="2"/>
  <c r="H579" i="2"/>
  <c r="I578" i="2"/>
  <c r="H578" i="2"/>
  <c r="I577" i="2"/>
  <c r="H577" i="2"/>
  <c r="I576" i="2"/>
  <c r="H576" i="2"/>
  <c r="I575" i="2"/>
  <c r="H575" i="2"/>
  <c r="I574" i="2"/>
  <c r="H574" i="2"/>
  <c r="I573" i="2"/>
  <c r="H573" i="2"/>
  <c r="I572" i="2"/>
  <c r="H572" i="2"/>
  <c r="I571" i="2"/>
  <c r="H571" i="2"/>
  <c r="I570" i="2"/>
  <c r="H570" i="2"/>
  <c r="I569" i="2"/>
  <c r="H569" i="2"/>
  <c r="I568" i="2"/>
  <c r="H568" i="2"/>
  <c r="I567" i="2"/>
  <c r="H567" i="2"/>
  <c r="I566" i="2"/>
  <c r="H566" i="2"/>
  <c r="I565" i="2"/>
  <c r="H565" i="2"/>
  <c r="I564" i="2"/>
  <c r="H564" i="2"/>
  <c r="I563" i="2"/>
  <c r="H563" i="2"/>
  <c r="I562" i="2"/>
  <c r="H562" i="2"/>
  <c r="I561" i="2"/>
  <c r="H561" i="2"/>
  <c r="I560" i="2"/>
  <c r="H560" i="2"/>
  <c r="I559" i="2"/>
  <c r="H559" i="2"/>
  <c r="I558" i="2"/>
  <c r="H558" i="2"/>
  <c r="I557" i="2"/>
  <c r="H557" i="2"/>
  <c r="I556" i="2"/>
  <c r="H556" i="2"/>
  <c r="I555" i="2"/>
  <c r="H555" i="2"/>
  <c r="I554" i="2"/>
  <c r="H554" i="2"/>
  <c r="I553" i="2"/>
  <c r="H553" i="2"/>
  <c r="I552" i="2"/>
  <c r="H552" i="2"/>
  <c r="I551" i="2"/>
  <c r="H551" i="2"/>
  <c r="I550" i="2"/>
  <c r="H550" i="2"/>
  <c r="I549" i="2"/>
  <c r="H549" i="2"/>
  <c r="I548" i="2"/>
  <c r="H548" i="2"/>
  <c r="I547" i="2"/>
  <c r="H547" i="2"/>
  <c r="I546" i="2"/>
  <c r="H546" i="2"/>
  <c r="I545" i="2"/>
  <c r="H545" i="2"/>
  <c r="I544" i="2"/>
  <c r="H544" i="2"/>
  <c r="I543" i="2"/>
  <c r="H543" i="2"/>
  <c r="I542" i="2"/>
  <c r="H542" i="2"/>
  <c r="I541" i="2"/>
  <c r="H541" i="2"/>
  <c r="I540" i="2"/>
  <c r="H540" i="2"/>
  <c r="I539" i="2"/>
  <c r="H539" i="2"/>
  <c r="I538" i="2"/>
  <c r="H538" i="2"/>
  <c r="I537" i="2"/>
  <c r="H537" i="2"/>
  <c r="I536" i="2"/>
  <c r="H536" i="2"/>
  <c r="I535" i="2"/>
  <c r="H535" i="2"/>
  <c r="I534" i="2"/>
  <c r="H534" i="2"/>
  <c r="I533" i="2"/>
  <c r="H533" i="2"/>
  <c r="I532" i="2"/>
  <c r="H532" i="2"/>
  <c r="I531" i="2"/>
  <c r="H531" i="2"/>
  <c r="I530" i="2"/>
  <c r="H530" i="2"/>
  <c r="I529" i="2"/>
  <c r="H529" i="2"/>
  <c r="I528" i="2"/>
  <c r="H528" i="2"/>
  <c r="I527" i="2"/>
  <c r="H527" i="2"/>
  <c r="I526" i="2"/>
  <c r="H526" i="2"/>
  <c r="I525" i="2"/>
  <c r="H525" i="2"/>
  <c r="I524" i="2"/>
  <c r="H524" i="2"/>
  <c r="I523" i="2"/>
  <c r="H523" i="2"/>
  <c r="I522" i="2"/>
  <c r="H522" i="2"/>
  <c r="I521" i="2"/>
  <c r="H521" i="2"/>
  <c r="I520" i="2"/>
  <c r="H520" i="2"/>
  <c r="I519" i="2"/>
  <c r="H519" i="2"/>
  <c r="I518" i="2"/>
  <c r="H518" i="2"/>
  <c r="I517" i="2"/>
  <c r="H517" i="2"/>
  <c r="I516" i="2"/>
  <c r="H516" i="2"/>
  <c r="I515" i="2"/>
  <c r="H515" i="2"/>
  <c r="I514" i="2"/>
  <c r="H514" i="2"/>
  <c r="I513" i="2"/>
  <c r="H513" i="2"/>
  <c r="I512" i="2"/>
  <c r="H512" i="2"/>
  <c r="I511" i="2"/>
  <c r="H511" i="2"/>
  <c r="I510" i="2"/>
  <c r="H510" i="2"/>
  <c r="I509" i="2"/>
  <c r="H509" i="2"/>
  <c r="I508" i="2"/>
  <c r="H508" i="2"/>
  <c r="I507" i="2"/>
  <c r="H507" i="2"/>
  <c r="I506" i="2"/>
  <c r="H506" i="2"/>
  <c r="I505" i="2"/>
  <c r="H505" i="2"/>
  <c r="I504" i="2"/>
  <c r="H504" i="2"/>
  <c r="I503" i="2"/>
  <c r="H503" i="2"/>
  <c r="I502" i="2"/>
  <c r="H502" i="2"/>
  <c r="I501" i="2"/>
  <c r="H501" i="2"/>
  <c r="I500" i="2"/>
  <c r="H500" i="2"/>
  <c r="I499" i="2"/>
  <c r="H499" i="2"/>
  <c r="I498" i="2"/>
  <c r="H498" i="2"/>
  <c r="I497" i="2"/>
  <c r="H497" i="2"/>
  <c r="I496" i="2"/>
  <c r="H496" i="2"/>
  <c r="I495" i="2"/>
  <c r="H495" i="2"/>
  <c r="I494" i="2"/>
  <c r="H494" i="2"/>
  <c r="I493" i="2"/>
  <c r="H493" i="2"/>
  <c r="I492" i="2"/>
  <c r="H492" i="2"/>
  <c r="I491" i="2"/>
  <c r="H491" i="2"/>
  <c r="I490" i="2"/>
  <c r="H490" i="2"/>
  <c r="I489" i="2"/>
  <c r="H489" i="2"/>
  <c r="I488" i="2"/>
  <c r="H488" i="2"/>
  <c r="I487" i="2"/>
  <c r="H487" i="2"/>
  <c r="I486" i="2"/>
  <c r="H486" i="2"/>
  <c r="I485" i="2"/>
  <c r="H485" i="2"/>
  <c r="I484" i="2"/>
  <c r="H484" i="2"/>
  <c r="I483" i="2"/>
  <c r="H483" i="2"/>
  <c r="I482" i="2"/>
  <c r="H482" i="2"/>
  <c r="I481" i="2"/>
  <c r="H481" i="2"/>
  <c r="I480" i="2"/>
  <c r="H480" i="2"/>
  <c r="I479" i="2"/>
  <c r="H479" i="2"/>
  <c r="I478" i="2"/>
  <c r="H478" i="2"/>
  <c r="I477" i="2"/>
  <c r="H477" i="2"/>
  <c r="I476" i="2"/>
  <c r="H476" i="2"/>
  <c r="I475" i="2"/>
  <c r="H475" i="2"/>
  <c r="I474" i="2"/>
  <c r="H474" i="2"/>
  <c r="I473" i="2"/>
  <c r="H473" i="2"/>
  <c r="I472" i="2"/>
  <c r="H472" i="2"/>
  <c r="I471" i="2"/>
  <c r="H471" i="2"/>
  <c r="I470" i="2"/>
  <c r="H470" i="2"/>
  <c r="I469" i="2"/>
  <c r="H469" i="2"/>
  <c r="I468" i="2"/>
  <c r="H468" i="2"/>
  <c r="I467" i="2"/>
  <c r="H467" i="2"/>
  <c r="I466" i="2"/>
  <c r="H466" i="2"/>
  <c r="I465" i="2"/>
  <c r="H465" i="2"/>
  <c r="I464" i="2"/>
  <c r="H464" i="2"/>
  <c r="I463" i="2"/>
  <c r="H463" i="2"/>
  <c r="I462" i="2"/>
  <c r="H462" i="2"/>
  <c r="I461" i="2"/>
  <c r="H461" i="2"/>
  <c r="I460" i="2"/>
  <c r="H460" i="2"/>
  <c r="I459" i="2"/>
  <c r="H459" i="2"/>
  <c r="I458" i="2"/>
  <c r="H458" i="2"/>
  <c r="I457" i="2"/>
  <c r="H457" i="2"/>
  <c r="I456" i="2"/>
  <c r="H456" i="2"/>
  <c r="I455" i="2"/>
  <c r="H455" i="2"/>
  <c r="I454" i="2"/>
  <c r="H454" i="2"/>
  <c r="I453" i="2"/>
  <c r="H453" i="2"/>
  <c r="I452" i="2"/>
  <c r="H452" i="2"/>
  <c r="I451" i="2"/>
  <c r="H451" i="2"/>
  <c r="I450" i="2"/>
  <c r="H450" i="2"/>
  <c r="I449" i="2"/>
  <c r="H449" i="2"/>
  <c r="I448" i="2"/>
  <c r="H448" i="2"/>
  <c r="I447" i="2"/>
  <c r="H447" i="2"/>
  <c r="I446" i="2"/>
  <c r="H446" i="2"/>
  <c r="I445" i="2"/>
  <c r="H445" i="2"/>
  <c r="I444" i="2"/>
  <c r="H444" i="2"/>
  <c r="I443" i="2"/>
  <c r="H443" i="2"/>
  <c r="I442" i="2"/>
  <c r="H442" i="2"/>
  <c r="I441" i="2"/>
  <c r="H441" i="2"/>
  <c r="I440" i="2"/>
  <c r="H440" i="2"/>
  <c r="I439" i="2"/>
  <c r="H439" i="2"/>
  <c r="I438" i="2"/>
  <c r="H438" i="2"/>
  <c r="I437" i="2"/>
  <c r="H437" i="2"/>
  <c r="I436" i="2"/>
  <c r="H436" i="2"/>
  <c r="I435" i="2"/>
  <c r="H435" i="2"/>
  <c r="I434" i="2"/>
  <c r="H434" i="2"/>
  <c r="I433" i="2"/>
  <c r="H433" i="2"/>
  <c r="I432" i="2"/>
  <c r="H432" i="2"/>
  <c r="I431" i="2"/>
  <c r="H431" i="2"/>
  <c r="I430" i="2"/>
  <c r="H430" i="2"/>
  <c r="I429" i="2"/>
  <c r="H429" i="2"/>
  <c r="I428" i="2"/>
  <c r="H428" i="2"/>
  <c r="I427" i="2"/>
  <c r="H427" i="2"/>
  <c r="I426" i="2"/>
  <c r="H426" i="2"/>
  <c r="I425" i="2"/>
  <c r="H425" i="2"/>
  <c r="I424" i="2"/>
  <c r="H424" i="2"/>
  <c r="I423" i="2"/>
  <c r="H423" i="2"/>
  <c r="I422" i="2"/>
  <c r="H422" i="2"/>
  <c r="I421" i="2"/>
  <c r="H421" i="2"/>
  <c r="I420" i="2"/>
  <c r="H420" i="2"/>
  <c r="I419" i="2"/>
  <c r="H419" i="2"/>
  <c r="I418" i="2"/>
  <c r="H418" i="2"/>
  <c r="I417" i="2"/>
  <c r="H417" i="2"/>
  <c r="I416" i="2"/>
  <c r="H416" i="2"/>
  <c r="I415" i="2"/>
  <c r="H415" i="2"/>
  <c r="I414" i="2"/>
  <c r="H414" i="2"/>
  <c r="I413" i="2"/>
  <c r="H413" i="2"/>
  <c r="I412" i="2"/>
  <c r="H412" i="2"/>
  <c r="I411" i="2"/>
  <c r="H411" i="2"/>
  <c r="I410" i="2"/>
  <c r="H410" i="2"/>
  <c r="I409" i="2"/>
  <c r="H409" i="2"/>
  <c r="I408" i="2"/>
  <c r="H408" i="2"/>
  <c r="I407" i="2"/>
  <c r="H407" i="2"/>
  <c r="I406" i="2"/>
  <c r="H406" i="2"/>
  <c r="I405" i="2"/>
  <c r="H405" i="2"/>
  <c r="I404" i="2"/>
  <c r="H404" i="2"/>
  <c r="I403" i="2"/>
  <c r="H403" i="2"/>
  <c r="I402" i="2"/>
  <c r="H402" i="2"/>
  <c r="I401" i="2"/>
  <c r="H401" i="2"/>
  <c r="I400" i="2"/>
  <c r="H400" i="2"/>
  <c r="I399" i="2"/>
  <c r="H399" i="2"/>
  <c r="I398" i="2"/>
  <c r="H398" i="2"/>
  <c r="I397" i="2"/>
  <c r="H397" i="2"/>
  <c r="I396" i="2"/>
  <c r="H396" i="2"/>
  <c r="I395" i="2"/>
  <c r="H395" i="2"/>
  <c r="I394" i="2"/>
  <c r="H394" i="2"/>
  <c r="I393" i="2"/>
  <c r="H393" i="2"/>
  <c r="I392" i="2"/>
  <c r="H392" i="2"/>
  <c r="I391" i="2"/>
  <c r="H391" i="2"/>
  <c r="I390" i="2"/>
  <c r="H390" i="2"/>
  <c r="I389" i="2"/>
  <c r="H389" i="2"/>
  <c r="I388" i="2"/>
  <c r="H388" i="2"/>
  <c r="I387" i="2"/>
  <c r="H387" i="2"/>
  <c r="I386" i="2"/>
  <c r="H386" i="2"/>
  <c r="I385" i="2"/>
  <c r="H385" i="2"/>
  <c r="I384" i="2"/>
  <c r="H384" i="2"/>
  <c r="I383" i="2"/>
  <c r="H383" i="2"/>
  <c r="I382" i="2"/>
  <c r="H382" i="2"/>
  <c r="I381" i="2"/>
  <c r="H381" i="2"/>
  <c r="I380" i="2"/>
  <c r="H380" i="2"/>
  <c r="I379" i="2"/>
  <c r="H379" i="2"/>
  <c r="I378" i="2"/>
  <c r="H378" i="2"/>
  <c r="I377" i="2"/>
  <c r="H377" i="2"/>
  <c r="I376" i="2"/>
  <c r="H376" i="2"/>
  <c r="I375" i="2"/>
  <c r="H375" i="2"/>
  <c r="I374" i="2"/>
  <c r="H374" i="2"/>
  <c r="I373" i="2"/>
  <c r="H373" i="2"/>
  <c r="I372" i="2"/>
  <c r="H372" i="2"/>
  <c r="I371" i="2"/>
  <c r="H371" i="2"/>
  <c r="I370" i="2"/>
  <c r="H370" i="2"/>
  <c r="I369" i="2"/>
  <c r="H369" i="2"/>
  <c r="I368" i="2"/>
  <c r="H368" i="2"/>
  <c r="I367" i="2"/>
  <c r="H367" i="2"/>
  <c r="I366" i="2"/>
  <c r="H366" i="2"/>
  <c r="I365" i="2"/>
  <c r="H365" i="2"/>
  <c r="I364" i="2"/>
  <c r="H364" i="2"/>
  <c r="I363" i="2"/>
  <c r="H363" i="2"/>
  <c r="I362" i="2"/>
  <c r="H362" i="2"/>
  <c r="I361" i="2"/>
  <c r="H361" i="2"/>
  <c r="I360" i="2"/>
  <c r="H360" i="2"/>
  <c r="I359" i="2"/>
  <c r="H359" i="2"/>
  <c r="I358" i="2"/>
  <c r="H358" i="2"/>
  <c r="I357" i="2"/>
  <c r="H357" i="2"/>
  <c r="I356" i="2"/>
  <c r="H356" i="2"/>
  <c r="I355" i="2"/>
  <c r="H355" i="2"/>
  <c r="I354" i="2"/>
  <c r="H354" i="2"/>
  <c r="I353" i="2"/>
  <c r="H353" i="2"/>
  <c r="I352" i="2"/>
  <c r="H352" i="2"/>
  <c r="I351" i="2"/>
  <c r="H351" i="2"/>
  <c r="I350" i="2"/>
  <c r="H350" i="2"/>
  <c r="I349" i="2"/>
  <c r="H349" i="2"/>
  <c r="I348" i="2"/>
  <c r="H348" i="2"/>
  <c r="I347" i="2"/>
  <c r="H347" i="2"/>
  <c r="I346" i="2"/>
  <c r="H346" i="2"/>
  <c r="I345" i="2"/>
  <c r="H345" i="2"/>
  <c r="I344" i="2"/>
  <c r="H344" i="2"/>
  <c r="I343" i="2"/>
  <c r="H343" i="2"/>
  <c r="I342" i="2"/>
  <c r="H342" i="2"/>
  <c r="I341" i="2"/>
  <c r="H341" i="2"/>
  <c r="I340" i="2"/>
  <c r="H340" i="2"/>
  <c r="I339" i="2"/>
  <c r="H339" i="2"/>
  <c r="I338" i="2"/>
  <c r="H338" i="2"/>
  <c r="I337" i="2"/>
  <c r="H337" i="2"/>
  <c r="I336" i="2"/>
  <c r="H336" i="2"/>
  <c r="I335" i="2"/>
  <c r="H335" i="2"/>
  <c r="I334" i="2"/>
  <c r="H334" i="2"/>
  <c r="I333" i="2"/>
  <c r="H333" i="2"/>
  <c r="I332" i="2"/>
  <c r="H332" i="2"/>
  <c r="I331" i="2"/>
  <c r="H331" i="2"/>
  <c r="I330" i="2"/>
  <c r="H330" i="2"/>
  <c r="I329" i="2"/>
  <c r="H329" i="2"/>
  <c r="I328" i="2"/>
  <c r="H328" i="2"/>
  <c r="I327" i="2"/>
  <c r="H327" i="2"/>
  <c r="I326" i="2"/>
  <c r="H326" i="2"/>
  <c r="I325" i="2"/>
  <c r="H325" i="2"/>
  <c r="I324" i="2"/>
  <c r="H324" i="2"/>
  <c r="I323" i="2"/>
  <c r="H323" i="2"/>
  <c r="I322" i="2"/>
  <c r="H322" i="2"/>
  <c r="I321" i="2"/>
  <c r="H321" i="2"/>
  <c r="I320" i="2"/>
  <c r="H320" i="2"/>
  <c r="I319" i="2"/>
  <c r="H319" i="2"/>
  <c r="I318" i="2"/>
  <c r="H318" i="2"/>
  <c r="I317" i="2"/>
  <c r="H317" i="2"/>
  <c r="I316" i="2"/>
  <c r="H316" i="2"/>
  <c r="I315" i="2"/>
  <c r="H315" i="2"/>
  <c r="I314" i="2"/>
  <c r="H314" i="2"/>
  <c r="I313" i="2"/>
  <c r="H313" i="2"/>
  <c r="I312" i="2"/>
  <c r="H312" i="2"/>
  <c r="I311" i="2"/>
  <c r="H311" i="2"/>
  <c r="I310" i="2"/>
  <c r="H310" i="2"/>
  <c r="I309" i="2"/>
  <c r="H309" i="2"/>
  <c r="I308" i="2"/>
  <c r="H308" i="2"/>
  <c r="I307" i="2"/>
  <c r="H307" i="2"/>
  <c r="I306" i="2"/>
  <c r="H306" i="2"/>
  <c r="I305" i="2"/>
  <c r="H305" i="2"/>
  <c r="I304" i="2"/>
  <c r="H304" i="2"/>
  <c r="I303" i="2"/>
  <c r="H303" i="2"/>
  <c r="I302" i="2"/>
  <c r="H302" i="2"/>
  <c r="I301" i="2"/>
  <c r="H301" i="2"/>
  <c r="I300" i="2"/>
  <c r="H300" i="2"/>
  <c r="I299" i="2"/>
  <c r="H299" i="2"/>
  <c r="I298" i="2"/>
  <c r="H298" i="2"/>
  <c r="I297" i="2"/>
  <c r="H297" i="2"/>
  <c r="I296" i="2"/>
  <c r="H296" i="2"/>
  <c r="I295" i="2"/>
  <c r="H295" i="2"/>
  <c r="I294" i="2"/>
  <c r="H294" i="2"/>
  <c r="I293" i="2"/>
  <c r="H293" i="2"/>
  <c r="I292" i="2"/>
  <c r="H292" i="2"/>
  <c r="I291" i="2"/>
  <c r="H291" i="2"/>
  <c r="I290" i="2"/>
  <c r="H290" i="2"/>
  <c r="I289" i="2"/>
  <c r="H289" i="2"/>
  <c r="I288" i="2"/>
  <c r="H288" i="2"/>
  <c r="I287" i="2"/>
  <c r="H287" i="2"/>
  <c r="I286" i="2"/>
  <c r="H286" i="2"/>
  <c r="I285" i="2"/>
  <c r="H285" i="2"/>
  <c r="I284" i="2"/>
  <c r="H284" i="2"/>
  <c r="I283" i="2"/>
  <c r="H283" i="2"/>
  <c r="I282" i="2"/>
  <c r="H282" i="2"/>
  <c r="I281" i="2"/>
  <c r="H281" i="2"/>
  <c r="I280" i="2"/>
  <c r="H280" i="2"/>
  <c r="I279" i="2"/>
  <c r="H279" i="2"/>
  <c r="I278" i="2"/>
  <c r="H278" i="2"/>
  <c r="I277" i="2"/>
  <c r="H277" i="2"/>
  <c r="I276" i="2"/>
  <c r="H276" i="2"/>
  <c r="I275" i="2"/>
  <c r="H275" i="2"/>
  <c r="I274" i="2"/>
  <c r="H274" i="2"/>
  <c r="I273" i="2"/>
  <c r="H273" i="2"/>
  <c r="I272" i="2"/>
  <c r="H272" i="2"/>
  <c r="I271" i="2"/>
  <c r="H271" i="2"/>
  <c r="I270" i="2"/>
  <c r="H270" i="2"/>
  <c r="I269" i="2"/>
  <c r="H269" i="2"/>
  <c r="I268" i="2"/>
  <c r="H268" i="2"/>
  <c r="I267" i="2"/>
  <c r="H267" i="2"/>
  <c r="I266" i="2"/>
  <c r="H266" i="2"/>
  <c r="I265" i="2"/>
  <c r="H265" i="2"/>
  <c r="I264" i="2"/>
  <c r="H264" i="2"/>
  <c r="I263" i="2"/>
  <c r="H263" i="2"/>
  <c r="I262" i="2"/>
  <c r="H262" i="2"/>
  <c r="I261" i="2"/>
  <c r="H261" i="2"/>
  <c r="I260" i="2"/>
  <c r="H260" i="2"/>
  <c r="I259" i="2"/>
  <c r="H259" i="2"/>
  <c r="I258" i="2"/>
  <c r="H258" i="2"/>
  <c r="I257" i="2"/>
  <c r="H257" i="2"/>
  <c r="I256" i="2"/>
  <c r="H256" i="2"/>
  <c r="I255" i="2"/>
  <c r="H255" i="2"/>
  <c r="I254" i="2"/>
  <c r="H254" i="2"/>
  <c r="I253" i="2"/>
  <c r="H253" i="2"/>
  <c r="I252" i="2"/>
  <c r="H252" i="2"/>
  <c r="I251" i="2"/>
  <c r="H251" i="2"/>
  <c r="I250" i="2"/>
  <c r="H250" i="2"/>
  <c r="I249" i="2"/>
  <c r="H249" i="2"/>
  <c r="I248" i="2"/>
  <c r="H248" i="2"/>
  <c r="I247" i="2"/>
  <c r="H247" i="2"/>
  <c r="I246" i="2"/>
  <c r="H246" i="2"/>
  <c r="I245" i="2"/>
  <c r="H245" i="2"/>
  <c r="I244" i="2"/>
  <c r="H244" i="2"/>
  <c r="I243" i="2"/>
  <c r="H243" i="2"/>
  <c r="I242" i="2"/>
  <c r="H242" i="2"/>
  <c r="I241" i="2"/>
  <c r="H241" i="2"/>
  <c r="I240" i="2"/>
  <c r="H240" i="2"/>
  <c r="I239" i="2"/>
  <c r="H239" i="2"/>
  <c r="I238" i="2"/>
  <c r="H238" i="2"/>
  <c r="I237" i="2"/>
  <c r="H237" i="2"/>
  <c r="I236" i="2"/>
  <c r="H236" i="2"/>
  <c r="I235" i="2"/>
  <c r="H235" i="2"/>
  <c r="I234" i="2"/>
  <c r="H234" i="2"/>
  <c r="I233" i="2"/>
  <c r="H233" i="2"/>
  <c r="I232" i="2"/>
  <c r="H232" i="2"/>
  <c r="I231" i="2"/>
  <c r="H231" i="2"/>
  <c r="I230" i="2"/>
  <c r="H230" i="2"/>
  <c r="I229" i="2"/>
  <c r="H229" i="2"/>
  <c r="I228" i="2"/>
  <c r="H228" i="2"/>
  <c r="I227" i="2"/>
  <c r="H227" i="2"/>
  <c r="I226" i="2"/>
  <c r="H226" i="2"/>
  <c r="I225" i="2"/>
  <c r="H225" i="2"/>
  <c r="I224" i="2"/>
  <c r="H224" i="2"/>
  <c r="I223" i="2"/>
  <c r="H223" i="2"/>
  <c r="I222" i="2"/>
  <c r="H222" i="2"/>
  <c r="I221" i="2"/>
  <c r="H221" i="2"/>
  <c r="I220" i="2"/>
  <c r="H220" i="2"/>
  <c r="I219" i="2"/>
  <c r="H219" i="2"/>
  <c r="I218" i="2"/>
  <c r="H218" i="2"/>
  <c r="I217" i="2"/>
  <c r="H217" i="2"/>
  <c r="I216" i="2"/>
  <c r="H216" i="2"/>
  <c r="I215" i="2"/>
  <c r="H215" i="2"/>
  <c r="I214" i="2"/>
  <c r="H214" i="2"/>
  <c r="I213" i="2"/>
  <c r="H213" i="2"/>
  <c r="I212" i="2"/>
  <c r="H212" i="2"/>
  <c r="I211" i="2"/>
  <c r="H211" i="2"/>
  <c r="I210" i="2"/>
  <c r="H210" i="2"/>
  <c r="I209" i="2"/>
  <c r="H209" i="2"/>
  <c r="I208" i="2"/>
  <c r="H208" i="2"/>
  <c r="I207" i="2"/>
  <c r="H207" i="2"/>
  <c r="I206" i="2"/>
  <c r="H206" i="2"/>
  <c r="I205" i="2"/>
  <c r="H205" i="2"/>
  <c r="I204" i="2"/>
  <c r="H204" i="2"/>
  <c r="I203" i="2"/>
  <c r="H203" i="2"/>
  <c r="I202" i="2"/>
  <c r="H202" i="2"/>
  <c r="I201" i="2"/>
  <c r="H201" i="2"/>
  <c r="I200" i="2"/>
  <c r="H200" i="2"/>
  <c r="I199" i="2"/>
  <c r="H199" i="2"/>
  <c r="I198" i="2"/>
  <c r="H198" i="2"/>
  <c r="I197" i="2"/>
  <c r="H197" i="2"/>
  <c r="I196" i="2"/>
  <c r="H196" i="2"/>
  <c r="I195" i="2"/>
  <c r="H195" i="2"/>
  <c r="I194" i="2"/>
  <c r="H194" i="2"/>
  <c r="I193" i="2"/>
  <c r="H193" i="2"/>
  <c r="I192" i="2"/>
  <c r="H192" i="2"/>
  <c r="I191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H182" i="2"/>
  <c r="I181" i="2"/>
  <c r="H181" i="2"/>
  <c r="I180" i="2"/>
  <c r="H180" i="2"/>
  <c r="I179" i="2"/>
  <c r="H179" i="2"/>
  <c r="I178" i="2"/>
  <c r="H178" i="2"/>
  <c r="I177" i="2"/>
  <c r="H177" i="2"/>
  <c r="I176" i="2"/>
  <c r="H176" i="2"/>
  <c r="I175" i="2"/>
  <c r="H175" i="2"/>
  <c r="I174" i="2"/>
  <c r="H174" i="2"/>
  <c r="I173" i="2"/>
  <c r="H173" i="2"/>
  <c r="I172" i="2"/>
  <c r="H172" i="2"/>
  <c r="I171" i="2"/>
  <c r="H171" i="2"/>
  <c r="I170" i="2"/>
  <c r="H170" i="2"/>
  <c r="I169" i="2"/>
  <c r="H169" i="2"/>
  <c r="I168" i="2"/>
  <c r="H168" i="2"/>
  <c r="I167" i="2"/>
  <c r="H167" i="2"/>
  <c r="I166" i="2"/>
  <c r="H166" i="2"/>
  <c r="I165" i="2"/>
  <c r="H165" i="2"/>
  <c r="I164" i="2"/>
  <c r="H164" i="2"/>
  <c r="I163" i="2"/>
  <c r="H163" i="2"/>
  <c r="I162" i="2"/>
  <c r="H162" i="2"/>
  <c r="I161" i="2"/>
  <c r="H161" i="2"/>
  <c r="I160" i="2"/>
  <c r="H160" i="2"/>
  <c r="I159" i="2"/>
  <c r="H159" i="2"/>
  <c r="I158" i="2"/>
  <c r="H158" i="2"/>
  <c r="I157" i="2"/>
  <c r="H157" i="2"/>
  <c r="I156" i="2"/>
  <c r="H156" i="2"/>
  <c r="I155" i="2"/>
  <c r="H155" i="2"/>
  <c r="I154" i="2"/>
  <c r="H154" i="2"/>
  <c r="I153" i="2"/>
  <c r="H153" i="2"/>
  <c r="I152" i="2"/>
  <c r="H152" i="2"/>
  <c r="I151" i="2"/>
  <c r="H151" i="2"/>
  <c r="I150" i="2"/>
  <c r="H150" i="2"/>
  <c r="I149" i="2"/>
  <c r="H149" i="2"/>
  <c r="I148" i="2"/>
  <c r="H148" i="2"/>
  <c r="I147" i="2"/>
  <c r="H147" i="2"/>
  <c r="I146" i="2"/>
  <c r="H146" i="2"/>
  <c r="I145" i="2"/>
  <c r="H145" i="2"/>
  <c r="I144" i="2"/>
  <c r="H144" i="2"/>
  <c r="I143" i="2"/>
  <c r="H143" i="2"/>
  <c r="I142" i="2"/>
  <c r="H142" i="2"/>
  <c r="I141" i="2"/>
  <c r="H141" i="2"/>
  <c r="I140" i="2"/>
  <c r="H140" i="2"/>
  <c r="I139" i="2"/>
  <c r="H139" i="2"/>
  <c r="I138" i="2"/>
  <c r="H138" i="2"/>
  <c r="I137" i="2"/>
  <c r="H137" i="2"/>
  <c r="I136" i="2"/>
  <c r="H136" i="2"/>
  <c r="I135" i="2"/>
  <c r="H135" i="2"/>
  <c r="I134" i="2"/>
  <c r="H134" i="2"/>
  <c r="I133" i="2"/>
  <c r="H133" i="2"/>
  <c r="I132" i="2"/>
  <c r="H132" i="2"/>
  <c r="I131" i="2"/>
  <c r="H131" i="2"/>
  <c r="I130" i="2"/>
  <c r="H130" i="2"/>
  <c r="I129" i="2"/>
  <c r="H129" i="2"/>
  <c r="I128" i="2"/>
  <c r="H128" i="2"/>
  <c r="I127" i="2"/>
  <c r="H127" i="2"/>
  <c r="I126" i="2"/>
  <c r="H126" i="2"/>
  <c r="I125" i="2"/>
  <c r="H125" i="2"/>
  <c r="I124" i="2"/>
  <c r="H124" i="2"/>
  <c r="I123" i="2"/>
  <c r="H123" i="2"/>
  <c r="I122" i="2"/>
  <c r="H122" i="2"/>
  <c r="I121" i="2"/>
  <c r="H121" i="2"/>
  <c r="I120" i="2"/>
  <c r="H120" i="2"/>
  <c r="I119" i="2"/>
  <c r="H119" i="2"/>
  <c r="I118" i="2"/>
  <c r="H118" i="2"/>
  <c r="I117" i="2"/>
  <c r="H117" i="2"/>
  <c r="I116" i="2"/>
  <c r="H116" i="2"/>
  <c r="I115" i="2"/>
  <c r="H115" i="2"/>
  <c r="I114" i="2"/>
  <c r="H114" i="2"/>
  <c r="I113" i="2"/>
  <c r="H113" i="2"/>
  <c r="I112" i="2"/>
  <c r="H112" i="2"/>
  <c r="I111" i="2"/>
  <c r="H111" i="2"/>
  <c r="I110" i="2"/>
  <c r="H110" i="2"/>
  <c r="I109" i="2"/>
  <c r="H109" i="2"/>
  <c r="I108" i="2"/>
  <c r="H108" i="2"/>
  <c r="I107" i="2"/>
  <c r="H107" i="2"/>
  <c r="I106" i="2"/>
  <c r="H106" i="2"/>
  <c r="I105" i="2"/>
  <c r="H105" i="2"/>
  <c r="I104" i="2"/>
  <c r="H104" i="2"/>
  <c r="I103" i="2"/>
  <c r="H103" i="2"/>
  <c r="I102" i="2"/>
  <c r="H102" i="2"/>
  <c r="I101" i="2"/>
  <c r="H101" i="2"/>
  <c r="I100" i="2"/>
  <c r="H100" i="2"/>
  <c r="I99" i="2"/>
  <c r="H99" i="2"/>
  <c r="I98" i="2"/>
  <c r="H98" i="2"/>
  <c r="I97" i="2"/>
  <c r="H97" i="2"/>
  <c r="I96" i="2"/>
  <c r="H96" i="2"/>
  <c r="I95" i="2"/>
  <c r="H95" i="2"/>
  <c r="I94" i="2"/>
  <c r="H94" i="2"/>
  <c r="I93" i="2"/>
  <c r="H93" i="2"/>
  <c r="I92" i="2"/>
  <c r="H92" i="2"/>
  <c r="I91" i="2"/>
  <c r="H91" i="2"/>
  <c r="I90" i="2"/>
  <c r="H90" i="2"/>
  <c r="I89" i="2"/>
  <c r="H89" i="2"/>
  <c r="I88" i="2"/>
  <c r="H88" i="2"/>
  <c r="I87" i="2"/>
  <c r="H87" i="2"/>
  <c r="I86" i="2"/>
  <c r="H86" i="2"/>
  <c r="I85" i="2"/>
  <c r="H85" i="2"/>
  <c r="I84" i="2"/>
  <c r="H84" i="2"/>
  <c r="I83" i="2"/>
  <c r="H83" i="2"/>
  <c r="I82" i="2"/>
  <c r="H82" i="2"/>
  <c r="I81" i="2"/>
  <c r="H81" i="2"/>
  <c r="I80" i="2"/>
  <c r="H80" i="2"/>
  <c r="I79" i="2"/>
  <c r="H79" i="2"/>
  <c r="I78" i="2"/>
  <c r="H78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H3" i="2"/>
  <c r="H4" i="2"/>
  <c r="H5" i="2"/>
  <c r="H6" i="2"/>
  <c r="H7" i="2"/>
  <c r="H8" i="2"/>
  <c r="H9" i="2"/>
  <c r="H10" i="2"/>
  <c r="L9" i="2"/>
  <c r="L10" i="2"/>
  <c r="I10" i="2"/>
  <c r="I9" i="2"/>
  <c r="I8" i="2"/>
  <c r="I3" i="2"/>
  <c r="I4" i="2"/>
  <c r="I5" i="2"/>
  <c r="I6" i="2"/>
  <c r="I7" i="2"/>
  <c r="L7" i="2"/>
  <c r="L18" i="1"/>
  <c r="M17" i="1"/>
  <c r="L17" i="1"/>
  <c r="D14" i="1"/>
  <c r="C14" i="1"/>
  <c r="B14" i="1"/>
  <c r="L9" i="1"/>
  <c r="L10" i="1"/>
  <c r="L8" i="1"/>
  <c r="I3" i="1"/>
  <c r="I4" i="1"/>
  <c r="I5" i="1"/>
  <c r="I6" i="1"/>
  <c r="L7" i="1"/>
</calcChain>
</file>

<file path=xl/sharedStrings.xml><?xml version="1.0" encoding="utf-8"?>
<sst xmlns="http://schemas.openxmlformats.org/spreadsheetml/2006/main" count="740" uniqueCount="700">
  <si>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</si>
  <si>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</si>
  <si>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</si>
  <si>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</si>
  <si>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</si>
  <si>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</si>
  <si>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</si>
  <si>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</si>
  <si>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</si>
  <si>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</si>
  <si>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</si>
  <si>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</si>
  <si>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</t>
  </si>
  <si>
    <t>B</t>
  </si>
  <si>
    <t>Asia Sales growth</t>
  </si>
  <si>
    <t>Asia Assets Growth</t>
  </si>
  <si>
    <t>Sum</t>
  </si>
  <si>
    <t>Europe EBIT Margin</t>
  </si>
  <si>
    <t>Product</t>
  </si>
  <si>
    <t>CAGR of Sales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</si>
  <si>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</si>
  <si>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</si>
  <si>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</si>
  <si>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</si>
  <si>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</si>
  <si>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</si>
  <si>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</si>
  <si>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</si>
  <si>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</si>
  <si>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Is open=low?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</si>
  <si>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</si>
  <si>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</si>
  <si>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</si>
  <si>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</si>
  <si>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</si>
  <si>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</si>
  <si>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</si>
  <si>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</si>
  <si>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</si>
  <si>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</si>
  <si>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</si>
  <si>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</si>
  <si>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</si>
  <si>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</si>
  <si>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</si>
  <si>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</si>
  <si>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</si>
  <si>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</si>
  <si>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</si>
  <si>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</si>
  <si>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</si>
  <si>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Numeral</t>
  </si>
  <si>
    <t>Text</t>
  </si>
  <si>
    <t>Average Daily turnover(in lakhs)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</si>
  <si>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</si>
  <si>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</si>
  <si>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</si>
  <si>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</si>
  <si>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</si>
  <si>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</si>
  <si>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</si>
  <si>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</si>
  <si>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</si>
  <si>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</si>
  <si>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</si>
  <si>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</si>
  <si>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</si>
  <si>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</si>
  <si>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</si>
  <si>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</si>
  <si>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</si>
  <si>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</si>
  <si>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</si>
  <si>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</si>
  <si>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</si>
  <si>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</si>
  <si>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</si>
  <si>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</si>
  <si>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</si>
  <si>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</si>
  <si>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</si>
  <si>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</si>
  <si>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</si>
  <si>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</si>
  <si>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</si>
  <si>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</si>
  <si>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</si>
  <si>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</si>
  <si>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</si>
  <si>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</si>
  <si>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</si>
  <si>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</si>
  <si>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</si>
  <si>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</si>
  <si>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</si>
  <si>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</si>
  <si>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</si>
  <si>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</si>
  <si>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</si>
  <si>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</si>
  <si>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</si>
  <si>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</si>
  <si>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</si>
  <si>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</si>
  <si>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</si>
  <si>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</si>
  <si>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</si>
  <si>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</si>
  <si>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</si>
  <si>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</si>
  <si>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</si>
  <si>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</si>
  <si>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</si>
  <si>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</si>
  <si>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</si>
  <si>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</si>
  <si>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</si>
  <si>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</si>
  <si>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</si>
  <si>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</si>
  <si>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</si>
  <si>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</si>
  <si>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</si>
  <si>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</si>
  <si>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</si>
  <si>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</si>
  <si>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</si>
  <si>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</si>
  <si>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</si>
  <si>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</si>
  <si>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</si>
  <si>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</si>
  <si>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</si>
  <si>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</si>
  <si>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</si>
  <si>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</si>
  <si>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</si>
  <si>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</si>
  <si>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</si>
  <si>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</si>
  <si>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</si>
  <si>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</si>
  <si>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</si>
  <si>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</si>
  <si>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</si>
  <si>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</si>
  <si>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</si>
  <si>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</si>
  <si>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</si>
  <si>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</si>
  <si>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</si>
  <si>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</si>
  <si>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</si>
  <si>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</si>
  <si>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</si>
  <si>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</si>
  <si>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</si>
  <si>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</si>
  <si>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</si>
  <si>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Value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</si>
  <si>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</si>
  <si>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</si>
  <si>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</si>
  <si>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</si>
  <si>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</si>
  <si>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</si>
  <si>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</si>
  <si>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% of sales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</si>
  <si>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</si>
  <si>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</si>
  <si>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</si>
  <si>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</si>
  <si>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</si>
  <si>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</si>
  <si>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</si>
  <si>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</si>
  <si>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</si>
  <si>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</si>
  <si>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</si>
  <si>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</si>
  <si>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</si>
  <si>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</si>
  <si>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</si>
  <si>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</si>
  <si>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</si>
  <si>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</si>
  <si>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</si>
  <si>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</si>
  <si>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</si>
  <si>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</si>
  <si>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</si>
  <si>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</si>
  <si>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</si>
  <si>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</si>
  <si>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</si>
  <si>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</si>
  <si>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</si>
  <si>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</si>
  <si>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</si>
  <si>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</si>
  <si>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</si>
  <si>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</si>
  <si>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</si>
  <si>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</si>
  <si>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</si>
  <si>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</si>
  <si>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</si>
  <si>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</si>
  <si>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</si>
  <si>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</si>
  <si>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</si>
  <si>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</si>
  <si>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</si>
  <si>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</si>
  <si>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</si>
  <si>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</si>
  <si>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</si>
  <si>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</si>
  <si>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</si>
  <si>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</si>
  <si>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</si>
  <si>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</si>
  <si>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</si>
  <si>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</si>
  <si>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</si>
  <si>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</si>
  <si>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</si>
  <si>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</si>
  <si>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</si>
  <si>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</si>
  <si>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</si>
  <si>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</si>
  <si>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</si>
  <si>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</si>
  <si>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</si>
  <si>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</si>
  <si>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</si>
  <si>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</si>
  <si>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</si>
  <si>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</si>
  <si>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</si>
  <si>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</si>
  <si>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</si>
  <si>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</si>
  <si>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</si>
  <si>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</si>
  <si>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</si>
  <si>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</si>
  <si>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</si>
  <si>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</si>
  <si>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</si>
  <si>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</si>
  <si>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</si>
  <si>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</si>
  <si>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</si>
  <si>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</si>
  <si>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</si>
  <si>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</si>
  <si>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</si>
  <si>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</si>
  <si>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</si>
  <si>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</si>
  <si>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</si>
  <si>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</si>
  <si>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</si>
  <si>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</si>
  <si>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</si>
  <si>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</si>
  <si>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</si>
  <si>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</si>
  <si>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</si>
  <si>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</si>
  <si>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</si>
  <si>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</si>
  <si>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</si>
  <si>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</si>
  <si>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</si>
  <si>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</si>
  <si>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</si>
  <si>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</si>
  <si>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</si>
  <si>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</si>
  <si>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</si>
  <si>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</si>
  <si>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</si>
  <si>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</si>
  <si>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</si>
  <si>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</si>
  <si>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</si>
  <si>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</si>
  <si>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</si>
  <si>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</si>
  <si>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</si>
  <si>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</si>
  <si>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</si>
  <si>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</si>
  <si>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</si>
  <si>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</si>
  <si>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</si>
  <si>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</si>
  <si>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</si>
  <si>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</si>
  <si>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</si>
  <si>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</si>
  <si>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</si>
  <si>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</si>
  <si>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</si>
  <si>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</si>
  <si>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</si>
  <si>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</si>
  <si>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</si>
  <si>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</si>
  <si>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</si>
  <si>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</si>
  <si>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</si>
  <si>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</si>
  <si>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</si>
  <si>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</si>
  <si>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</si>
  <si>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</si>
  <si>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</si>
  <si>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</si>
  <si>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</si>
  <si>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</si>
  <si>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</si>
  <si>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</si>
  <si>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</si>
  <si>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</si>
  <si>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</si>
  <si>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</si>
  <si>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</si>
  <si>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</si>
  <si>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</si>
  <si>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</si>
  <si>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</si>
  <si>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</si>
  <si>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</si>
  <si>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</si>
  <si>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</si>
  <si>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</si>
  <si>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</si>
  <si>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</si>
  <si>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</si>
  <si>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</si>
  <si>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</si>
  <si>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</si>
  <si>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</si>
  <si>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</si>
  <si>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</si>
  <si>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</si>
  <si>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</si>
  <si>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</si>
  <si>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</si>
  <si>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</si>
  <si>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</si>
  <si>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</si>
  <si>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</si>
  <si>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</si>
  <si>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</si>
  <si>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</si>
  <si>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</si>
  <si>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</si>
  <si>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</si>
  <si>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</si>
  <si>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</si>
  <si>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</si>
  <si>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</si>
  <si>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</si>
  <si>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</si>
  <si>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</si>
  <si>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</si>
  <si>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</si>
  <si>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</si>
  <si>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</si>
  <si>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</si>
  <si>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</si>
  <si>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</si>
  <si>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</si>
  <si>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</si>
  <si>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</si>
  <si>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</si>
  <si>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</si>
  <si>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</si>
  <si>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</si>
  <si>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</si>
  <si>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</si>
  <si>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</si>
  <si>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</si>
  <si>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</si>
  <si>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</si>
  <si>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</si>
  <si>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</si>
  <si>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</si>
  <si>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</si>
  <si>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</si>
  <si>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</si>
  <si>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</si>
  <si>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</si>
  <si>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</si>
  <si>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</si>
  <si>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</si>
  <si>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</si>
  <si>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</si>
  <si>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</si>
  <si>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</si>
  <si>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</si>
  <si>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</si>
  <si>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</si>
  <si>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</si>
  <si>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</si>
  <si>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</si>
  <si>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</si>
  <si>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</si>
  <si>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</si>
  <si>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</si>
  <si>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</si>
  <si>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</si>
  <si>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</si>
  <si>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</si>
  <si>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</si>
  <si>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</si>
  <si>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</si>
  <si>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</si>
  <si>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</si>
  <si>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</si>
  <si>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</si>
  <si>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</si>
  <si>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</si>
  <si>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</si>
  <si>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</si>
  <si>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</si>
  <si>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</si>
  <si>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</si>
  <si>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</si>
  <si>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</si>
  <si>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</si>
  <si>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</si>
  <si>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</si>
  <si>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</si>
  <si>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</si>
  <si>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</si>
  <si>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</si>
  <si>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</si>
  <si>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</si>
  <si>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</si>
  <si>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</si>
  <si>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</si>
  <si>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</si>
  <si>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</si>
  <si>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</si>
  <si>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</si>
  <si>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</si>
  <si>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</si>
  <si>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</si>
  <si>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</si>
  <si>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</si>
  <si>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</si>
  <si>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</si>
  <si>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</si>
  <si>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</si>
  <si>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</si>
  <si>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</si>
  <si>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</si>
  <si>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</si>
  <si>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</si>
  <si>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</si>
  <si>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</si>
  <si>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</si>
  <si>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</si>
  <si>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</si>
  <si>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</si>
  <si>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</si>
  <si>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</si>
  <si>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</si>
  <si>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</si>
  <si>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</si>
  <si>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</si>
  <si>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</si>
  <si>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</si>
  <si>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</si>
  <si>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</si>
  <si>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</si>
  <si>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</si>
  <si>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</si>
  <si>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</si>
  <si>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</si>
  <si>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</si>
  <si>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</si>
  <si>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</si>
  <si>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</si>
  <si>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</si>
  <si>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</si>
  <si>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</si>
  <si>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</si>
  <si>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</si>
  <si>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</si>
  <si>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</si>
  <si>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</si>
  <si>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</si>
  <si>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</si>
  <si>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</si>
  <si>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</si>
  <si>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</si>
  <si>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</si>
  <si>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</si>
  <si>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</si>
  <si>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</si>
  <si>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</si>
  <si>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</si>
  <si>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</si>
  <si>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</si>
  <si>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</si>
  <si>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</si>
  <si>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</si>
  <si>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</si>
  <si>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</si>
  <si>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</si>
  <si>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</si>
  <si>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</si>
  <si>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</si>
  <si>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</si>
  <si>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</si>
  <si>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</si>
  <si>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</si>
  <si>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</si>
  <si>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</si>
  <si>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</si>
  <si>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</si>
  <si>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</si>
  <si>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</si>
  <si>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</si>
  <si>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</si>
  <si>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</si>
  <si>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</si>
  <si>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</si>
  <si>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</si>
  <si>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</si>
  <si>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</si>
  <si>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</si>
  <si>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</si>
  <si>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</si>
  <si>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</si>
  <si>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</si>
  <si>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</si>
  <si>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</si>
  <si>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</si>
  <si>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</si>
  <si>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</si>
  <si>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</si>
  <si>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</si>
  <si>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</si>
  <si>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</si>
  <si>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</si>
  <si>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</si>
  <si>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</si>
  <si>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</si>
  <si>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</si>
  <si>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</si>
  <si>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</si>
  <si>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</si>
  <si>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</si>
  <si>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</si>
  <si>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</si>
  <si>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</si>
  <si>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</si>
  <si>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</si>
  <si>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</si>
  <si>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</si>
  <si>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</si>
  <si>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</si>
  <si>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</si>
  <si>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</si>
  <si>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</si>
  <si>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</si>
  <si>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</si>
  <si>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</si>
  <si>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</si>
  <si>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</si>
  <si>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</si>
  <si>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</si>
  <si>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</si>
  <si>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</si>
  <si>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</si>
  <si>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</si>
  <si>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</si>
  <si>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</si>
  <si>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</si>
  <si>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</si>
  <si>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</si>
  <si>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</si>
  <si>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</si>
  <si>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</si>
  <si>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</si>
  <si>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</si>
  <si>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</si>
  <si>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</si>
  <si>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</si>
  <si>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</si>
  <si>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</si>
  <si>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</si>
  <si>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</si>
  <si>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</si>
  <si>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</si>
  <si>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</si>
  <si>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</si>
  <si>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</si>
  <si>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</si>
  <si>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</si>
  <si>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</si>
  <si>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</si>
  <si>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</si>
  <si>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</si>
  <si>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</si>
  <si>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</si>
  <si>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</si>
  <si>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</si>
  <si>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</si>
  <si>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</si>
  <si>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</si>
  <si>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</si>
  <si>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</si>
  <si>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</si>
  <si>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</si>
  <si>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</si>
  <si>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</si>
  <si>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</si>
  <si>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</si>
  <si>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</si>
  <si>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</si>
  <si>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</si>
  <si>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</si>
  <si>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</si>
  <si>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</si>
  <si>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</si>
  <si>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</si>
  <si>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</si>
  <si>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</si>
  <si>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</si>
  <si>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</si>
  <si>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</si>
  <si>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</si>
  <si>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</si>
  <si>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</si>
  <si>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</si>
  <si>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</si>
  <si>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</si>
  <si>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</si>
  <si>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</si>
  <si>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</si>
  <si>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</si>
  <si>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</si>
  <si>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</si>
  <si>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</si>
  <si>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</si>
  <si>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</si>
  <si>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</si>
  <si>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</si>
  <si>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</si>
  <si>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</si>
  <si>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</si>
  <si>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</si>
  <si>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</si>
  <si>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</si>
  <si>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</si>
  <si>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</si>
  <si>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</si>
  <si>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</si>
  <si>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</si>
  <si>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</si>
  <si>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</si>
  <si>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</si>
  <si>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</si>
  <si>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</si>
  <si>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</si>
  <si>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</si>
  <si>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</si>
  <si>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</si>
  <si>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</si>
  <si>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</si>
  <si>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</si>
  <si>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</si>
  <si>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</si>
  <si>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</si>
  <si>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</si>
  <si>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</si>
  <si>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</si>
  <si>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</si>
  <si>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</si>
  <si>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</si>
  <si>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</si>
  <si>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</si>
  <si>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</si>
  <si>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</si>
  <si>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Deposit Mobilisation analysis</t>
  </si>
  <si>
    <t>Deposit Amount (Rs '000s)</t>
  </si>
  <si>
    <t>Month</t>
  </si>
  <si>
    <t>Week Day</t>
  </si>
  <si>
    <t>Weekday</t>
  </si>
  <si>
    <t>variable cost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</si>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</sst>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dd/mm/yy"/>
    <numFmt numFmtId="166" formatCode="_ * #,##0.0_ ;_ * \-#,##0.0_ ;_ * &quot;-&quot;??_ ;_ @_ "/>
    <numFmt numFmtId="167" formatCode="0.0%"/>
  </numFmts>
  <fonts count="19">
    <font>
      <sz val="11"/>
      <color theme="1"/>
      <name val="Calibri"/>
      <charset val="134"/>
      <scheme val="minor"/>
    </font>
    <font>
      <b/>
      <sz val="13"/>
      <color indexed="9"/>
      <name val="Cambria"/>
      <charset val="134"/>
    </font>
    <font>
      <b/>
      <sz val="10"/>
      <color indexed="9"/>
      <name val="Arial"/>
      <charset val="134"/>
    </font>
    <font>
      <sz val="11"/>
      <name val="Calibri"/>
      <charset val="134"/>
    </font>
    <font>
      <b/>
      <sz val="10"/>
      <name val="Arial"/>
      <charset val="134"/>
    </font>
    <font>
      <i/>
      <sz val="10"/>
      <name val="Arial"/>
      <charset val="134"/>
    </font>
    <font>
      <b/>
      <sz val="11"/>
      <name val="Cambria"/>
      <charset val="134"/>
    </font>
    <font>
      <sz val="10"/>
      <name val="Verdana"/>
      <charset val="134"/>
    </font>
    <font>
      <sz val="12"/>
      <name val="Calibri"/>
      <charset val="134"/>
    </font>
    <font>
      <sz val="11"/>
      <name val="Cambria"/>
      <charset val="134"/>
    </font>
    <font>
      <b/>
      <sz val="10"/>
      <name val="Verdana"/>
      <charset val="134"/>
    </font>
    <font>
      <b/>
      <sz val="11"/>
      <color theme="1"/>
      <name val="Calibri"/>
      <charset val="134"/>
      <scheme val="minor"/>
    </font>
    <font>
      <sz val="8"/>
      <name val="Verdana"/>
      <charset val="134"/>
    </font>
    <font>
      <sz val="10"/>
      <name val="Cambria"/>
      <charset val="134"/>
    </font>
    <font>
      <sz val="10"/>
      <name val="Arial"/>
      <charset val="134"/>
    </font>
    <font>
      <sz val="11"/>
      <name val="Calibri"/>
      <charset val="134"/>
      <scheme val="minor"/>
    </font>
    <font>
      <sz val="14"/>
      <color indexed="9"/>
      <name val="Calibri"/>
      <charset val="134"/>
    </font>
    <font>
      <b/>
      <i/>
      <sz val="8"/>
      <name val="Arial"/>
      <charset val="134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2" fillId="4" borderId="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65" fontId="3" fillId="3" borderId="0" xfId="0" applyNumberFormat="1" applyFont="1" applyFill="1"/>
    <xf numFmtId="0" fontId="3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5" fontId="3" fillId="5" borderId="0" xfId="0" applyNumberFormat="1" applyFont="1" applyFill="1" applyAlignment="1">
      <alignment horizontal="left"/>
    </xf>
    <xf numFmtId="164" fontId="3" fillId="0" borderId="0" xfId="0" applyNumberFormat="1" applyFont="1"/>
    <xf numFmtId="0" fontId="0" fillId="0" borderId="1" xfId="0" applyBorder="1"/>
    <xf numFmtId="0" fontId="4" fillId="0" borderId="0" xfId="0" applyFont="1" applyFill="1" applyBorder="1" applyAlignment="1"/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0" fontId="2" fillId="4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9" fontId="8" fillId="0" borderId="0" xfId="0" applyNumberFormat="1" applyFont="1"/>
    <xf numFmtId="9" fontId="7" fillId="0" borderId="0" xfId="0" applyNumberFormat="1" applyFont="1"/>
    <xf numFmtId="0" fontId="9" fillId="0" borderId="0" xfId="0" applyFont="1"/>
    <xf numFmtId="0" fontId="6" fillId="5" borderId="4" xfId="0" applyFont="1" applyFill="1" applyBorder="1"/>
    <xf numFmtId="0" fontId="10" fillId="0" borderId="4" xfId="0" applyFont="1" applyBorder="1"/>
    <xf numFmtId="0" fontId="8" fillId="0" borderId="4" xfId="0" applyFont="1" applyBorder="1"/>
    <xf numFmtId="0" fontId="0" fillId="0" borderId="0" xfId="0" applyBorder="1"/>
    <xf numFmtId="0" fontId="11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/>
    <xf numFmtId="0" fontId="1" fillId="0" borderId="0" xfId="0" applyFont="1" applyFill="1" applyAlignment="1"/>
    <xf numFmtId="0" fontId="12" fillId="3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right" wrapText="1"/>
    </xf>
    <xf numFmtId="2" fontId="0" fillId="3" borderId="0" xfId="0" applyNumberFormat="1" applyFill="1" applyAlignment="1">
      <alignment horizontal="right"/>
    </xf>
    <xf numFmtId="0" fontId="13" fillId="3" borderId="1" xfId="0" applyFont="1" applyFill="1" applyBorder="1" applyAlignment="1">
      <alignment horizontal="center"/>
    </xf>
    <xf numFmtId="0" fontId="14" fillId="3" borderId="0" xfId="0" applyFont="1" applyFill="1"/>
    <xf numFmtId="2" fontId="13" fillId="3" borderId="1" xfId="0" applyNumberFormat="1" applyFont="1" applyFill="1" applyBorder="1"/>
    <xf numFmtId="2" fontId="0" fillId="3" borderId="0" xfId="0" applyNumberFormat="1" applyFill="1"/>
    <xf numFmtId="14" fontId="0" fillId="3" borderId="0" xfId="0" applyNumberFormat="1" applyFill="1"/>
    <xf numFmtId="0" fontId="4" fillId="3" borderId="0" xfId="0" applyFont="1" applyFill="1"/>
    <xf numFmtId="165" fontId="15" fillId="3" borderId="0" xfId="0" applyNumberFormat="1" applyFont="1" applyFill="1"/>
    <xf numFmtId="0" fontId="15" fillId="3" borderId="0" xfId="0" applyFont="1" applyFill="1"/>
    <xf numFmtId="1" fontId="15" fillId="3" borderId="0" xfId="0" applyNumberFormat="1" applyFont="1" applyFill="1"/>
    <xf numFmtId="0" fontId="1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5" fillId="3" borderId="1" xfId="0" applyFont="1" applyFill="1" applyBorder="1"/>
    <xf numFmtId="0" fontId="15" fillId="0" borderId="0" xfId="0" applyFont="1"/>
    <xf numFmtId="1" fontId="3" fillId="0" borderId="0" xfId="0" applyNumberFormat="1" applyFont="1"/>
    <xf numFmtId="10" fontId="0" fillId="0" borderId="0" xfId="2" applyNumberFormat="1" applyFont="1"/>
    <xf numFmtId="166" fontId="0" fillId="0" borderId="0" xfId="1" applyNumberFormat="1" applyFont="1"/>
    <xf numFmtId="0" fontId="4" fillId="5" borderId="1" xfId="0" applyFont="1" applyFill="1" applyBorder="1"/>
    <xf numFmtId="10" fontId="0" fillId="0" borderId="1" xfId="2" applyNumberFormat="1" applyFont="1" applyBorder="1"/>
    <xf numFmtId="43" fontId="0" fillId="0" borderId="1" xfId="0" applyNumberFormat="1" applyBorder="1"/>
    <xf numFmtId="43" fontId="0" fillId="0" borderId="0" xfId="0" applyNumberFormat="1"/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4" fillId="5" borderId="0" xfId="0" applyFont="1" applyFill="1"/>
    <xf numFmtId="164" fontId="7" fillId="0" borderId="9" xfId="0" applyNumberFormat="1" applyFont="1" applyBorder="1"/>
    <xf numFmtId="164" fontId="7" fillId="0" borderId="10" xfId="0" applyNumberFormat="1" applyFont="1" applyBorder="1"/>
    <xf numFmtId="164" fontId="7" fillId="0" borderId="11" xfId="0" applyNumberFormat="1" applyFont="1" applyBorder="1"/>
    <xf numFmtId="0" fontId="17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4" fillId="5" borderId="4" xfId="0" applyFont="1" applyFill="1" applyBorder="1"/>
    <xf numFmtId="1" fontId="7" fillId="0" borderId="12" xfId="0" applyNumberFormat="1" applyFont="1" applyBorder="1"/>
    <xf numFmtId="1" fontId="7" fillId="0" borderId="13" xfId="0" applyNumberFormat="1" applyFont="1" applyBorder="1"/>
    <xf numFmtId="1" fontId="7" fillId="0" borderId="14" xfId="0" applyNumberFormat="1" applyFont="1" applyBorder="1"/>
    <xf numFmtId="0" fontId="2" fillId="4" borderId="1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0" xfId="0" applyFont="1" applyFill="1" applyBorder="1"/>
    <xf numFmtId="10" fontId="7" fillId="0" borderId="15" xfId="2" applyNumberFormat="1" applyFont="1" applyBorder="1"/>
    <xf numFmtId="10" fontId="7" fillId="0" borderId="16" xfId="2" applyNumberFormat="1" applyFont="1" applyBorder="1"/>
    <xf numFmtId="10" fontId="7" fillId="0" borderId="0" xfId="2" applyNumberFormat="1" applyFont="1" applyBorder="1"/>
    <xf numFmtId="167" fontId="0" fillId="0" borderId="0" xfId="2" applyNumberFormat="1" applyFont="1"/>
    <xf numFmtId="166" fontId="2" fillId="4" borderId="1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ill="1"/>
    <xf numFmtId="164" fontId="7" fillId="0" borderId="0" xfId="0" applyNumberFormat="1" applyFont="1"/>
    <xf numFmtId="0" fontId="2" fillId="4" borderId="0" xfId="0" applyFont="1" applyFill="1" applyBorder="1" applyAlignment="1">
      <alignment horizontal="center" wrapText="1"/>
    </xf>
    <xf numFmtId="0" fontId="16" fillId="2" borderId="0" xfId="0" applyFont="1" applyFill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3215223097112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Functions'!$O$1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000699912510936"/>
                  <c:y val="-0.33245734908136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Functions'!$N$2:$N$513</c:f>
              <c:numCache>
                <c:formatCode>0.0</c:formatCode>
                <c:ptCount val="512"/>
                <c:pt idx="0">
                  <c:v>3.64741641337387</c:v>
                </c:pt>
                <c:pt idx="1">
                  <c:v>3.6363636363636398</c:v>
                </c:pt>
                <c:pt idx="2">
                  <c:v>3.9393939393939301</c:v>
                </c:pt>
                <c:pt idx="3">
                  <c:v>3.92749244712991</c:v>
                </c:pt>
                <c:pt idx="4">
                  <c:v>4.2296072507552704</c:v>
                </c:pt>
                <c:pt idx="5">
                  <c:v>4.2042042042042196</c:v>
                </c:pt>
                <c:pt idx="6">
                  <c:v>4.4910179640718502</c:v>
                </c:pt>
                <c:pt idx="7">
                  <c:v>4.4776119402985</c:v>
                </c:pt>
                <c:pt idx="8">
                  <c:v>4.4642857142857197</c:v>
                </c:pt>
                <c:pt idx="9">
                  <c:v>4.7477744807121498</c:v>
                </c:pt>
                <c:pt idx="10">
                  <c:v>4.4247787610619502</c:v>
                </c:pt>
                <c:pt idx="11">
                  <c:v>4.7058823529411802</c:v>
                </c:pt>
                <c:pt idx="12">
                  <c:v>4.6920821114369504</c:v>
                </c:pt>
                <c:pt idx="13">
                  <c:v>4.6783625730993901</c:v>
                </c:pt>
                <c:pt idx="14">
                  <c:v>5.2478134110787398</c:v>
                </c:pt>
                <c:pt idx="15">
                  <c:v>5.5232558139534804</c:v>
                </c:pt>
                <c:pt idx="16">
                  <c:v>5.5072463768115902</c:v>
                </c:pt>
                <c:pt idx="17">
                  <c:v>5.4755043227665601</c:v>
                </c:pt>
                <c:pt idx="18">
                  <c:v>5.44412607449856</c:v>
                </c:pt>
                <c:pt idx="19">
                  <c:v>5.4285714285714297</c:v>
                </c:pt>
                <c:pt idx="20">
                  <c:v>5.6980056980056899</c:v>
                </c:pt>
                <c:pt idx="21">
                  <c:v>5.6657223796034097</c:v>
                </c:pt>
                <c:pt idx="22">
                  <c:v>5.9322033898305104</c:v>
                </c:pt>
                <c:pt idx="23">
                  <c:v>5.8988764044943798</c:v>
                </c:pt>
                <c:pt idx="24">
                  <c:v>6.1624649859943803</c:v>
                </c:pt>
                <c:pt idx="25">
                  <c:v>6.4245810055866004</c:v>
                </c:pt>
                <c:pt idx="26">
                  <c:v>6.0941828254847499</c:v>
                </c:pt>
                <c:pt idx="27">
                  <c:v>6.0606060606060801</c:v>
                </c:pt>
                <c:pt idx="28">
                  <c:v>6.0439560439560402</c:v>
                </c:pt>
                <c:pt idx="29">
                  <c:v>6.0109289617486201</c:v>
                </c:pt>
                <c:pt idx="30">
                  <c:v>5.7065217391304399</c:v>
                </c:pt>
                <c:pt idx="31">
                  <c:v>5.6910569105690998</c:v>
                </c:pt>
                <c:pt idx="32">
                  <c:v>5.6603773584905603</c:v>
                </c:pt>
                <c:pt idx="33">
                  <c:v>5.6300268096514801</c:v>
                </c:pt>
                <c:pt idx="34">
                  <c:v>5.6</c:v>
                </c:pt>
                <c:pt idx="35">
                  <c:v>5.5702917771883103</c:v>
                </c:pt>
                <c:pt idx="36">
                  <c:v>5.2770448548812698</c:v>
                </c:pt>
                <c:pt idx="37">
                  <c:v>4.7244094488188901</c:v>
                </c:pt>
                <c:pt idx="38">
                  <c:v>4.4386422976501398</c:v>
                </c:pt>
                <c:pt idx="39">
                  <c:v>4.1558441558441599</c:v>
                </c:pt>
                <c:pt idx="40">
                  <c:v>4.4041450777201998</c:v>
                </c:pt>
                <c:pt idx="41">
                  <c:v>4.3814432989690797</c:v>
                </c:pt>
                <c:pt idx="42">
                  <c:v>4.3701799485861299</c:v>
                </c:pt>
                <c:pt idx="43">
                  <c:v>4.3589743589743701</c:v>
                </c:pt>
                <c:pt idx="44">
                  <c:v>4.0816326530612104</c:v>
                </c:pt>
                <c:pt idx="45">
                  <c:v>3.8071065989847801</c:v>
                </c:pt>
                <c:pt idx="46">
                  <c:v>3.5353535353535199</c:v>
                </c:pt>
                <c:pt idx="47">
                  <c:v>3.2663316582914699</c:v>
                </c:pt>
                <c:pt idx="48">
                  <c:v>3.25814536340854</c:v>
                </c:pt>
                <c:pt idx="49">
                  <c:v>3.75939849624061</c:v>
                </c:pt>
                <c:pt idx="50">
                  <c:v>3.4999999999999898</c:v>
                </c:pt>
                <c:pt idx="51">
                  <c:v>3.4912718204488802</c:v>
                </c:pt>
                <c:pt idx="52">
                  <c:v>3.2258064516129199</c:v>
                </c:pt>
                <c:pt idx="53">
                  <c:v>2.9629629629629699</c:v>
                </c:pt>
                <c:pt idx="54">
                  <c:v>2.95566502463054</c:v>
                </c:pt>
                <c:pt idx="55">
                  <c:v>2.9484029484029302</c:v>
                </c:pt>
                <c:pt idx="56">
                  <c:v>3.1862745098039298</c:v>
                </c:pt>
                <c:pt idx="57">
                  <c:v>3.1784841075794801</c:v>
                </c:pt>
                <c:pt idx="58">
                  <c:v>3.41463414634147</c:v>
                </c:pt>
                <c:pt idx="59">
                  <c:v>3.4063260340632602</c:v>
                </c:pt>
                <c:pt idx="60">
                  <c:v>3.6407766990291401</c:v>
                </c:pt>
                <c:pt idx="61">
                  <c:v>3.8647342995169001</c:v>
                </c:pt>
                <c:pt idx="62">
                  <c:v>4.8309178743961301</c:v>
                </c:pt>
                <c:pt idx="63">
                  <c:v>5.3012048192771202</c:v>
                </c:pt>
                <c:pt idx="64">
                  <c:v>5.5288461538461497</c:v>
                </c:pt>
                <c:pt idx="65">
                  <c:v>5.9952038369304601</c:v>
                </c:pt>
                <c:pt idx="66">
                  <c:v>5.7416267942583801</c:v>
                </c:pt>
                <c:pt idx="67">
                  <c:v>7.3985680190930898</c:v>
                </c:pt>
                <c:pt idx="68">
                  <c:v>7.3634204275534501</c:v>
                </c:pt>
                <c:pt idx="69">
                  <c:v>8.0568720379146992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9.6018735362997507</c:v>
                </c:pt>
                <c:pt idx="73">
                  <c:v>9.9999999999999893</c:v>
                </c:pt>
                <c:pt idx="74">
                  <c:v>10.138248847926301</c:v>
                </c:pt>
                <c:pt idx="75">
                  <c:v>10.0686498855835</c:v>
                </c:pt>
                <c:pt idx="76">
                  <c:v>10.7061503416856</c:v>
                </c:pt>
                <c:pt idx="77">
                  <c:v>10.859728506787301</c:v>
                </c:pt>
                <c:pt idx="78">
                  <c:v>11.538461538461499</c:v>
                </c:pt>
                <c:pt idx="79">
                  <c:v>10.8888888888889</c:v>
                </c:pt>
                <c:pt idx="80">
                  <c:v>11.9469026548672</c:v>
                </c:pt>
                <c:pt idx="81">
                  <c:v>11.842105263157899</c:v>
                </c:pt>
                <c:pt idx="82">
                  <c:v>12.2004357298475</c:v>
                </c:pt>
                <c:pt idx="83">
                  <c:v>12.0950323974082</c:v>
                </c:pt>
                <c:pt idx="84">
                  <c:v>11.752136752136799</c:v>
                </c:pt>
                <c:pt idx="85">
                  <c:v>11.2050739957717</c:v>
                </c:pt>
                <c:pt idx="86">
                  <c:v>10.4602510460251</c:v>
                </c:pt>
                <c:pt idx="87">
                  <c:v>10.1871101871102</c:v>
                </c:pt>
                <c:pt idx="88">
                  <c:v>9.2592592592592595</c:v>
                </c:pt>
                <c:pt idx="89">
                  <c:v>9.1836734693877506</c:v>
                </c:pt>
                <c:pt idx="90">
                  <c:v>9.5334685598377398</c:v>
                </c:pt>
                <c:pt idx="91">
                  <c:v>8.6172344689378892</c:v>
                </c:pt>
                <c:pt idx="92">
                  <c:v>7.9051383399209501</c:v>
                </c:pt>
                <c:pt idx="93">
                  <c:v>7.6470588235294104</c:v>
                </c:pt>
                <c:pt idx="94">
                  <c:v>7.3786407766990303</c:v>
                </c:pt>
                <c:pt idx="95">
                  <c:v>7.1290944123314004</c:v>
                </c:pt>
                <c:pt idx="96">
                  <c:v>6.6921606118546899</c:v>
                </c:pt>
                <c:pt idx="97">
                  <c:v>6.2737642585551301</c:v>
                </c:pt>
                <c:pt idx="98">
                  <c:v>6.0606060606060597</c:v>
                </c:pt>
                <c:pt idx="99">
                  <c:v>5.8490566037735903</c:v>
                </c:pt>
                <c:pt idx="100">
                  <c:v>6.2146892655367196</c:v>
                </c:pt>
                <c:pt idx="101">
                  <c:v>5.9813084112149602</c:v>
                </c:pt>
                <c:pt idx="102">
                  <c:v>5.5555555555555598</c:v>
                </c:pt>
                <c:pt idx="103">
                  <c:v>5.7195571955719604</c:v>
                </c:pt>
                <c:pt idx="104">
                  <c:v>5.4945054945054999</c:v>
                </c:pt>
                <c:pt idx="105">
                  <c:v>5.4644808743169504</c:v>
                </c:pt>
                <c:pt idx="106">
                  <c:v>5.0632911392405102</c:v>
                </c:pt>
                <c:pt idx="107">
                  <c:v>5.0359712230215701</c:v>
                </c:pt>
                <c:pt idx="108">
                  <c:v>5.1971326164874698</c:v>
                </c:pt>
                <c:pt idx="109">
                  <c:v>6.0822898032200303</c:v>
                </c:pt>
                <c:pt idx="110">
                  <c:v>6.4285714285714297</c:v>
                </c:pt>
                <c:pt idx="111">
                  <c:v>6.9518716577540198</c:v>
                </c:pt>
                <c:pt idx="112">
                  <c:v>6.7375886524822803</c:v>
                </c:pt>
                <c:pt idx="113">
                  <c:v>6.7019400352733598</c:v>
                </c:pt>
                <c:pt idx="114">
                  <c:v>6.6666666666666696</c:v>
                </c:pt>
                <c:pt idx="115">
                  <c:v>6.6317626527050599</c:v>
                </c:pt>
                <c:pt idx="116">
                  <c:v>6.4236111111110903</c:v>
                </c:pt>
                <c:pt idx="117">
                  <c:v>6.3903281519861901</c:v>
                </c:pt>
                <c:pt idx="118">
                  <c:v>6.7125645438898403</c:v>
                </c:pt>
                <c:pt idx="119">
                  <c:v>6.6780821917808098</c:v>
                </c:pt>
                <c:pt idx="120">
                  <c:v>6.8143100511073298</c:v>
                </c:pt>
                <c:pt idx="121">
                  <c:v>6.2394603709949399</c:v>
                </c:pt>
                <c:pt idx="122">
                  <c:v>6.3758389261744801</c:v>
                </c:pt>
                <c:pt idx="123">
                  <c:v>6.4999999999999902</c:v>
                </c:pt>
                <c:pt idx="124">
                  <c:v>7.1428571428571397</c:v>
                </c:pt>
                <c:pt idx="125">
                  <c:v>7.4380165289256199</c:v>
                </c:pt>
                <c:pt idx="126">
                  <c:v>7.7302631578947301</c:v>
                </c:pt>
                <c:pt idx="127">
                  <c:v>7.8559738134206203</c:v>
                </c:pt>
                <c:pt idx="128">
                  <c:v>8.4828711256117497</c:v>
                </c:pt>
                <c:pt idx="129">
                  <c:v>8.9285714285714199</c:v>
                </c:pt>
                <c:pt idx="130">
                  <c:v>8.8709677419354804</c:v>
                </c:pt>
                <c:pt idx="131">
                  <c:v>8.9887640449438404</c:v>
                </c:pt>
                <c:pt idx="132">
                  <c:v>9.2503987240829293</c:v>
                </c:pt>
                <c:pt idx="133">
                  <c:v>9.8412698412698507</c:v>
                </c:pt>
                <c:pt idx="134">
                  <c:v>10.252365930599399</c:v>
                </c:pt>
                <c:pt idx="135">
                  <c:v>10.4851330203443</c:v>
                </c:pt>
                <c:pt idx="136">
                  <c:v>10.6976744186047</c:v>
                </c:pt>
                <c:pt idx="137">
                  <c:v>11.0769230769231</c:v>
                </c:pt>
                <c:pt idx="138">
                  <c:v>11.450381679389301</c:v>
                </c:pt>
                <c:pt idx="139">
                  <c:v>11.8361153262519</c:v>
                </c:pt>
                <c:pt idx="140">
                  <c:v>11.8796992481203</c:v>
                </c:pt>
                <c:pt idx="141">
                  <c:v>12.0715350223547</c:v>
                </c:pt>
                <c:pt idx="142">
                  <c:v>12.592592592592601</c:v>
                </c:pt>
                <c:pt idx="143">
                  <c:v>13.254786450662699</c:v>
                </c:pt>
                <c:pt idx="144">
                  <c:v>13.868613138686101</c:v>
                </c:pt>
                <c:pt idx="145">
                  <c:v>14.161849710982599</c:v>
                </c:pt>
                <c:pt idx="146">
                  <c:v>14.5922746781116</c:v>
                </c:pt>
                <c:pt idx="147">
                  <c:v>14.589235127478799</c:v>
                </c:pt>
                <c:pt idx="148">
                  <c:v>14.4257703081232</c:v>
                </c:pt>
                <c:pt idx="149">
                  <c:v>14.265927977839301</c:v>
                </c:pt>
                <c:pt idx="150">
                  <c:v>13.150684931506801</c:v>
                </c:pt>
                <c:pt idx="151">
                  <c:v>12.8900949796472</c:v>
                </c:pt>
                <c:pt idx="152">
                  <c:v>12.768817204301101</c:v>
                </c:pt>
                <c:pt idx="153">
                  <c:v>12.6329787234043</c:v>
                </c:pt>
                <c:pt idx="154">
                  <c:v>12.6315789473684</c:v>
                </c:pt>
                <c:pt idx="155">
                  <c:v>12.353706111833599</c:v>
                </c:pt>
                <c:pt idx="156">
                  <c:v>11.794871794871799</c:v>
                </c:pt>
                <c:pt idx="157">
                  <c:v>11.3924050632911</c:v>
                </c:pt>
                <c:pt idx="158">
                  <c:v>10.611735330836501</c:v>
                </c:pt>
                <c:pt idx="159">
                  <c:v>10.1359703337454</c:v>
                </c:pt>
                <c:pt idx="160">
                  <c:v>9.7919216646266793</c:v>
                </c:pt>
                <c:pt idx="161">
                  <c:v>9.6969696969696901</c:v>
                </c:pt>
                <c:pt idx="162">
                  <c:v>10.7748184019371</c:v>
                </c:pt>
                <c:pt idx="163">
                  <c:v>10.817307692307701</c:v>
                </c:pt>
                <c:pt idx="164">
                  <c:v>10.965435041716299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8.9120370370370203</c:v>
                </c:pt>
                <c:pt idx="168">
                  <c:v>8.2568807339449499</c:v>
                </c:pt>
                <c:pt idx="169">
                  <c:v>7.6136363636363704</c:v>
                </c:pt>
                <c:pt idx="170">
                  <c:v>6.8848758465011501</c:v>
                </c:pt>
                <c:pt idx="171">
                  <c:v>6.62177328843996</c:v>
                </c:pt>
                <c:pt idx="172">
                  <c:v>6.9119286510590996</c:v>
                </c:pt>
                <c:pt idx="173">
                  <c:v>7.1823204419889404</c:v>
                </c:pt>
                <c:pt idx="174">
                  <c:v>6.5573770491803396</c:v>
                </c:pt>
                <c:pt idx="175">
                  <c:v>5.9652928416486004</c:v>
                </c:pt>
                <c:pt idx="176">
                  <c:v>4.9409237379162398</c:v>
                </c:pt>
                <c:pt idx="177">
                  <c:v>5.0321199143468904</c:v>
                </c:pt>
                <c:pt idx="178">
                  <c:v>4.4776119402985204</c:v>
                </c:pt>
                <c:pt idx="179">
                  <c:v>3.8257173219978799</c:v>
                </c:pt>
                <c:pt idx="180">
                  <c:v>3.7076271186440701</c:v>
                </c:pt>
                <c:pt idx="181">
                  <c:v>3.4846884899683199</c:v>
                </c:pt>
                <c:pt idx="182">
                  <c:v>3.59028511087645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2.4742268041237199</c:v>
                </c:pt>
                <c:pt idx="186">
                  <c:v>2.3589743589743599</c:v>
                </c:pt>
                <c:pt idx="187">
                  <c:v>2.4564994882292601</c:v>
                </c:pt>
                <c:pt idx="188">
                  <c:v>2.7635619242579299</c:v>
                </c:pt>
                <c:pt idx="189">
                  <c:v>2.7522935779816602</c:v>
                </c:pt>
                <c:pt idx="190">
                  <c:v>3.16326530612245</c:v>
                </c:pt>
                <c:pt idx="191">
                  <c:v>3.7871033776868002</c:v>
                </c:pt>
                <c:pt idx="192">
                  <c:v>4.2900919305413501</c:v>
                </c:pt>
                <c:pt idx="193">
                  <c:v>4.6938775510203996</c:v>
                </c:pt>
                <c:pt idx="194">
                  <c:v>4.8929663608562803</c:v>
                </c:pt>
                <c:pt idx="195">
                  <c:v>4.5546558704453499</c:v>
                </c:pt>
                <c:pt idx="196">
                  <c:v>4.3346774193548301</c:v>
                </c:pt>
                <c:pt idx="197">
                  <c:v>4.3259557344064401</c:v>
                </c:pt>
                <c:pt idx="198">
                  <c:v>4.3086172344689402</c:v>
                </c:pt>
                <c:pt idx="199">
                  <c:v>4.2957042957043203</c:v>
                </c:pt>
                <c:pt idx="200">
                  <c:v>4.2828685258964097</c:v>
                </c:pt>
                <c:pt idx="201">
                  <c:v>4.2658730158730203</c:v>
                </c:pt>
                <c:pt idx="202">
                  <c:v>4.1543026706231601</c:v>
                </c:pt>
                <c:pt idx="203">
                  <c:v>4.0433925049309503</c:v>
                </c:pt>
                <c:pt idx="204">
                  <c:v>3.52595494613126</c:v>
                </c:pt>
                <c:pt idx="205">
                  <c:v>3.6062378167641498</c:v>
                </c:pt>
                <c:pt idx="206">
                  <c:v>3.79008746355685</c:v>
                </c:pt>
                <c:pt idx="207">
                  <c:v>3.5818005808325299</c:v>
                </c:pt>
                <c:pt idx="208">
                  <c:v>3.5748792270531502</c:v>
                </c:pt>
                <c:pt idx="209">
                  <c:v>3.66441658630665</c:v>
                </c:pt>
                <c:pt idx="210">
                  <c:v>3.4582132564841701</c:v>
                </c:pt>
                <c:pt idx="211">
                  <c:v>3.3524904214559301</c:v>
                </c:pt>
                <c:pt idx="212">
                  <c:v>3.2473734479465</c:v>
                </c:pt>
                <c:pt idx="213">
                  <c:v>3.2350142721217798</c:v>
                </c:pt>
                <c:pt idx="214">
                  <c:v>3.5137701804368602</c:v>
                </c:pt>
                <c:pt idx="215">
                  <c:v>3.7914691943127901</c:v>
                </c:pt>
                <c:pt idx="216">
                  <c:v>3.9735099337748299</c:v>
                </c:pt>
                <c:pt idx="217">
                  <c:v>3.1984948259642598</c:v>
                </c:pt>
                <c:pt idx="218">
                  <c:v>2.15355805243445</c:v>
                </c:pt>
                <c:pt idx="219">
                  <c:v>1.5887850467289699</c:v>
                </c:pt>
                <c:pt idx="220">
                  <c:v>1.6791044776119499</c:v>
                </c:pt>
                <c:pt idx="221">
                  <c:v>1.7674418604651101</c:v>
                </c:pt>
                <c:pt idx="222">
                  <c:v>1.6713091922005501</c:v>
                </c:pt>
                <c:pt idx="223">
                  <c:v>1.5755329008340999</c:v>
                </c:pt>
                <c:pt idx="224">
                  <c:v>1.75763182238668</c:v>
                </c:pt>
                <c:pt idx="225">
                  <c:v>1.5668202764976999</c:v>
                </c:pt>
                <c:pt idx="226">
                  <c:v>1.28440366972478</c:v>
                </c:pt>
                <c:pt idx="227">
                  <c:v>1.1872146118721401</c:v>
                </c:pt>
                <c:pt idx="228">
                  <c:v>1.3648771610555099</c:v>
                </c:pt>
                <c:pt idx="229">
                  <c:v>1.91431175934367</c:v>
                </c:pt>
                <c:pt idx="230">
                  <c:v>2.8414298808432599</c:v>
                </c:pt>
                <c:pt idx="231">
                  <c:v>3.67985280588776</c:v>
                </c:pt>
                <c:pt idx="232">
                  <c:v>3.6697247706421998</c:v>
                </c:pt>
                <c:pt idx="233">
                  <c:v>3.74771480804388</c:v>
                </c:pt>
                <c:pt idx="234">
                  <c:v>3.92694063926939</c:v>
                </c:pt>
                <c:pt idx="235">
                  <c:v>4.28832116788322</c:v>
                </c:pt>
                <c:pt idx="236">
                  <c:v>4.2727272727272698</c:v>
                </c:pt>
                <c:pt idx="237">
                  <c:v>4.3557168784028999</c:v>
                </c:pt>
                <c:pt idx="238">
                  <c:v>4.5289855072463903</c:v>
                </c:pt>
                <c:pt idx="239">
                  <c:v>4.3321299638989101</c:v>
                </c:pt>
                <c:pt idx="240">
                  <c:v>4.1292639138240403</c:v>
                </c:pt>
                <c:pt idx="241">
                  <c:v>3.9355992844365</c:v>
                </c:pt>
                <c:pt idx="242">
                  <c:v>3.8324420677361899</c:v>
                </c:pt>
                <c:pt idx="243">
                  <c:v>3.9929015084294601</c:v>
                </c:pt>
                <c:pt idx="244">
                  <c:v>3.98230088495575</c:v>
                </c:pt>
                <c:pt idx="245">
                  <c:v>3.9647577092511099</c:v>
                </c:pt>
                <c:pt idx="246">
                  <c:v>4.1300527240773404</c:v>
                </c:pt>
                <c:pt idx="247">
                  <c:v>4.1119860017497798</c:v>
                </c:pt>
                <c:pt idx="248">
                  <c:v>4.1848299912815996</c:v>
                </c:pt>
                <c:pt idx="249">
                  <c:v>4.2608695652174102</c:v>
                </c:pt>
                <c:pt idx="250">
                  <c:v>4.2461005199306596</c:v>
                </c:pt>
                <c:pt idx="251">
                  <c:v>4.4117647058823604</c:v>
                </c:pt>
                <c:pt idx="252">
                  <c:v>4.4827586206896504</c:v>
                </c:pt>
                <c:pt idx="253">
                  <c:v>4.6471600688467998</c:v>
                </c:pt>
                <c:pt idx="254">
                  <c:v>4.89270386266094</c:v>
                </c:pt>
                <c:pt idx="255">
                  <c:v>5.0341296928327699</c:v>
                </c:pt>
                <c:pt idx="256">
                  <c:v>5.2765957446808498</c:v>
                </c:pt>
                <c:pt idx="257">
                  <c:v>5.1694915254237204</c:v>
                </c:pt>
                <c:pt idx="258">
                  <c:v>5.0632911392405102</c:v>
                </c:pt>
                <c:pt idx="259">
                  <c:v>4.6218487394957997</c:v>
                </c:pt>
                <c:pt idx="260">
                  <c:v>4.4351464435146397</c:v>
                </c:pt>
                <c:pt idx="261">
                  <c:v>4.5871559633027497</c:v>
                </c:pt>
                <c:pt idx="262">
                  <c:v>4.6550290939318497</c:v>
                </c:pt>
                <c:pt idx="263">
                  <c:v>4.6396023198011598</c:v>
                </c:pt>
                <c:pt idx="264">
                  <c:v>5.1980198019802</c:v>
                </c:pt>
                <c:pt idx="265">
                  <c:v>5.2631578947368398</c:v>
                </c:pt>
                <c:pt idx="266">
                  <c:v>5.2373158756137403</c:v>
                </c:pt>
                <c:pt idx="267">
                  <c:v>4.7116165718927796</c:v>
                </c:pt>
                <c:pt idx="268">
                  <c:v>4.3654001616814799</c:v>
                </c:pt>
                <c:pt idx="269">
                  <c:v>4.67365028203064</c:v>
                </c:pt>
                <c:pt idx="270">
                  <c:v>4.81927710843373</c:v>
                </c:pt>
                <c:pt idx="271">
                  <c:v>5.7028112449799098</c:v>
                </c:pt>
                <c:pt idx="272">
                  <c:v>6.1698717948718098</c:v>
                </c:pt>
                <c:pt idx="273">
                  <c:v>6.3795853269537499</c:v>
                </c:pt>
                <c:pt idx="274">
                  <c:v>6.1953931691818704</c:v>
                </c:pt>
                <c:pt idx="275">
                  <c:v>6.2549485352335603</c:v>
                </c:pt>
                <c:pt idx="276">
                  <c:v>5.6470588235294104</c:v>
                </c:pt>
                <c:pt idx="277">
                  <c:v>5.3125000000000098</c:v>
                </c:pt>
                <c:pt idx="278">
                  <c:v>4.8211508553654996</c:v>
                </c:pt>
                <c:pt idx="279">
                  <c:v>4.8099301784328796</c:v>
                </c:pt>
                <c:pt idx="280">
                  <c:v>5.0348567002323801</c:v>
                </c:pt>
                <c:pt idx="281">
                  <c:v>4.6959199384141597</c:v>
                </c:pt>
                <c:pt idx="282">
                  <c:v>4.3678160919540199</c:v>
                </c:pt>
                <c:pt idx="283">
                  <c:v>3.7993920972644299</c:v>
                </c:pt>
                <c:pt idx="284">
                  <c:v>3.3962264150943402</c:v>
                </c:pt>
                <c:pt idx="285">
                  <c:v>2.8485757121439201</c:v>
                </c:pt>
                <c:pt idx="286">
                  <c:v>3.0665669409125198</c:v>
                </c:pt>
                <c:pt idx="287">
                  <c:v>2.9806259314456098</c:v>
                </c:pt>
                <c:pt idx="288">
                  <c:v>2.6726057906459002</c:v>
                </c:pt>
                <c:pt idx="289">
                  <c:v>2.8189910979228299</c:v>
                </c:pt>
                <c:pt idx="290">
                  <c:v>3.1899109792284701</c:v>
                </c:pt>
                <c:pt idx="291">
                  <c:v>3.18282753515915</c:v>
                </c:pt>
                <c:pt idx="292">
                  <c:v>3.023598820059</c:v>
                </c:pt>
                <c:pt idx="293">
                  <c:v>3.01470588235293</c:v>
                </c:pt>
                <c:pt idx="294">
                  <c:v>3.1571218795888498</c:v>
                </c:pt>
                <c:pt idx="295">
                  <c:v>3.07467057101025</c:v>
                </c:pt>
                <c:pt idx="296">
                  <c:v>2.9927007299270101</c:v>
                </c:pt>
                <c:pt idx="297">
                  <c:v>3.2798833819242001</c:v>
                </c:pt>
                <c:pt idx="298">
                  <c:v>3.12046444121914</c:v>
                </c:pt>
                <c:pt idx="299">
                  <c:v>2.9667149059334501</c:v>
                </c:pt>
                <c:pt idx="300">
                  <c:v>3.2537960954446898</c:v>
                </c:pt>
                <c:pt idx="301">
                  <c:v>3.2467532467532498</c:v>
                </c:pt>
                <c:pt idx="302">
                  <c:v>3.01941049604602</c:v>
                </c:pt>
                <c:pt idx="303">
                  <c:v>3.15638450502151</c:v>
                </c:pt>
                <c:pt idx="304">
                  <c:v>3.2211882605583502</c:v>
                </c:pt>
                <c:pt idx="305">
                  <c:v>2.9978586723768998</c:v>
                </c:pt>
                <c:pt idx="306">
                  <c:v>2.8469750889679601</c:v>
                </c:pt>
                <c:pt idx="307">
                  <c:v>2.8409090909090802</c:v>
                </c:pt>
                <c:pt idx="308">
                  <c:v>2.7639971651311201</c:v>
                </c:pt>
                <c:pt idx="309">
                  <c:v>2.7522935779816602</c:v>
                </c:pt>
                <c:pt idx="310">
                  <c:v>2.7445460942997899</c:v>
                </c:pt>
                <c:pt idx="311">
                  <c:v>2.8109627547435099</c:v>
                </c:pt>
                <c:pt idx="312">
                  <c:v>2.45098039215685</c:v>
                </c:pt>
                <c:pt idx="313">
                  <c:v>2.5157232704402501</c:v>
                </c:pt>
                <c:pt idx="314">
                  <c:v>2.6517794836008202</c:v>
                </c:pt>
                <c:pt idx="315">
                  <c:v>2.3643949930458801</c:v>
                </c:pt>
                <c:pt idx="316">
                  <c:v>2.28848821081831</c:v>
                </c:pt>
                <c:pt idx="317">
                  <c:v>2.4948024948024901</c:v>
                </c:pt>
                <c:pt idx="318">
                  <c:v>2.6989619377162599</c:v>
                </c:pt>
                <c:pt idx="319">
                  <c:v>2.9005524861878298</c:v>
                </c:pt>
                <c:pt idx="320">
                  <c:v>2.9655172413793198</c:v>
                </c:pt>
                <c:pt idx="321">
                  <c:v>2.6098901098901202</c:v>
                </c:pt>
                <c:pt idx="322">
                  <c:v>2.6027397260274001</c:v>
                </c:pt>
                <c:pt idx="323">
                  <c:v>2.5974025974025801</c:v>
                </c:pt>
                <c:pt idx="324">
                  <c:v>2.8708133971291798</c:v>
                </c:pt>
                <c:pt idx="325">
                  <c:v>2.8629856850715898</c:v>
                </c:pt>
                <c:pt idx="326">
                  <c:v>2.78721957851802</c:v>
                </c:pt>
                <c:pt idx="327">
                  <c:v>3.12500000000002</c:v>
                </c:pt>
                <c:pt idx="328">
                  <c:v>3.1186440677966099</c:v>
                </c:pt>
                <c:pt idx="329">
                  <c:v>3.0425963488843699</c:v>
                </c:pt>
                <c:pt idx="330">
                  <c:v>2.83018867924527</c:v>
                </c:pt>
                <c:pt idx="331">
                  <c:v>2.61744966442954</c:v>
                </c:pt>
                <c:pt idx="332">
                  <c:v>2.5452109845947701</c:v>
                </c:pt>
                <c:pt idx="333">
                  <c:v>2.7443105756358701</c:v>
                </c:pt>
                <c:pt idx="334">
                  <c:v>2.60347129506007</c:v>
                </c:pt>
                <c:pt idx="335">
                  <c:v>2.5316455696202702</c:v>
                </c:pt>
                <c:pt idx="336">
                  <c:v>2.7906976744185998</c:v>
                </c:pt>
                <c:pt idx="337">
                  <c:v>2.7170311464546102</c:v>
                </c:pt>
                <c:pt idx="338">
                  <c:v>2.8439153439153499</c:v>
                </c:pt>
                <c:pt idx="339">
                  <c:v>2.8326745718050002</c:v>
                </c:pt>
                <c:pt idx="340">
                  <c:v>2.82708744247206</c:v>
                </c:pt>
                <c:pt idx="341">
                  <c:v>2.8215223097112698</c:v>
                </c:pt>
                <c:pt idx="342">
                  <c:v>2.8833551769331698</c:v>
                </c:pt>
                <c:pt idx="343">
                  <c:v>2.8122956180510101</c:v>
                </c:pt>
                <c:pt idx="344">
                  <c:v>3.00457217504899</c:v>
                </c:pt>
                <c:pt idx="345">
                  <c:v>3.0618892508143198</c:v>
                </c:pt>
                <c:pt idx="346">
                  <c:v>3.25309043591411</c:v>
                </c:pt>
                <c:pt idx="347">
                  <c:v>3.3788174139051299</c:v>
                </c:pt>
                <c:pt idx="348">
                  <c:v>3.0381383322559898</c:v>
                </c:pt>
                <c:pt idx="349">
                  <c:v>3.0322580645161201</c:v>
                </c:pt>
                <c:pt idx="350">
                  <c:v>2.76527331189711</c:v>
                </c:pt>
                <c:pt idx="351">
                  <c:v>2.4343369634849599</c:v>
                </c:pt>
                <c:pt idx="352">
                  <c:v>2.2378516624040898</c:v>
                </c:pt>
                <c:pt idx="353">
                  <c:v>2.2335673261008302</c:v>
                </c:pt>
                <c:pt idx="354">
                  <c:v>2.1656050955413999</c:v>
                </c:pt>
                <c:pt idx="355">
                  <c:v>2.2900763358778802</c:v>
                </c:pt>
                <c:pt idx="356">
                  <c:v>2.2194039315155401</c:v>
                </c:pt>
                <c:pt idx="357">
                  <c:v>2.0859671302149199</c:v>
                </c:pt>
                <c:pt idx="358">
                  <c:v>1.89035916824196</c:v>
                </c:pt>
                <c:pt idx="359">
                  <c:v>1.69704588309241</c:v>
                </c:pt>
                <c:pt idx="360">
                  <c:v>1.6311166875784</c:v>
                </c:pt>
                <c:pt idx="361">
                  <c:v>1.4402003757044499</c:v>
                </c:pt>
                <c:pt idx="362">
                  <c:v>1.3767209011263899</c:v>
                </c:pt>
                <c:pt idx="363">
                  <c:v>1.43839899937459</c:v>
                </c:pt>
                <c:pt idx="364">
                  <c:v>1.6885553470919401</c:v>
                </c:pt>
                <c:pt idx="365">
                  <c:v>1.6229712858926399</c:v>
                </c:pt>
                <c:pt idx="366">
                  <c:v>1.7456359102244301</c:v>
                </c:pt>
                <c:pt idx="367">
                  <c:v>1.61691542288558</c:v>
                </c:pt>
                <c:pt idx="368">
                  <c:v>1.4267990074441801</c:v>
                </c:pt>
                <c:pt idx="369">
                  <c:v>1.48606811145511</c:v>
                </c:pt>
                <c:pt idx="370">
                  <c:v>1.4842300556586301</c:v>
                </c:pt>
                <c:pt idx="371">
                  <c:v>1.60692212608158</c:v>
                </c:pt>
                <c:pt idx="372">
                  <c:v>1.6666666666666601</c:v>
                </c:pt>
                <c:pt idx="373">
                  <c:v>1.6666666666666601</c:v>
                </c:pt>
                <c:pt idx="374">
                  <c:v>1.7283950617283901</c:v>
                </c:pt>
                <c:pt idx="375">
                  <c:v>2.2811344019728801</c:v>
                </c:pt>
                <c:pt idx="376">
                  <c:v>2.0910209102091</c:v>
                </c:pt>
                <c:pt idx="377">
                  <c:v>1.9656019656019601</c:v>
                </c:pt>
                <c:pt idx="378">
                  <c:v>2.1446078431372602</c:v>
                </c:pt>
                <c:pt idx="379">
                  <c:v>2.26438188494491</c:v>
                </c:pt>
                <c:pt idx="380">
                  <c:v>2.62996941896025</c:v>
                </c:pt>
                <c:pt idx="381">
                  <c:v>2.56253813300793</c:v>
                </c:pt>
                <c:pt idx="382">
                  <c:v>2.6203534430225601</c:v>
                </c:pt>
                <c:pt idx="383">
                  <c:v>2.6763990267639999</c:v>
                </c:pt>
                <c:pt idx="384">
                  <c:v>2.7929568913175502</c:v>
                </c:pt>
                <c:pt idx="385">
                  <c:v>3.2179720704310899</c:v>
                </c:pt>
                <c:pt idx="386">
                  <c:v>3.7621359223301001</c:v>
                </c:pt>
                <c:pt idx="387">
                  <c:v>3.01386377335744</c:v>
                </c:pt>
                <c:pt idx="388">
                  <c:v>3.1325301204819098</c:v>
                </c:pt>
                <c:pt idx="389">
                  <c:v>3.73493975903614</c:v>
                </c:pt>
                <c:pt idx="390">
                  <c:v>3.5992801439712001</c:v>
                </c:pt>
                <c:pt idx="391">
                  <c:v>3.3512866546977702</c:v>
                </c:pt>
                <c:pt idx="392">
                  <c:v>3.4564958283670899</c:v>
                </c:pt>
                <c:pt idx="393">
                  <c:v>3.4503271861986899</c:v>
                </c:pt>
                <c:pt idx="394">
                  <c:v>3.4441805225653201</c:v>
                </c:pt>
                <c:pt idx="395">
                  <c:v>3.4360189573459499</c:v>
                </c:pt>
                <c:pt idx="396">
                  <c:v>3.7212049616065901</c:v>
                </c:pt>
                <c:pt idx="397">
                  <c:v>3.5294117647058898</c:v>
                </c:pt>
                <c:pt idx="398">
                  <c:v>2.9824561403508598</c:v>
                </c:pt>
                <c:pt idx="399">
                  <c:v>3.2182562902282101</c:v>
                </c:pt>
                <c:pt idx="400">
                  <c:v>3.5630841121495398</c:v>
                </c:pt>
                <c:pt idx="401">
                  <c:v>3.1939605110336902</c:v>
                </c:pt>
                <c:pt idx="402">
                  <c:v>2.7214823393167502</c:v>
                </c:pt>
                <c:pt idx="403">
                  <c:v>2.7214823393167502</c:v>
                </c:pt>
                <c:pt idx="404">
                  <c:v>2.5921658986175</c:v>
                </c:pt>
                <c:pt idx="405">
                  <c:v>2.1276595744680802</c:v>
                </c:pt>
                <c:pt idx="406">
                  <c:v>1.894374282434</c:v>
                </c:pt>
                <c:pt idx="407">
                  <c:v>1.60366552119131</c:v>
                </c:pt>
                <c:pt idx="408">
                  <c:v>1.1958997722095699</c:v>
                </c:pt>
                <c:pt idx="409">
                  <c:v>1.13636363636365</c:v>
                </c:pt>
                <c:pt idx="410">
                  <c:v>1.3628620102214699</c:v>
                </c:pt>
                <c:pt idx="411">
                  <c:v>1.64399092970522</c:v>
                </c:pt>
                <c:pt idx="412">
                  <c:v>1.2408347433728</c:v>
                </c:pt>
                <c:pt idx="413">
                  <c:v>1.06921778277997</c:v>
                </c:pt>
                <c:pt idx="414">
                  <c:v>1.46561443066515</c:v>
                </c:pt>
                <c:pt idx="415">
                  <c:v>1.7474633596392199</c:v>
                </c:pt>
                <c:pt idx="416">
                  <c:v>1.5160022459292699</c:v>
                </c:pt>
                <c:pt idx="417">
                  <c:v>2.0270270270270201</c:v>
                </c:pt>
                <c:pt idx="418">
                  <c:v>2.2535211267605599</c:v>
                </c:pt>
                <c:pt idx="419">
                  <c:v>2.4802705749718199</c:v>
                </c:pt>
                <c:pt idx="420">
                  <c:v>2.7574563871694</c:v>
                </c:pt>
                <c:pt idx="421">
                  <c:v>3.1460674157303399</c:v>
                </c:pt>
                <c:pt idx="422">
                  <c:v>3.02521008403362</c:v>
                </c:pt>
                <c:pt idx="423">
                  <c:v>2.1751254880089101</c:v>
                </c:pt>
                <c:pt idx="424">
                  <c:v>1.8941504178273001</c:v>
                </c:pt>
                <c:pt idx="425">
                  <c:v>1.9487750556793</c:v>
                </c:pt>
                <c:pt idx="426">
                  <c:v>2.0555555555555398</c:v>
                </c:pt>
                <c:pt idx="427">
                  <c:v>2.21606648199446</c:v>
                </c:pt>
                <c:pt idx="428">
                  <c:v>2.3783185840707799</c:v>
                </c:pt>
                <c:pt idx="429">
                  <c:v>2.0419426048565299</c:v>
                </c:pt>
                <c:pt idx="430">
                  <c:v>1.92837465564739</c:v>
                </c:pt>
                <c:pt idx="431">
                  <c:v>2.0352035203520198</c:v>
                </c:pt>
                <c:pt idx="432">
                  <c:v>2.0262869660460101</c:v>
                </c:pt>
                <c:pt idx="433">
                  <c:v>1.68845315904138</c:v>
                </c:pt>
                <c:pt idx="434">
                  <c:v>1.7400761283306001</c:v>
                </c:pt>
                <c:pt idx="435">
                  <c:v>2.2925764192139901</c:v>
                </c:pt>
                <c:pt idx="436">
                  <c:v>2.89775833788954</c:v>
                </c:pt>
                <c:pt idx="437">
                  <c:v>3.1676679410158401</c:v>
                </c:pt>
                <c:pt idx="438">
                  <c:v>2.9395753946652299</c:v>
                </c:pt>
                <c:pt idx="439">
                  <c:v>2.5474254742547302</c:v>
                </c:pt>
                <c:pt idx="440">
                  <c:v>2.5391680172879498</c:v>
                </c:pt>
                <c:pt idx="441">
                  <c:v>3.1909140075716498</c:v>
                </c:pt>
                <c:pt idx="442">
                  <c:v>3.6216216216216099</c:v>
                </c:pt>
                <c:pt idx="443">
                  <c:v>3.3423180592991901</c:v>
                </c:pt>
                <c:pt idx="444">
                  <c:v>2.8448738593665999</c:v>
                </c:pt>
                <c:pt idx="445">
                  <c:v>3.0530262453133399</c:v>
                </c:pt>
                <c:pt idx="446">
                  <c:v>3.2068412613575701</c:v>
                </c:pt>
                <c:pt idx="447">
                  <c:v>3.3617929562433302</c:v>
                </c:pt>
                <c:pt idx="448">
                  <c:v>2.86928799149841</c:v>
                </c:pt>
                <c:pt idx="449">
                  <c:v>2.5410269984118501</c:v>
                </c:pt>
                <c:pt idx="450">
                  <c:v>3.06716023268112</c:v>
                </c:pt>
                <c:pt idx="451">
                  <c:v>3.6469344608879499</c:v>
                </c:pt>
                <c:pt idx="452">
                  <c:v>4.7418335089568098</c:v>
                </c:pt>
                <c:pt idx="453">
                  <c:v>4.3501048218029403</c:v>
                </c:pt>
                <c:pt idx="454">
                  <c:v>3.3385498174230501</c:v>
                </c:pt>
                <c:pt idx="455">
                  <c:v>3.3385498174230501</c:v>
                </c:pt>
                <c:pt idx="456">
                  <c:v>3.9665970772442498</c:v>
                </c:pt>
                <c:pt idx="457">
                  <c:v>3.6382536382536301</c:v>
                </c:pt>
                <c:pt idx="458">
                  <c:v>3.4179181771103</c:v>
                </c:pt>
                <c:pt idx="459">
                  <c:v>3.5622096024780601</c:v>
                </c:pt>
                <c:pt idx="460">
                  <c:v>4.0289256198347196</c:v>
                </c:pt>
                <c:pt idx="461">
                  <c:v>4.2333505420753896</c:v>
                </c:pt>
                <c:pt idx="462">
                  <c:v>4.1046690610569501</c:v>
                </c:pt>
                <c:pt idx="463">
                  <c:v>3.8755736868944402</c:v>
                </c:pt>
                <c:pt idx="464">
                  <c:v>2.06237424547284</c:v>
                </c:pt>
                <c:pt idx="465">
                  <c:v>1.35610246107485</c:v>
                </c:pt>
                <c:pt idx="466">
                  <c:v>1.96870267541647</c:v>
                </c:pt>
                <c:pt idx="467">
                  <c:v>2.5239777889954498</c:v>
                </c:pt>
                <c:pt idx="468">
                  <c:v>2.09437751004018</c:v>
                </c:pt>
                <c:pt idx="469">
                  <c:v>2.4363089267803502</c:v>
                </c:pt>
                <c:pt idx="470">
                  <c:v>2.8102153229844902</c:v>
                </c:pt>
                <c:pt idx="471">
                  <c:v>2.6714855433698901</c:v>
                </c:pt>
                <c:pt idx="472">
                  <c:v>2.7060575968222298</c:v>
                </c:pt>
                <c:pt idx="473">
                  <c:v>2.6260525012382399</c:v>
                </c:pt>
                <c:pt idx="474">
                  <c:v>2.3415475603745701</c:v>
                </c:pt>
                <c:pt idx="475">
                  <c:v>1.9494354442808099</c:v>
                </c:pt>
                <c:pt idx="476">
                  <c:v>2.7614588467225198</c:v>
                </c:pt>
                <c:pt idx="477">
                  <c:v>3.6040634291377498</c:v>
                </c:pt>
                <c:pt idx="478">
                  <c:v>4.3267326732673297</c:v>
                </c:pt>
                <c:pt idx="479">
                  <c:v>4.1033973412112301</c:v>
                </c:pt>
                <c:pt idx="480">
                  <c:v>4.3531066223472203</c:v>
                </c:pt>
                <c:pt idx="481">
                  <c:v>4.1344769849895702</c:v>
                </c:pt>
                <c:pt idx="482">
                  <c:v>4.0090204177057203</c:v>
                </c:pt>
                <c:pt idx="483">
                  <c:v>3.95564165683462</c:v>
                </c:pt>
                <c:pt idx="484">
                  <c:v>4.0788010635726302</c:v>
                </c:pt>
                <c:pt idx="485">
                  <c:v>4.8633700446906802</c:v>
                </c:pt>
                <c:pt idx="486">
                  <c:v>5.5145412254214996</c:v>
                </c:pt>
                <c:pt idx="487">
                  <c:v>5.3488450481771599</c:v>
                </c:pt>
                <c:pt idx="488">
                  <c:v>4.9606000872889098</c:v>
                </c:pt>
                <c:pt idx="489">
                  <c:v>3.71114395450391</c:v>
                </c:pt>
                <c:pt idx="490">
                  <c:v>1.03587358830786</c:v>
                </c:pt>
                <c:pt idx="491">
                  <c:v>-4.4931278791493501E-2</c:v>
                </c:pt>
                <c:pt idx="492">
                  <c:v>-0.125338673577569</c:v>
                </c:pt>
                <c:pt idx="493">
                  <c:v>8.1804205864521903E-2</c:v>
                </c:pt>
                <c:pt idx="494">
                  <c:v>-0.42146078307413498</c:v>
                </c:pt>
                <c:pt idx="495">
                  <c:v>-0.60530765135026199</c:v>
                </c:pt>
                <c:pt idx="496">
                  <c:v>-1.0390780678814699</c:v>
                </c:pt>
                <c:pt idx="497">
                  <c:v>-1.2523069417661099</c:v>
                </c:pt>
                <c:pt idx="498">
                  <c:v>-1.97533568840084</c:v>
                </c:pt>
                <c:pt idx="499">
                  <c:v>-1.46860530489672</c:v>
                </c:pt>
                <c:pt idx="500">
                  <c:v>-1.3411257231112299</c:v>
                </c:pt>
                <c:pt idx="501">
                  <c:v>-0.21906360684769099</c:v>
                </c:pt>
                <c:pt idx="502">
                  <c:v>1.84855558112558</c:v>
                </c:pt>
                <c:pt idx="503">
                  <c:v>2.7846256488390599</c:v>
                </c:pt>
                <c:pt idx="504">
                  <c:v>2.65523049268961</c:v>
                </c:pt>
                <c:pt idx="505">
                  <c:v>2.2144242919620098</c:v>
                </c:pt>
                <c:pt idx="506">
                  <c:v>2.3918022225043898</c:v>
                </c:pt>
                <c:pt idx="507">
                  <c:v>2.2409661200131699</c:v>
                </c:pt>
                <c:pt idx="508">
                  <c:v>1.9591645153719699</c:v>
                </c:pt>
                <c:pt idx="509">
                  <c:v>1.1050625005826</c:v>
                </c:pt>
                <c:pt idx="510">
                  <c:v>1.3144049093465799</c:v>
                </c:pt>
                <c:pt idx="511">
                  <c:v>1.1987048050249101</c:v>
                </c:pt>
              </c:numCache>
            </c:numRef>
          </c:xVal>
          <c:yVal>
            <c:numRef>
              <c:f>'Analytical Functions'!$O$2:$O$513</c:f>
              <c:numCache>
                <c:formatCode>0.0</c:formatCode>
                <c:ptCount val="512"/>
                <c:pt idx="0">
                  <c:v>2.9730352615810101</c:v>
                </c:pt>
                <c:pt idx="1">
                  <c:v>0</c:v>
                </c:pt>
                <c:pt idx="2">
                  <c:v>3.66982235932347</c:v>
                </c:pt>
                <c:pt idx="3">
                  <c:v>10.7768298158958</c:v>
                </c:pt>
                <c:pt idx="4">
                  <c:v>9.8631950573698095</c:v>
                </c:pt>
                <c:pt idx="5">
                  <c:v>3.1556728232190001</c:v>
                </c:pt>
                <c:pt idx="6">
                  <c:v>5.5745407945322603</c:v>
                </c:pt>
                <c:pt idx="7">
                  <c:v>6.1627546272360796</c:v>
                </c:pt>
                <c:pt idx="8">
                  <c:v>10.8360128617363</c:v>
                </c:pt>
                <c:pt idx="9">
                  <c:v>15.2872340425532</c:v>
                </c:pt>
                <c:pt idx="10">
                  <c:v>7.6604125634912403</c:v>
                </c:pt>
                <c:pt idx="11">
                  <c:v>11.676062445793599</c:v>
                </c:pt>
                <c:pt idx="12">
                  <c:v>9.8142345568486906</c:v>
                </c:pt>
                <c:pt idx="13">
                  <c:v>12.5388026607539</c:v>
                </c:pt>
                <c:pt idx="14">
                  <c:v>6.3923660989123796</c:v>
                </c:pt>
                <c:pt idx="15">
                  <c:v>4.8439400081069897</c:v>
                </c:pt>
                <c:pt idx="16">
                  <c:v>-1.8778871259289001</c:v>
                </c:pt>
                <c:pt idx="17">
                  <c:v>-6.0466543891958304</c:v>
                </c:pt>
                <c:pt idx="18">
                  <c:v>-3.3886303864050098</c:v>
                </c:pt>
                <c:pt idx="19">
                  <c:v>-9.3016460504529093</c:v>
                </c:pt>
                <c:pt idx="20">
                  <c:v>-6.0825838893723896</c:v>
                </c:pt>
                <c:pt idx="21">
                  <c:v>-13.435452616037599</c:v>
                </c:pt>
                <c:pt idx="22">
                  <c:v>-11.361448103215899</c:v>
                </c:pt>
                <c:pt idx="23">
                  <c:v>-17.464323852053202</c:v>
                </c:pt>
                <c:pt idx="24">
                  <c:v>-8.7944563334352299</c:v>
                </c:pt>
                <c:pt idx="25">
                  <c:v>-11.7032804649788</c:v>
                </c:pt>
                <c:pt idx="26">
                  <c:v>-21.381039637380699</c:v>
                </c:pt>
                <c:pt idx="27">
                  <c:v>-26.0100521940847</c:v>
                </c:pt>
                <c:pt idx="28">
                  <c:v>-25.575683143997502</c:v>
                </c:pt>
                <c:pt idx="29">
                  <c:v>-15.005989328106301</c:v>
                </c:pt>
                <c:pt idx="30">
                  <c:v>-14.647680871113</c:v>
                </c:pt>
                <c:pt idx="31">
                  <c:v>-9.4716494845360906</c:v>
                </c:pt>
                <c:pt idx="32">
                  <c:v>-14.281301482701799</c:v>
                </c:pt>
                <c:pt idx="33">
                  <c:v>-7.0461571261059603</c:v>
                </c:pt>
                <c:pt idx="34">
                  <c:v>9.7762328915918004E-2</c:v>
                </c:pt>
                <c:pt idx="35">
                  <c:v>12.773465067043</c:v>
                </c:pt>
                <c:pt idx="36">
                  <c:v>8.1005586592178798</c:v>
                </c:pt>
                <c:pt idx="37">
                  <c:v>11.9156532411023</c:v>
                </c:pt>
                <c:pt idx="38">
                  <c:v>27.514720314033401</c:v>
                </c:pt>
                <c:pt idx="39">
                  <c:v>30.1502286087524</c:v>
                </c:pt>
                <c:pt idx="40">
                  <c:v>35.726072607260697</c:v>
                </c:pt>
                <c:pt idx="41">
                  <c:v>22.459961563100599</c:v>
                </c:pt>
                <c:pt idx="42">
                  <c:v>21.479391560353299</c:v>
                </c:pt>
                <c:pt idx="43">
                  <c:v>16.654804270462598</c:v>
                </c:pt>
                <c:pt idx="44">
                  <c:v>13.1891891891892</c:v>
                </c:pt>
                <c:pt idx="45">
                  <c:v>7.78669724770642</c:v>
                </c:pt>
                <c:pt idx="46">
                  <c:v>10.786760716223601</c:v>
                </c:pt>
                <c:pt idx="47">
                  <c:v>8.4063412599082206</c:v>
                </c:pt>
                <c:pt idx="48">
                  <c:v>10.1498708010336</c:v>
                </c:pt>
                <c:pt idx="49">
                  <c:v>6.8687070082743604</c:v>
                </c:pt>
                <c:pt idx="50">
                  <c:v>3.57864357864357</c:v>
                </c:pt>
                <c:pt idx="51">
                  <c:v>9.9367660343270305</c:v>
                </c:pt>
                <c:pt idx="52">
                  <c:v>8.5511651469098293</c:v>
                </c:pt>
                <c:pt idx="53">
                  <c:v>12.3561414521866</c:v>
                </c:pt>
                <c:pt idx="54">
                  <c:v>12.1781278400485</c:v>
                </c:pt>
                <c:pt idx="55">
                  <c:v>12.416107382550299</c:v>
                </c:pt>
                <c:pt idx="56">
                  <c:v>18.4123952032262</c:v>
                </c:pt>
                <c:pt idx="57">
                  <c:v>24.1302266198532</c:v>
                </c:pt>
                <c:pt idx="58">
                  <c:v>15.633264766382601</c:v>
                </c:pt>
                <c:pt idx="59">
                  <c:v>11.6317106022706</c:v>
                </c:pt>
                <c:pt idx="60">
                  <c:v>4.7949704419630397</c:v>
                </c:pt>
                <c:pt idx="61">
                  <c:v>4.0298507462686501</c:v>
                </c:pt>
                <c:pt idx="62">
                  <c:v>-0.65013467075323295</c:v>
                </c:pt>
                <c:pt idx="63">
                  <c:v>-4.1815027846252102</c:v>
                </c:pt>
                <c:pt idx="64">
                  <c:v>-2.6880716819115098</c:v>
                </c:pt>
                <c:pt idx="65">
                  <c:v>0.77288388118075302</c:v>
                </c:pt>
                <c:pt idx="66">
                  <c:v>-6.1571698622738404</c:v>
                </c:pt>
                <c:pt idx="67">
                  <c:v>-1.9176843057439901</c:v>
                </c:pt>
                <c:pt idx="68">
                  <c:v>-2.9485570890840598</c:v>
                </c:pt>
                <c:pt idx="69">
                  <c:v>-17.750921402245702</c:v>
                </c:pt>
                <c:pt idx="70">
                  <c:v>-17.3655230834392</c:v>
                </c:pt>
                <c:pt idx="71">
                  <c:v>-16.771524605705402</c:v>
                </c:pt>
                <c:pt idx="72">
                  <c:v>-13.8431232091691</c:v>
                </c:pt>
                <c:pt idx="73">
                  <c:v>-15.728120516499301</c:v>
                </c:pt>
                <c:pt idx="74">
                  <c:v>-15.5744601290081</c:v>
                </c:pt>
                <c:pt idx="75">
                  <c:v>-16.8365888518342</c:v>
                </c:pt>
                <c:pt idx="76">
                  <c:v>-17.513907538845199</c:v>
                </c:pt>
                <c:pt idx="77">
                  <c:v>-26.714100905562699</c:v>
                </c:pt>
                <c:pt idx="78">
                  <c:v>-30.791366906474799</c:v>
                </c:pt>
                <c:pt idx="79">
                  <c:v>-41.399981554920203</c:v>
                </c:pt>
                <c:pt idx="80">
                  <c:v>-31.7573183119402</c:v>
                </c:pt>
                <c:pt idx="81">
                  <c:v>-27.084201750729498</c:v>
                </c:pt>
                <c:pt idx="82">
                  <c:v>-29.7180932854946</c:v>
                </c:pt>
                <c:pt idx="83">
                  <c:v>-20.285803044423702</c:v>
                </c:pt>
                <c:pt idx="84">
                  <c:v>-15.204739139472</c:v>
                </c:pt>
                <c:pt idx="85">
                  <c:v>-11.3002766546074</c:v>
                </c:pt>
                <c:pt idx="86">
                  <c:v>-3.33296423430407</c:v>
                </c:pt>
                <c:pt idx="87">
                  <c:v>4.43400549954172</c:v>
                </c:pt>
                <c:pt idx="88">
                  <c:v>10.6860465116279</c:v>
                </c:pt>
                <c:pt idx="89">
                  <c:v>11.902660446349801</c:v>
                </c:pt>
                <c:pt idx="90">
                  <c:v>20.415800415800401</c:v>
                </c:pt>
                <c:pt idx="91">
                  <c:v>31.995593327038101</c:v>
                </c:pt>
                <c:pt idx="92">
                  <c:v>20.487144790257101</c:v>
                </c:pt>
                <c:pt idx="93">
                  <c:v>30.3987423181363</c:v>
                </c:pt>
                <c:pt idx="94">
                  <c:v>31.549008168027999</c:v>
                </c:pt>
                <c:pt idx="95">
                  <c:v>31.021044427123901</c:v>
                </c:pt>
                <c:pt idx="96">
                  <c:v>22.208603995587701</c:v>
                </c:pt>
                <c:pt idx="97">
                  <c:v>23.2845489443378</c:v>
                </c:pt>
                <c:pt idx="98">
                  <c:v>16.426116838487999</c:v>
                </c:pt>
                <c:pt idx="99">
                  <c:v>9.9067471201316408</c:v>
                </c:pt>
                <c:pt idx="100">
                  <c:v>9.5493224078159393</c:v>
                </c:pt>
                <c:pt idx="101">
                  <c:v>16.5521126760563</c:v>
                </c:pt>
                <c:pt idx="102">
                  <c:v>18.450736648250501</c:v>
                </c:pt>
                <c:pt idx="103">
                  <c:v>25.479909383569801</c:v>
                </c:pt>
                <c:pt idx="104">
                  <c:v>15.5660377358491</c:v>
                </c:pt>
                <c:pt idx="105">
                  <c:v>11.902674265672999</c:v>
                </c:pt>
                <c:pt idx="106">
                  <c:v>19.148464353032502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-4.2327527488566599</c:v>
                </c:pt>
                <c:pt idx="110">
                  <c:v>-3.1483667847304302</c:v>
                </c:pt>
                <c:pt idx="111">
                  <c:v>-4.05270513076462</c:v>
                </c:pt>
                <c:pt idx="112">
                  <c:v>-3.64403528960491</c:v>
                </c:pt>
                <c:pt idx="113">
                  <c:v>-4.4373549883990799</c:v>
                </c:pt>
                <c:pt idx="114">
                  <c:v>-5.9663783888834896</c:v>
                </c:pt>
                <c:pt idx="115">
                  <c:v>-8.2763207905739193</c:v>
                </c:pt>
                <c:pt idx="116">
                  <c:v>-10.2623906705539</c:v>
                </c:pt>
                <c:pt idx="117">
                  <c:v>-7.1204701273261497</c:v>
                </c:pt>
                <c:pt idx="118">
                  <c:v>-11.501954215522099</c:v>
                </c:pt>
                <c:pt idx="119">
                  <c:v>-12.525727727139101</c:v>
                </c:pt>
                <c:pt idx="120">
                  <c:v>-12.803045481867301</c:v>
                </c:pt>
                <c:pt idx="121">
                  <c:v>-9.3578540946962008</c:v>
                </c:pt>
                <c:pt idx="122">
                  <c:v>-1.63551401869159</c:v>
                </c:pt>
                <c:pt idx="123">
                  <c:v>1.1652101539741899</c:v>
                </c:pt>
                <c:pt idx="124">
                  <c:v>-4.9263535031847097</c:v>
                </c:pt>
                <c:pt idx="125">
                  <c:v>1.8512898330804299</c:v>
                </c:pt>
                <c:pt idx="126">
                  <c:v>6.7376252970962298</c:v>
                </c:pt>
                <c:pt idx="127">
                  <c:v>6.2260437169791896</c:v>
                </c:pt>
                <c:pt idx="128">
                  <c:v>0.87719298245614297</c:v>
                </c:pt>
                <c:pt idx="129">
                  <c:v>-0.13708741959295201</c:v>
                </c:pt>
                <c:pt idx="130">
                  <c:v>1.0620399579390101</c:v>
                </c:pt>
                <c:pt idx="131">
                  <c:v>11.9663865546219</c:v>
                </c:pt>
                <c:pt idx="132">
                  <c:v>10.615808823529401</c:v>
                </c:pt>
                <c:pt idx="133">
                  <c:v>13.8773680080708</c:v>
                </c:pt>
                <c:pt idx="134">
                  <c:v>5.0913972942270096</c:v>
                </c:pt>
                <c:pt idx="135">
                  <c:v>1.8922254216371801</c:v>
                </c:pt>
                <c:pt idx="136">
                  <c:v>7.7253218884120196</c:v>
                </c:pt>
                <c:pt idx="137">
                  <c:v>3.1088597536750102</c:v>
                </c:pt>
                <c:pt idx="138">
                  <c:v>5.8379320360150802</c:v>
                </c:pt>
                <c:pt idx="139">
                  <c:v>6.6120538326506697</c:v>
                </c:pt>
                <c:pt idx="140">
                  <c:v>9.3075684380031998</c:v>
                </c:pt>
                <c:pt idx="141">
                  <c:v>12.1013727560718</c:v>
                </c:pt>
                <c:pt idx="142">
                  <c:v>12.308812818645301</c:v>
                </c:pt>
                <c:pt idx="143">
                  <c:v>14.2399679775843</c:v>
                </c:pt>
                <c:pt idx="144">
                  <c:v>18.0515164104694</c:v>
                </c:pt>
                <c:pt idx="145">
                  <c:v>0.492174426616798</c:v>
                </c:pt>
                <c:pt idx="146">
                  <c:v>4.4516509433962304</c:v>
                </c:pt>
                <c:pt idx="147">
                  <c:v>12.272910779168299</c:v>
                </c:pt>
                <c:pt idx="148">
                  <c:v>11.0096200563599</c:v>
                </c:pt>
                <c:pt idx="149">
                  <c:v>17.204508236200699</c:v>
                </c:pt>
                <c:pt idx="150">
                  <c:v>11.9465788510794</c:v>
                </c:pt>
                <c:pt idx="151">
                  <c:v>14.763995609220601</c:v>
                </c:pt>
                <c:pt idx="152">
                  <c:v>25.191514437242201</c:v>
                </c:pt>
                <c:pt idx="153">
                  <c:v>32.366239638281797</c:v>
                </c:pt>
                <c:pt idx="154">
                  <c:v>25.7735779136557</c:v>
                </c:pt>
                <c:pt idx="155">
                  <c:v>13.4810791871058</c:v>
                </c:pt>
                <c:pt idx="156">
                  <c:v>15.4935773359141</c:v>
                </c:pt>
                <c:pt idx="157">
                  <c:v>33.2157899892252</c:v>
                </c:pt>
                <c:pt idx="158">
                  <c:v>24.950606830369701</c:v>
                </c:pt>
                <c:pt idx="159">
                  <c:v>19.192736425746102</c:v>
                </c:pt>
                <c:pt idx="160">
                  <c:v>14.854691876750699</c:v>
                </c:pt>
                <c:pt idx="161">
                  <c:v>7.6025314374948501</c:v>
                </c:pt>
                <c:pt idx="162">
                  <c:v>0.33502206242850302</c:v>
                </c:pt>
                <c:pt idx="163">
                  <c:v>-7.3967798501514403</c:v>
                </c:pt>
                <c:pt idx="164">
                  <c:v>-4.3775005883737297</c:v>
                </c:pt>
                <c:pt idx="165">
                  <c:v>-10.083973811557099</c:v>
                </c:pt>
                <c:pt idx="166">
                  <c:v>-9.7304065998821496</c:v>
                </c:pt>
                <c:pt idx="167">
                  <c:v>-7.0629100733307597</c:v>
                </c:pt>
                <c:pt idx="168">
                  <c:v>-13.8340824255352</c:v>
                </c:pt>
                <c:pt idx="169">
                  <c:v>-17.676470588235301</c:v>
                </c:pt>
                <c:pt idx="170">
                  <c:v>-12.3258790753708</c:v>
                </c:pt>
                <c:pt idx="171">
                  <c:v>-15.619579153782301</c:v>
                </c:pt>
                <c:pt idx="172">
                  <c:v>-16.462159896349402</c:v>
                </c:pt>
                <c:pt idx="173">
                  <c:v>-18.201955392606202</c:v>
                </c:pt>
                <c:pt idx="174">
                  <c:v>-2.6712272986399599</c:v>
                </c:pt>
                <c:pt idx="175">
                  <c:v>3.6495093819934401</c:v>
                </c:pt>
                <c:pt idx="176">
                  <c:v>9.7054721470177991</c:v>
                </c:pt>
                <c:pt idx="177">
                  <c:v>9.6398891966759095</c:v>
                </c:pt>
                <c:pt idx="178">
                  <c:v>14.7613219094247</c:v>
                </c:pt>
                <c:pt idx="179">
                  <c:v>20.6810631229236</c:v>
                </c:pt>
                <c:pt idx="180">
                  <c:v>30.8991247458227</c:v>
                </c:pt>
                <c:pt idx="181">
                  <c:v>36.6202215076813</c:v>
                </c:pt>
                <c:pt idx="182">
                  <c:v>41.214359326691898</c:v>
                </c:pt>
                <c:pt idx="183">
                  <c:v>45.146585627458002</c:v>
                </c:pt>
                <c:pt idx="184">
                  <c:v>52.942249794726699</c:v>
                </c:pt>
                <c:pt idx="185">
                  <c:v>51.797553459706798</c:v>
                </c:pt>
                <c:pt idx="186">
                  <c:v>37.561710317128302</c:v>
                </c:pt>
                <c:pt idx="187">
                  <c:v>37.9089852184023</c:v>
                </c:pt>
                <c:pt idx="188">
                  <c:v>22.3078073586599</c:v>
                </c:pt>
                <c:pt idx="189">
                  <c:v>20.1183859091893</c:v>
                </c:pt>
                <c:pt idx="190">
                  <c:v>17.2710466439135</c:v>
                </c:pt>
                <c:pt idx="191">
                  <c:v>12.4638678596008</c:v>
                </c:pt>
                <c:pt idx="192">
                  <c:v>6.0786167769823196</c:v>
                </c:pt>
                <c:pt idx="193">
                  <c:v>4.0664225941422503</c:v>
                </c:pt>
                <c:pt idx="194">
                  <c:v>-2.66374749133369</c:v>
                </c:pt>
                <c:pt idx="195">
                  <c:v>-7.2910893527926497</c:v>
                </c:pt>
                <c:pt idx="196">
                  <c:v>-8.6256263421617607</c:v>
                </c:pt>
                <c:pt idx="197">
                  <c:v>-7.3203740157480297</c:v>
                </c:pt>
                <c:pt idx="198">
                  <c:v>1.3868613138685999</c:v>
                </c:pt>
                <c:pt idx="199">
                  <c:v>1.8064671524053999E-2</c:v>
                </c:pt>
                <c:pt idx="200">
                  <c:v>1.5530418832161399</c:v>
                </c:pt>
                <c:pt idx="201">
                  <c:v>-1.6947115384615401</c:v>
                </c:pt>
                <c:pt idx="202">
                  <c:v>1.4005941914751801</c:v>
                </c:pt>
                <c:pt idx="203">
                  <c:v>9.9259531240438097</c:v>
                </c:pt>
                <c:pt idx="204">
                  <c:v>15.3571883356679</c:v>
                </c:pt>
                <c:pt idx="205">
                  <c:v>13.494157557482101</c:v>
                </c:pt>
                <c:pt idx="206">
                  <c:v>12.3586379256482</c:v>
                </c:pt>
                <c:pt idx="207">
                  <c:v>25.9050149452009</c:v>
                </c:pt>
                <c:pt idx="208">
                  <c:v>25.244810027418701</c:v>
                </c:pt>
                <c:pt idx="209">
                  <c:v>26.722421346077301</c:v>
                </c:pt>
                <c:pt idx="210">
                  <c:v>13.1689464842812</c:v>
                </c:pt>
                <c:pt idx="211">
                  <c:v>9.6207104154124092</c:v>
                </c:pt>
                <c:pt idx="212">
                  <c:v>14.2874345234511</c:v>
                </c:pt>
                <c:pt idx="213">
                  <c:v>23.590903533439299</c:v>
                </c:pt>
                <c:pt idx="214">
                  <c:v>26.333413059076801</c:v>
                </c:pt>
                <c:pt idx="215">
                  <c:v>17.897901241440699</c:v>
                </c:pt>
                <c:pt idx="216">
                  <c:v>25.2456120984656</c:v>
                </c:pt>
                <c:pt idx="217">
                  <c:v>32.237351931805598</c:v>
                </c:pt>
                <c:pt idx="218">
                  <c:v>30.968136573430399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23.674837628325999</c:v>
                </c:pt>
                <c:pt idx="222">
                  <c:v>34.087896941101597</c:v>
                </c:pt>
                <c:pt idx="223">
                  <c:v>27.0430579964851</c:v>
                </c:pt>
                <c:pt idx="224">
                  <c:v>28.532293751975502</c:v>
                </c:pt>
                <c:pt idx="225">
                  <c:v>23.272493446109699</c:v>
                </c:pt>
                <c:pt idx="226">
                  <c:v>14.620408936009101</c:v>
                </c:pt>
                <c:pt idx="227">
                  <c:v>29.4173198602323</c:v>
                </c:pt>
                <c:pt idx="228">
                  <c:v>25.242376167812399</c:v>
                </c:pt>
                <c:pt idx="229">
                  <c:v>22.101297614064499</c:v>
                </c:pt>
                <c:pt idx="230">
                  <c:v>22.435461956521699</c:v>
                </c:pt>
                <c:pt idx="231">
                  <c:v>17.283201940569999</c:v>
                </c:pt>
                <c:pt idx="232">
                  <c:v>21.192792218147002</c:v>
                </c:pt>
                <c:pt idx="233">
                  <c:v>34.9568016262917</c:v>
                </c:pt>
                <c:pt idx="234">
                  <c:v>30.391808010121402</c:v>
                </c:pt>
                <c:pt idx="235">
                  <c:v>39.127615424520101</c:v>
                </c:pt>
                <c:pt idx="236">
                  <c:v>3.2010820559062099</c:v>
                </c:pt>
                <c:pt idx="237">
                  <c:v>-7.5916860605087804</c:v>
                </c:pt>
                <c:pt idx="238">
                  <c:v>2.0275013420324699</c:v>
                </c:pt>
                <c:pt idx="239">
                  <c:v>-6.2062171628721501</c:v>
                </c:pt>
                <c:pt idx="240">
                  <c:v>-5.7635467980295498</c:v>
                </c:pt>
                <c:pt idx="241">
                  <c:v>-11.2478573877271</c:v>
                </c:pt>
                <c:pt idx="242">
                  <c:v>-9.3736995422388798</c:v>
                </c:pt>
                <c:pt idx="243">
                  <c:v>-9.6311616683902095</c:v>
                </c:pt>
                <c:pt idx="244">
                  <c:v>-10.032894736842101</c:v>
                </c:pt>
                <c:pt idx="245">
                  <c:v>-14.636289462122701</c:v>
                </c:pt>
                <c:pt idx="246">
                  <c:v>-20.703456640388101</c:v>
                </c:pt>
                <c:pt idx="247">
                  <c:v>-15.511294782959901</c:v>
                </c:pt>
                <c:pt idx="248">
                  <c:v>10.7947098772787</c:v>
                </c:pt>
                <c:pt idx="249">
                  <c:v>18.8449848024316</c:v>
                </c:pt>
                <c:pt idx="250">
                  <c:v>12.400841832604801</c:v>
                </c:pt>
                <c:pt idx="251">
                  <c:v>15.715563854203101</c:v>
                </c:pt>
                <c:pt idx="252">
                  <c:v>7.8560227018146698</c:v>
                </c:pt>
                <c:pt idx="253">
                  <c:v>13.897794430066799</c:v>
                </c:pt>
                <c:pt idx="254">
                  <c:v>18.486205181188499</c:v>
                </c:pt>
                <c:pt idx="255">
                  <c:v>22.2612145254806</c:v>
                </c:pt>
                <c:pt idx="256">
                  <c:v>16.2632541133455</c:v>
                </c:pt>
                <c:pt idx="257">
                  <c:v>27.225939269171398</c:v>
                </c:pt>
                <c:pt idx="258">
                  <c:v>34.387427347812803</c:v>
                </c:pt>
                <c:pt idx="259">
                  <c:v>28.406458019197501</c:v>
                </c:pt>
                <c:pt idx="260">
                  <c:v>22.005950460623001</c:v>
                </c:pt>
                <c:pt idx="261">
                  <c:v>26.412130069419099</c:v>
                </c:pt>
                <c:pt idx="262">
                  <c:v>27.250468097364202</c:v>
                </c:pt>
                <c:pt idx="263">
                  <c:v>10.6262816418462</c:v>
                </c:pt>
                <c:pt idx="264">
                  <c:v>14.8964896489649</c:v>
                </c:pt>
                <c:pt idx="265">
                  <c:v>15.2847017329671</c:v>
                </c:pt>
                <c:pt idx="266">
                  <c:v>6.8337424105412898</c:v>
                </c:pt>
                <c:pt idx="267">
                  <c:v>12.701235492325001</c:v>
                </c:pt>
                <c:pt idx="268">
                  <c:v>12.5919869174162</c:v>
                </c:pt>
                <c:pt idx="269">
                  <c:v>2.9097318539066199</c:v>
                </c:pt>
                <c:pt idx="270">
                  <c:v>-8.2202304737516005</c:v>
                </c:pt>
                <c:pt idx="271">
                  <c:v>-12.344264642703701</c:v>
                </c:pt>
                <c:pt idx="272">
                  <c:v>-10.6828064402397</c:v>
                </c:pt>
                <c:pt idx="273">
                  <c:v>-6.87014075551315</c:v>
                </c:pt>
                <c:pt idx="274">
                  <c:v>-6.5591397849462201</c:v>
                </c:pt>
                <c:pt idx="275">
                  <c:v>4.5125805275313002</c:v>
                </c:pt>
                <c:pt idx="276">
                  <c:v>10.5998975564193</c:v>
                </c:pt>
                <c:pt idx="277">
                  <c:v>10.3783020533035</c:v>
                </c:pt>
                <c:pt idx="278">
                  <c:v>13.4643288996372</c:v>
                </c:pt>
                <c:pt idx="279">
                  <c:v>7.9173933504968996</c:v>
                </c:pt>
                <c:pt idx="280">
                  <c:v>3.6701860231272101</c:v>
                </c:pt>
                <c:pt idx="281">
                  <c:v>8.8895128457110903</c:v>
                </c:pt>
                <c:pt idx="282">
                  <c:v>22.5911458333333</c:v>
                </c:pt>
                <c:pt idx="283">
                  <c:v>26.7309263192289</c:v>
                </c:pt>
                <c:pt idx="284">
                  <c:v>29.095394736842099</c:v>
                </c:pt>
                <c:pt idx="285">
                  <c:v>16.448389299236599</c:v>
                </c:pt>
                <c:pt idx="286">
                  <c:v>26.3067046211616</c:v>
                </c:pt>
                <c:pt idx="287">
                  <c:v>18.855581077544802</c:v>
                </c:pt>
                <c:pt idx="288">
                  <c:v>12.4308714959</c:v>
                </c:pt>
                <c:pt idx="289">
                  <c:v>7.5875486381322901</c:v>
                </c:pt>
                <c:pt idx="290">
                  <c:v>10.5530985240049</c:v>
                </c:pt>
                <c:pt idx="291">
                  <c:v>6.5464433214478301</c:v>
                </c:pt>
                <c:pt idx="292">
                  <c:v>9.9633581204871202</c:v>
                </c:pt>
                <c:pt idx="293">
                  <c:v>9.3860395554524096</c:v>
                </c:pt>
                <c:pt idx="294">
                  <c:v>4.7037402321523398</c:v>
                </c:pt>
                <c:pt idx="295">
                  <c:v>7.7192801526323898</c:v>
                </c:pt>
                <c:pt idx="296">
                  <c:v>6.6836539686584402</c:v>
                </c:pt>
                <c:pt idx="297">
                  <c:v>14.959223921965799</c:v>
                </c:pt>
                <c:pt idx="298">
                  <c:v>4.4642643074636297</c:v>
                </c:pt>
                <c:pt idx="299">
                  <c:v>7.3389109056216002</c:v>
                </c:pt>
                <c:pt idx="300">
                  <c:v>7.4339714078022903</c:v>
                </c:pt>
                <c:pt idx="301">
                  <c:v>11.8853575763581</c:v>
                </c:pt>
                <c:pt idx="302">
                  <c:v>6.0826605615134302</c:v>
                </c:pt>
                <c:pt idx="303">
                  <c:v>8.3881064162754306</c:v>
                </c:pt>
                <c:pt idx="304">
                  <c:v>10.3861420100946</c:v>
                </c:pt>
                <c:pt idx="305">
                  <c:v>5.6387166733457397</c:v>
                </c:pt>
                <c:pt idx="306">
                  <c:v>11.962901239040599</c:v>
                </c:pt>
                <c:pt idx="307">
                  <c:v>9.8444231689803807</c:v>
                </c:pt>
                <c:pt idx="308">
                  <c:v>11.739275819241399</c:v>
                </c:pt>
                <c:pt idx="309">
                  <c:v>7.0569143387040603</c:v>
                </c:pt>
                <c:pt idx="310">
                  <c:v>7.0551513621445396</c:v>
                </c:pt>
                <c:pt idx="311">
                  <c:v>9.7611559323579105</c:v>
                </c:pt>
                <c:pt idx="312">
                  <c:v>5.3588344084081401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1.4016304227104199</c:v>
                </c:pt>
                <c:pt idx="316">
                  <c:v>-1.3894746187823199</c:v>
                </c:pt>
                <c:pt idx="317">
                  <c:v>2.2605047642425098</c:v>
                </c:pt>
                <c:pt idx="318">
                  <c:v>2.5735611355595802</c:v>
                </c:pt>
                <c:pt idx="319">
                  <c:v>0.82365502364194498</c:v>
                </c:pt>
                <c:pt idx="320">
                  <c:v>0.96616292242910395</c:v>
                </c:pt>
                <c:pt idx="321">
                  <c:v>-1.75404404599494</c:v>
                </c:pt>
                <c:pt idx="322">
                  <c:v>-1.5392860971165201</c:v>
                </c:pt>
                <c:pt idx="323">
                  <c:v>-2.3234567388550902</c:v>
                </c:pt>
                <c:pt idx="324">
                  <c:v>4.3348888984030598</c:v>
                </c:pt>
                <c:pt idx="325">
                  <c:v>12.3247414585997</c:v>
                </c:pt>
                <c:pt idx="326">
                  <c:v>14.1491650218447</c:v>
                </c:pt>
                <c:pt idx="327">
                  <c:v>16.8455640744797</c:v>
                </c:pt>
                <c:pt idx="328">
                  <c:v>22.616877124271301</c:v>
                </c:pt>
                <c:pt idx="329">
                  <c:v>22.650896870772002</c:v>
                </c:pt>
                <c:pt idx="330">
                  <c:v>18.168626048918</c:v>
                </c:pt>
                <c:pt idx="331">
                  <c:v>26.301571178491901</c:v>
                </c:pt>
                <c:pt idx="332">
                  <c:v>23.107864930665801</c:v>
                </c:pt>
                <c:pt idx="333">
                  <c:v>33.432520002644999</c:v>
                </c:pt>
                <c:pt idx="334">
                  <c:v>34.110653863740303</c:v>
                </c:pt>
                <c:pt idx="335">
                  <c:v>35.202584924110397</c:v>
                </c:pt>
                <c:pt idx="336">
                  <c:v>31.399905619729601</c:v>
                </c:pt>
                <c:pt idx="337">
                  <c:v>28.916937948113699</c:v>
                </c:pt>
                <c:pt idx="338">
                  <c:v>27.0948689553341</c:v>
                </c:pt>
                <c:pt idx="339">
                  <c:v>25.444319460067501</c:v>
                </c:pt>
                <c:pt idx="340">
                  <c:v>23.107847636530501</c:v>
                </c:pt>
                <c:pt idx="341">
                  <c:v>13.857951108422601</c:v>
                </c:pt>
                <c:pt idx="342">
                  <c:v>16.037232149213398</c:v>
                </c:pt>
                <c:pt idx="343">
                  <c:v>17.610923837716701</c:v>
                </c:pt>
                <c:pt idx="344">
                  <c:v>21.284608770421301</c:v>
                </c:pt>
                <c:pt idx="345">
                  <c:v>25.050795381337</c:v>
                </c:pt>
                <c:pt idx="346">
                  <c:v>20.263666325718798</c:v>
                </c:pt>
                <c:pt idx="347">
                  <c:v>23.606175906417999</c:v>
                </c:pt>
                <c:pt idx="348">
                  <c:v>23.482660087753501</c:v>
                </c:pt>
                <c:pt idx="349">
                  <c:v>17.292021688613499</c:v>
                </c:pt>
                <c:pt idx="350">
                  <c:v>22.497210205298298</c:v>
                </c:pt>
                <c:pt idx="351">
                  <c:v>26.7754662840746</c:v>
                </c:pt>
                <c:pt idx="352">
                  <c:v>31.986341201556701</c:v>
                </c:pt>
                <c:pt idx="353">
                  <c:v>49.122587702164203</c:v>
                </c:pt>
                <c:pt idx="354">
                  <c:v>37.957637387076502</c:v>
                </c:pt>
                <c:pt idx="355">
                  <c:v>37.8202610099952</c:v>
                </c:pt>
                <c:pt idx="356">
                  <c:v>29.683667248004301</c:v>
                </c:pt>
                <c:pt idx="357">
                  <c:v>26.205384269900399</c:v>
                </c:pt>
                <c:pt idx="358">
                  <c:v>31.008181008181001</c:v>
                </c:pt>
                <c:pt idx="359">
                  <c:v>24.6921746209423</c:v>
                </c:pt>
                <c:pt idx="360">
                  <c:v>32.690119116866001</c:v>
                </c:pt>
                <c:pt idx="361">
                  <c:v>45.518543956043999</c:v>
                </c:pt>
                <c:pt idx="362">
                  <c:v>38.736366585968497</c:v>
                </c:pt>
                <c:pt idx="363">
                  <c:v>28.591974348092599</c:v>
                </c:pt>
                <c:pt idx="364">
                  <c:v>28.0972501525182</c:v>
                </c:pt>
                <c:pt idx="365">
                  <c:v>17.432490490511501</c:v>
                </c:pt>
                <c:pt idx="366">
                  <c:v>6.4271181918240696</c:v>
                </c:pt>
                <c:pt idx="367">
                  <c:v>7.36107592264168</c:v>
                </c:pt>
                <c:pt idx="368">
                  <c:v>20.123111237453799</c:v>
                </c:pt>
                <c:pt idx="369">
                  <c:v>21.795059660875001</c:v>
                </c:pt>
                <c:pt idx="370">
                  <c:v>26.668590212586199</c:v>
                </c:pt>
                <c:pt idx="371">
                  <c:v>30.5382135716326</c:v>
                </c:pt>
                <c:pt idx="372">
                  <c:v>18.010368422055802</c:v>
                </c:pt>
                <c:pt idx="373">
                  <c:v>16.756977535738599</c:v>
                </c:pt>
                <c:pt idx="374">
                  <c:v>20.097144142118299</c:v>
                </c:pt>
                <c:pt idx="375">
                  <c:v>19.345079848187599</c:v>
                </c:pt>
                <c:pt idx="376">
                  <c:v>21.0673463628025</c:v>
                </c:pt>
                <c:pt idx="377">
                  <c:v>18.564787136266698</c:v>
                </c:pt>
                <c:pt idx="378">
                  <c:v>37.933519973257603</c:v>
                </c:pt>
                <c:pt idx="379">
                  <c:v>26.125603484724799</c:v>
                </c:pt>
                <c:pt idx="380">
                  <c:v>24.052718286655701</c:v>
                </c:pt>
                <c:pt idx="381">
                  <c:v>19.360105875578999</c:v>
                </c:pt>
                <c:pt idx="382">
                  <c:v>19.526044759727601</c:v>
                </c:pt>
                <c:pt idx="383">
                  <c:v>8.9728361101559795</c:v>
                </c:pt>
                <c:pt idx="384">
                  <c:v>10.343769431411699</c:v>
                </c:pt>
                <c:pt idx="385">
                  <c:v>16.496808849708898</c:v>
                </c:pt>
                <c:pt idx="386">
                  <c:v>8.7815875013106801</c:v>
                </c:pt>
                <c:pt idx="387">
                  <c:v>9.1224728077182995</c:v>
                </c:pt>
                <c:pt idx="388">
                  <c:v>5.9655717522273397</c:v>
                </c:pt>
                <c:pt idx="389">
                  <c:v>7.6848395448250804</c:v>
                </c:pt>
                <c:pt idx="390">
                  <c:v>14.940056497603001</c:v>
                </c:pt>
                <c:pt idx="391">
                  <c:v>11.990239414988601</c:v>
                </c:pt>
                <c:pt idx="392">
                  <c:v>4.8769929490142498</c:v>
                </c:pt>
                <c:pt idx="393">
                  <c:v>-5.3250390594062997</c:v>
                </c:pt>
                <c:pt idx="394">
                  <c:v>-10.139186659860499</c:v>
                </c:pt>
                <c:pt idx="395">
                  <c:v>-2.0402162844398601</c:v>
                </c:pt>
                <c:pt idx="396">
                  <c:v>-9.2563047964754706</c:v>
                </c:pt>
                <c:pt idx="397">
                  <c:v>-22.5713675612914</c:v>
                </c:pt>
                <c:pt idx="398">
                  <c:v>-13.9745116804252</c:v>
                </c:pt>
                <c:pt idx="399">
                  <c:v>-11.599324229198899</c:v>
                </c:pt>
                <c:pt idx="400">
                  <c:v>-15.827031486319299</c:v>
                </c:pt>
                <c:pt idx="401">
                  <c:v>-15.347735230600399</c:v>
                </c:pt>
                <c:pt idx="402">
                  <c:v>-25.308365399820801</c:v>
                </c:pt>
                <c:pt idx="403">
                  <c:v>-27.536877571336099</c:v>
                </c:pt>
                <c:pt idx="404">
                  <c:v>-25.858402126766499</c:v>
                </c:pt>
                <c:pt idx="405">
                  <c:v>-13.3465150766189</c:v>
                </c:pt>
                <c:pt idx="406">
                  <c:v>-13.0426879146848</c:v>
                </c:pt>
                <c:pt idx="407">
                  <c:v>-17.2626847534059</c:v>
                </c:pt>
                <c:pt idx="408">
                  <c:v>-10.7432617707309</c:v>
                </c:pt>
                <c:pt idx="409">
                  <c:v>-1.1151999862108</c:v>
                </c:pt>
                <c:pt idx="410">
                  <c:v>-13.8091655595217</c:v>
                </c:pt>
                <c:pt idx="411">
                  <c:v>-15.0244461785925</c:v>
                </c:pt>
                <c:pt idx="412">
                  <c:v>-19.157451118116899</c:v>
                </c:pt>
                <c:pt idx="413">
                  <c:v>-24.736012152935398</c:v>
                </c:pt>
                <c:pt idx="414">
                  <c:v>-19.187882637308299</c:v>
                </c:pt>
                <c:pt idx="415">
                  <c:v>-21.6784829096778</c:v>
                </c:pt>
                <c:pt idx="416">
                  <c:v>-16.420389137368101</c:v>
                </c:pt>
                <c:pt idx="417">
                  <c:v>-17.827899425161299</c:v>
                </c:pt>
                <c:pt idx="418">
                  <c:v>-23.365967528395199</c:v>
                </c:pt>
                <c:pt idx="419">
                  <c:v>-24.287736683772799</c:v>
                </c:pt>
                <c:pt idx="420">
                  <c:v>-23.996819459127298</c:v>
                </c:pt>
                <c:pt idx="421">
                  <c:v>-26.0774453324502</c:v>
                </c:pt>
                <c:pt idx="422">
                  <c:v>-14.8571853062437</c:v>
                </c:pt>
                <c:pt idx="423">
                  <c:v>-9.7035065689600302</c:v>
                </c:pt>
                <c:pt idx="424">
                  <c:v>-1.5477561576852401</c:v>
                </c:pt>
                <c:pt idx="425">
                  <c:v>8.6318860928895802</c:v>
                </c:pt>
                <c:pt idx="426">
                  <c:v>10.0363509338806</c:v>
                </c:pt>
                <c:pt idx="427">
                  <c:v>22.162937886370301</c:v>
                </c:pt>
                <c:pt idx="428">
                  <c:v>18.6224259393064</c:v>
                </c:pt>
                <c:pt idx="429">
                  <c:v>13.018124339161201</c:v>
                </c:pt>
                <c:pt idx="430">
                  <c:v>26.3803959900889</c:v>
                </c:pt>
                <c:pt idx="431">
                  <c:v>32.1876825990417</c:v>
                </c:pt>
                <c:pt idx="432">
                  <c:v>36.116031623372798</c:v>
                </c:pt>
                <c:pt idx="433">
                  <c:v>32.779598670093598</c:v>
                </c:pt>
                <c:pt idx="434">
                  <c:v>20.7629891375474</c:v>
                </c:pt>
                <c:pt idx="435">
                  <c:v>16.302576822092401</c:v>
                </c:pt>
                <c:pt idx="436">
                  <c:v>17.069266290405299</c:v>
                </c:pt>
                <c:pt idx="437">
                  <c:v>11.2500126223102</c:v>
                </c:pt>
                <c:pt idx="438">
                  <c:v>9.5465322764655092</c:v>
                </c:pt>
                <c:pt idx="439">
                  <c:v>11.9089932427683</c:v>
                </c:pt>
                <c:pt idx="440">
                  <c:v>7.5653605657127097</c:v>
                </c:pt>
                <c:pt idx="441">
                  <c:v>10.926100926100901</c:v>
                </c:pt>
                <c:pt idx="442">
                  <c:v>8.9934527663860795</c:v>
                </c:pt>
                <c:pt idx="443">
                  <c:v>4.4327354061867199</c:v>
                </c:pt>
                <c:pt idx="444">
                  <c:v>5.1234125805719</c:v>
                </c:pt>
                <c:pt idx="445">
                  <c:v>4.8285843670363304</c:v>
                </c:pt>
                <c:pt idx="446">
                  <c:v>4.47484873114783</c:v>
                </c:pt>
                <c:pt idx="447">
                  <c:v>6.3193775207909502</c:v>
                </c:pt>
                <c:pt idx="448">
                  <c:v>4.4256863363837198</c:v>
                </c:pt>
                <c:pt idx="449">
                  <c:v>12.023018552808299</c:v>
                </c:pt>
                <c:pt idx="450">
                  <c:v>10.5131130913569</c:v>
                </c:pt>
                <c:pt idx="451">
                  <c:v>10.248703547524601</c:v>
                </c:pt>
                <c:pt idx="452">
                  <c:v>6.7961422757034198</c:v>
                </c:pt>
                <c:pt idx="453">
                  <c:v>6.4456219863352304</c:v>
                </c:pt>
                <c:pt idx="454">
                  <c:v>3.0010231698461798</c:v>
                </c:pt>
                <c:pt idx="455">
                  <c:v>8.3647260998755506</c:v>
                </c:pt>
                <c:pt idx="456">
                  <c:v>6.40245928880028</c:v>
                </c:pt>
                <c:pt idx="457">
                  <c:v>9.6799058098069501</c:v>
                </c:pt>
                <c:pt idx="458">
                  <c:v>13.2912650732593</c:v>
                </c:pt>
                <c:pt idx="459">
                  <c:v>6.59588753671843</c:v>
                </c:pt>
                <c:pt idx="460">
                  <c:v>6.6203318979627799</c:v>
                </c:pt>
                <c:pt idx="461">
                  <c:v>3.4419614642920799</c:v>
                </c:pt>
                <c:pt idx="462">
                  <c:v>6.8415920283857696</c:v>
                </c:pt>
                <c:pt idx="463">
                  <c:v>8.7108666107860397</c:v>
                </c:pt>
                <c:pt idx="464">
                  <c:v>14.1614402531876</c:v>
                </c:pt>
                <c:pt idx="465">
                  <c:v>12.097032365464001</c:v>
                </c:pt>
                <c:pt idx="466">
                  <c:v>13.6194313821308</c:v>
                </c:pt>
                <c:pt idx="467">
                  <c:v>12.3554777826386</c:v>
                </c:pt>
                <c:pt idx="468">
                  <c:v>9.8511704902159796</c:v>
                </c:pt>
                <c:pt idx="469">
                  <c:v>9.7299342791168204</c:v>
                </c:pt>
                <c:pt idx="470">
                  <c:v>13.1053478914399</c:v>
                </c:pt>
                <c:pt idx="471">
                  <c:v>20.512719571053999</c:v>
                </c:pt>
                <c:pt idx="472">
                  <c:v>18.355377105967602</c:v>
                </c:pt>
                <c:pt idx="473">
                  <c:v>13.990412482571699</c:v>
                </c:pt>
                <c:pt idx="474">
                  <c:v>13.0516482336519</c:v>
                </c:pt>
                <c:pt idx="475">
                  <c:v>14.290526630983999</c:v>
                </c:pt>
                <c:pt idx="476">
                  <c:v>12.4417608894437</c:v>
                </c:pt>
                <c:pt idx="477">
                  <c:v>5.7481276282815603</c:v>
                </c:pt>
                <c:pt idx="478">
                  <c:v>3.5295776633998499</c:v>
                </c:pt>
                <c:pt idx="479">
                  <c:v>-4.1502113694515499</c:v>
                </c:pt>
                <c:pt idx="480">
                  <c:v>-5.4157603673533101</c:v>
                </c:pt>
                <c:pt idx="481">
                  <c:v>-6.9084920400320904</c:v>
                </c:pt>
                <c:pt idx="482">
                  <c:v>-6.5287343915486602</c:v>
                </c:pt>
                <c:pt idx="483">
                  <c:v>-8.5089702212175293</c:v>
                </c:pt>
                <c:pt idx="484">
                  <c:v>-14.8568197691822</c:v>
                </c:pt>
                <c:pt idx="485">
                  <c:v>-12.9110062050341</c:v>
                </c:pt>
                <c:pt idx="486">
                  <c:v>-12.968880385891399</c:v>
                </c:pt>
                <c:pt idx="487">
                  <c:v>-23.605043392827898</c:v>
                </c:pt>
                <c:pt idx="488">
                  <c:v>-37.474989995998399</c:v>
                </c:pt>
                <c:pt idx="489">
                  <c:v>-39.489852410980703</c:v>
                </c:pt>
                <c:pt idx="490">
                  <c:v>-38.485793674575703</c:v>
                </c:pt>
                <c:pt idx="491">
                  <c:v>-40.090674984585199</c:v>
                </c:pt>
                <c:pt idx="492">
                  <c:v>-44.756243283256801</c:v>
                </c:pt>
                <c:pt idx="493">
                  <c:v>-39.6786875330763</c:v>
                </c:pt>
                <c:pt idx="494">
                  <c:v>-37.008061547788301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-22.084931117739</c:v>
                </c:pt>
                <c:pt idx="498">
                  <c:v>-20.439964765401498</c:v>
                </c:pt>
                <c:pt idx="499">
                  <c:v>-9.36931993552591</c:v>
                </c:pt>
                <c:pt idx="500">
                  <c:v>6.9615483870967703</c:v>
                </c:pt>
                <c:pt idx="501">
                  <c:v>22.247389092207399</c:v>
                </c:pt>
                <c:pt idx="502">
                  <c:v>23.4541931912538</c:v>
                </c:pt>
                <c:pt idx="503">
                  <c:v>30.0273647503269</c:v>
                </c:pt>
                <c:pt idx="504">
                  <c:v>50.252350052374503</c:v>
                </c:pt>
                <c:pt idx="505">
                  <c:v>46.568989935703797</c:v>
                </c:pt>
                <c:pt idx="506">
                  <c:v>35.962007768013699</c:v>
                </c:pt>
                <c:pt idx="507">
                  <c:v>18.524925473812502</c:v>
                </c:pt>
                <c:pt idx="508">
                  <c:v>12.1165644171779</c:v>
                </c:pt>
                <c:pt idx="509">
                  <c:v>11.5566897557419</c:v>
                </c:pt>
                <c:pt idx="510">
                  <c:v>2.8129960220258301</c:v>
                </c:pt>
                <c:pt idx="511">
                  <c:v>4.9636735157225598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88432"/>
        <c:axId val="412390000"/>
      </c:scatterChart>
      <c:valAx>
        <c:axId val="41238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90000"/>
        <c:crosses val="autoZero"/>
        <c:crossBetween val="midCat"/>
      </c:valAx>
      <c:valAx>
        <c:axId val="41239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8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3</xdr:row>
      <xdr:rowOff>180975</xdr:rowOff>
    </xdr:from>
    <xdr:to>
      <xdr:col>22</xdr:col>
      <xdr:colOff>390525</xdr:colOff>
      <xdr:row>18</xdr:row>
      <xdr:rowOff>66675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R7" sqref="R7"/>
    </sheetView>
  </sheetViews>
  <sheetFormatPr defaultColWidth="9" defaultRowHeight="15"/>
  <cols>
    <col min="1" max="1" width="25.140625" customWidth="1"/>
    <col min="2" max="4" width="9.5703125" customWidth="1"/>
    <col min="5" max="5" width="8.7109375" customWidth="1"/>
    <col min="6" max="18" width="9.5703125" customWidth="1"/>
    <col min="257" max="257" width="21.140625" customWidth="1"/>
    <col min="258" max="274" width="9.5703125" customWidth="1"/>
    <col min="513" max="513" width="21.140625" customWidth="1"/>
    <col min="514" max="530" width="9.5703125" customWidth="1"/>
    <col min="769" max="769" width="21.140625" customWidth="1"/>
    <col min="770" max="786" width="9.5703125" customWidth="1"/>
    <col min="1025" max="1025" width="21.140625" customWidth="1"/>
    <col min="1026" max="1042" width="9.5703125" customWidth="1"/>
    <col min="1281" max="1281" width="21.140625" customWidth="1"/>
    <col min="1282" max="1298" width="9.5703125" customWidth="1"/>
    <col min="1537" max="1537" width="21.140625" customWidth="1"/>
    <col min="1538" max="1554" width="9.5703125" customWidth="1"/>
    <col min="1793" max="1793" width="21.140625" customWidth="1"/>
    <col min="1794" max="1810" width="9.5703125" customWidth="1"/>
    <col min="2049" max="2049" width="21.140625" customWidth="1"/>
    <col min="2050" max="2066" width="9.5703125" customWidth="1"/>
    <col min="2305" max="2305" width="21.140625" customWidth="1"/>
    <col min="2306" max="2322" width="9.5703125" customWidth="1"/>
    <col min="2561" max="2561" width="21.140625" customWidth="1"/>
    <col min="2562" max="2578" width="9.5703125" customWidth="1"/>
    <col min="2817" max="2817" width="21.140625" customWidth="1"/>
    <col min="2818" max="2834" width="9.5703125" customWidth="1"/>
    <col min="3073" max="3073" width="21.140625" customWidth="1"/>
    <col min="3074" max="3090" width="9.5703125" customWidth="1"/>
    <col min="3329" max="3329" width="21.140625" customWidth="1"/>
    <col min="3330" max="3346" width="9.5703125" customWidth="1"/>
    <col min="3585" max="3585" width="21.140625" customWidth="1"/>
    <col min="3586" max="3602" width="9.5703125" customWidth="1"/>
    <col min="3841" max="3841" width="21.140625" customWidth="1"/>
    <col min="3842" max="3858" width="9.5703125" customWidth="1"/>
    <col min="4097" max="4097" width="21.140625" customWidth="1"/>
    <col min="4098" max="4114" width="9.5703125" customWidth="1"/>
    <col min="4353" max="4353" width="21.140625" customWidth="1"/>
    <col min="4354" max="4370" width="9.5703125" customWidth="1"/>
    <col min="4609" max="4609" width="21.140625" customWidth="1"/>
    <col min="4610" max="4626" width="9.5703125" customWidth="1"/>
    <col min="4865" max="4865" width="21.140625" customWidth="1"/>
    <col min="4866" max="4882" width="9.5703125" customWidth="1"/>
    <col min="5121" max="5121" width="21.140625" customWidth="1"/>
    <col min="5122" max="5138" width="9.5703125" customWidth="1"/>
    <col min="5377" max="5377" width="21.140625" customWidth="1"/>
    <col min="5378" max="5394" width="9.5703125" customWidth="1"/>
    <col min="5633" max="5633" width="21.140625" customWidth="1"/>
    <col min="5634" max="5650" width="9.5703125" customWidth="1"/>
    <col min="5889" max="5889" width="21.140625" customWidth="1"/>
    <col min="5890" max="5906" width="9.5703125" customWidth="1"/>
    <col min="6145" max="6145" width="21.140625" customWidth="1"/>
    <col min="6146" max="6162" width="9.5703125" customWidth="1"/>
    <col min="6401" max="6401" width="21.140625" customWidth="1"/>
    <col min="6402" max="6418" width="9.5703125" customWidth="1"/>
    <col min="6657" max="6657" width="21.140625" customWidth="1"/>
    <col min="6658" max="6674" width="9.5703125" customWidth="1"/>
    <col min="6913" max="6913" width="21.140625" customWidth="1"/>
    <col min="6914" max="6930" width="9.5703125" customWidth="1"/>
    <col min="7169" max="7169" width="21.140625" customWidth="1"/>
    <col min="7170" max="7186" width="9.5703125" customWidth="1"/>
    <col min="7425" max="7425" width="21.140625" customWidth="1"/>
    <col min="7426" max="7442" width="9.5703125" customWidth="1"/>
    <col min="7681" max="7681" width="21.140625" customWidth="1"/>
    <col min="7682" max="7698" width="9.5703125" customWidth="1"/>
    <col min="7937" max="7937" width="21.140625" customWidth="1"/>
    <col min="7938" max="7954" width="9.5703125" customWidth="1"/>
    <col min="8193" max="8193" width="21.140625" customWidth="1"/>
    <col min="8194" max="8210" width="9.5703125" customWidth="1"/>
    <col min="8449" max="8449" width="21.140625" customWidth="1"/>
    <col min="8450" max="8466" width="9.5703125" customWidth="1"/>
    <col min="8705" max="8705" width="21.140625" customWidth="1"/>
    <col min="8706" max="8722" width="9.5703125" customWidth="1"/>
    <col min="8961" max="8961" width="21.140625" customWidth="1"/>
    <col min="8962" max="8978" width="9.5703125" customWidth="1"/>
    <col min="9217" max="9217" width="21.140625" customWidth="1"/>
    <col min="9218" max="9234" width="9.5703125" customWidth="1"/>
    <col min="9473" max="9473" width="21.140625" customWidth="1"/>
    <col min="9474" max="9490" width="9.5703125" customWidth="1"/>
    <col min="9729" max="9729" width="21.140625" customWidth="1"/>
    <col min="9730" max="9746" width="9.5703125" customWidth="1"/>
    <col min="9985" max="9985" width="21.140625" customWidth="1"/>
    <col min="9986" max="10002" width="9.5703125" customWidth="1"/>
    <col min="10241" max="10241" width="21.140625" customWidth="1"/>
    <col min="10242" max="10258" width="9.5703125" customWidth="1"/>
    <col min="10497" max="10497" width="21.140625" customWidth="1"/>
    <col min="10498" max="10514" width="9.5703125" customWidth="1"/>
    <col min="10753" max="10753" width="21.140625" customWidth="1"/>
    <col min="10754" max="10770" width="9.5703125" customWidth="1"/>
    <col min="11009" max="11009" width="21.140625" customWidth="1"/>
    <col min="11010" max="11026" width="9.5703125" customWidth="1"/>
    <col min="11265" max="11265" width="21.140625" customWidth="1"/>
    <col min="11266" max="11282" width="9.5703125" customWidth="1"/>
    <col min="11521" max="11521" width="21.140625" customWidth="1"/>
    <col min="11522" max="11538" width="9.5703125" customWidth="1"/>
    <col min="11777" max="11777" width="21.140625" customWidth="1"/>
    <col min="11778" max="11794" width="9.5703125" customWidth="1"/>
    <col min="12033" max="12033" width="21.140625" customWidth="1"/>
    <col min="12034" max="12050" width="9.5703125" customWidth="1"/>
    <col min="12289" max="12289" width="21.140625" customWidth="1"/>
    <col min="12290" max="12306" width="9.5703125" customWidth="1"/>
    <col min="12545" max="12545" width="21.140625" customWidth="1"/>
    <col min="12546" max="12562" width="9.5703125" customWidth="1"/>
    <col min="12801" max="12801" width="21.140625" customWidth="1"/>
    <col min="12802" max="12818" width="9.5703125" customWidth="1"/>
    <col min="13057" max="13057" width="21.140625" customWidth="1"/>
    <col min="13058" max="13074" width="9.5703125" customWidth="1"/>
    <col min="13313" max="13313" width="21.140625" customWidth="1"/>
    <col min="13314" max="13330" width="9.5703125" customWidth="1"/>
    <col min="13569" max="13569" width="21.140625" customWidth="1"/>
    <col min="13570" max="13586" width="9.5703125" customWidth="1"/>
    <col min="13825" max="13825" width="21.140625" customWidth="1"/>
    <col min="13826" max="13842" width="9.5703125" customWidth="1"/>
    <col min="14081" max="14081" width="21.140625" customWidth="1"/>
    <col min="14082" max="14098" width="9.5703125" customWidth="1"/>
    <col min="14337" max="14337" width="21.140625" customWidth="1"/>
    <col min="14338" max="14354" width="9.5703125" customWidth="1"/>
    <col min="14593" max="14593" width="21.140625" customWidth="1"/>
    <col min="14594" max="14610" width="9.5703125" customWidth="1"/>
    <col min="14849" max="14849" width="21.140625" customWidth="1"/>
    <col min="14850" max="14866" width="9.5703125" customWidth="1"/>
    <col min="15105" max="15105" width="21.140625" customWidth="1"/>
    <col min="15106" max="15122" width="9.5703125" customWidth="1"/>
    <col min="15361" max="15361" width="21.140625" customWidth="1"/>
    <col min="15362" max="15378" width="9.5703125" customWidth="1"/>
    <col min="15617" max="15617" width="21.140625" customWidth="1"/>
    <col min="15618" max="15634" width="9.5703125" customWidth="1"/>
    <col min="15873" max="15873" width="21.140625" customWidth="1"/>
    <col min="15874" max="15890" width="9.5703125" customWidth="1"/>
    <col min="16129" max="16129" width="21.140625" customWidth="1"/>
    <col min="16130" max="16146" width="9.5703125" customWidth="1"/>
  </cols>
  <sheetData>
    <row r="1" spans="1:22" ht="18.75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4"/>
      <c r="T1" s="84"/>
      <c r="U1" s="84"/>
    </row>
    <row r="2" spans="1:22">
      <c r="A2" s="91" t="s">
        <v>1</v>
      </c>
      <c r="B2" s="88">
        <v>2005</v>
      </c>
      <c r="C2" s="89"/>
      <c r="D2" s="89"/>
      <c r="E2" s="90"/>
      <c r="F2" s="88">
        <v>2006</v>
      </c>
      <c r="G2" s="89"/>
      <c r="H2" s="89"/>
      <c r="I2" s="90"/>
      <c r="J2" s="88">
        <v>2007</v>
      </c>
      <c r="K2" s="89"/>
      <c r="L2" s="89"/>
      <c r="M2" s="90"/>
      <c r="N2" s="88">
        <v>2008</v>
      </c>
      <c r="O2" s="89"/>
      <c r="P2" s="89"/>
      <c r="Q2" s="90"/>
      <c r="R2" s="88">
        <v>2009</v>
      </c>
      <c r="S2" s="89"/>
      <c r="T2" s="89"/>
      <c r="U2" s="90"/>
    </row>
    <row r="3" spans="1:22">
      <c r="A3" s="91"/>
      <c r="B3" s="57" t="s">
        <v>2</v>
      </c>
      <c r="C3" s="58" t="s">
        <v>3</v>
      </c>
      <c r="D3" s="58" t="s">
        <v>4</v>
      </c>
      <c r="E3" s="59" t="s">
        <v>5</v>
      </c>
      <c r="F3" s="57" t="s">
        <v>2</v>
      </c>
      <c r="G3" s="58" t="s">
        <v>3</v>
      </c>
      <c r="H3" s="58" t="s">
        <v>4</v>
      </c>
      <c r="I3" s="79">
        <f>IF(B3=D3,1,0)</f>
        <v>0</v>
      </c>
      <c r="J3" s="57" t="s">
        <v>2</v>
      </c>
      <c r="K3" s="58" t="s">
        <v>3</v>
      </c>
      <c r="L3" s="58" t="s">
        <v>4</v>
      </c>
      <c r="M3" s="59" t="s">
        <v>5</v>
      </c>
      <c r="N3" s="57" t="s">
        <v>2</v>
      </c>
      <c r="O3" s="58" t="s">
        <v>3</v>
      </c>
      <c r="P3" s="58" t="s">
        <v>4</v>
      </c>
      <c r="Q3" s="59" t="s">
        <v>5</v>
      </c>
      <c r="R3" s="57" t="s">
        <v>2</v>
      </c>
      <c r="S3" s="58" t="s">
        <v>3</v>
      </c>
      <c r="T3" s="58" t="s">
        <v>4</v>
      </c>
      <c r="U3" s="59" t="s">
        <v>5</v>
      </c>
    </row>
    <row r="4" spans="1:22">
      <c r="A4" s="60" t="s">
        <v>6</v>
      </c>
      <c r="B4" s="61">
        <v>3284.56</v>
      </c>
      <c r="C4" s="62">
        <v>2198.6999999999998</v>
      </c>
      <c r="D4" s="62">
        <v>981.2</v>
      </c>
      <c r="E4" s="63">
        <v>254.3</v>
      </c>
      <c r="F4" s="61">
        <v>3122.78</v>
      </c>
      <c r="G4" s="62">
        <v>2429.9770235528399</v>
      </c>
      <c r="H4" s="62">
        <v>1080.6646262895099</v>
      </c>
      <c r="I4" s="59" t="e">
        <f>IF('Logical Functions:Stastical Functions'!B4:B4='Logical Functions:Stastical Functions'!D4:D4,"1","0")</f>
        <v>#REF!</v>
      </c>
      <c r="J4" s="61">
        <v>3299.77</v>
      </c>
      <c r="K4" s="62">
        <v>2690.8091395861002</v>
      </c>
      <c r="L4" s="62">
        <v>1197.0219737530599</v>
      </c>
      <c r="M4" s="63">
        <v>309.36733900804899</v>
      </c>
      <c r="N4" s="61">
        <v>3412.1</v>
      </c>
      <c r="O4" s="62">
        <v>2981.7635543218998</v>
      </c>
      <c r="P4" s="62">
        <v>1321.06483253997</v>
      </c>
      <c r="Q4" s="63">
        <v>341.46109392058401</v>
      </c>
      <c r="R4" s="61">
        <v>3490.7</v>
      </c>
      <c r="S4" s="62">
        <v>3292.0970544656502</v>
      </c>
      <c r="T4" s="62">
        <v>1458.0743629874401</v>
      </c>
      <c r="U4" s="63">
        <v>379.14654076050698</v>
      </c>
      <c r="V4" s="85"/>
    </row>
    <row r="5" spans="1:22">
      <c r="A5" s="60" t="s">
        <v>7</v>
      </c>
      <c r="B5" s="61">
        <v>671.2</v>
      </c>
      <c r="C5" s="62">
        <v>521.9</v>
      </c>
      <c r="D5" s="62">
        <v>259.8</v>
      </c>
      <c r="E5" s="63">
        <v>56.8</v>
      </c>
      <c r="F5" s="61">
        <v>589.70000000000005</v>
      </c>
      <c r="G5" s="62">
        <v>578.72446199081696</v>
      </c>
      <c r="H5" s="62">
        <v>287.076950304631</v>
      </c>
      <c r="I5" s="59" t="e">
        <f>IF('Logical Functions:Stastical Functions'!B5:B5='Logical Functions:Stastical Functions'!D5:D5,"1","0")</f>
        <v>#REF!</v>
      </c>
      <c r="J5" s="61">
        <v>690.1</v>
      </c>
      <c r="K5" s="62">
        <v>642.30830543996001</v>
      </c>
      <c r="L5" s="62">
        <v>317.37577214170699</v>
      </c>
      <c r="M5" s="63">
        <v>69.999750840018905</v>
      </c>
      <c r="N5" s="61">
        <v>721.1</v>
      </c>
      <c r="O5" s="62">
        <v>708.98593710496903</v>
      </c>
      <c r="P5" s="62">
        <v>351.52293613105701</v>
      </c>
      <c r="Q5" s="63">
        <v>77.677862902022795</v>
      </c>
      <c r="R5" s="61">
        <v>740.7</v>
      </c>
      <c r="S5" s="62">
        <v>786.97723517234999</v>
      </c>
      <c r="T5" s="62">
        <v>388.23066436992298</v>
      </c>
      <c r="U5" s="63">
        <v>86.293751642604803</v>
      </c>
      <c r="V5" s="85"/>
    </row>
    <row r="6" spans="1:22">
      <c r="A6" s="60" t="s">
        <v>8</v>
      </c>
      <c r="B6" s="61">
        <v>12394.7</v>
      </c>
      <c r="C6" s="62">
        <v>9765.2999999999993</v>
      </c>
      <c r="D6" s="62">
        <v>4521.3</v>
      </c>
      <c r="E6" s="63">
        <v>987.6</v>
      </c>
      <c r="F6" s="61">
        <v>12598.6</v>
      </c>
      <c r="G6" s="62">
        <v>10761.523550030501</v>
      </c>
      <c r="H6" s="62">
        <v>4995.37624508108</v>
      </c>
      <c r="I6" s="59" t="e">
        <f>IF('Logical Functions:Stastical Functions'!B6:B6='Logical Functions:Stastical Functions'!D6:D6,"1","0")</f>
        <v>#REF!</v>
      </c>
      <c r="J6" s="61">
        <v>12999.37</v>
      </c>
      <c r="K6" s="62">
        <v>11910.129690973199</v>
      </c>
      <c r="L6" s="62">
        <v>5527.7</v>
      </c>
      <c r="M6" s="63">
        <v>1199.9772229013299</v>
      </c>
      <c r="N6" s="61">
        <v>13700.2</v>
      </c>
      <c r="O6" s="62">
        <v>13201.1347140988</v>
      </c>
      <c r="P6" s="62">
        <v>6141.0550259164602</v>
      </c>
      <c r="Q6" s="63">
        <v>1330.2792000192501</v>
      </c>
      <c r="R6" s="61">
        <v>14810.6</v>
      </c>
      <c r="S6" s="62">
        <v>14652.9453939133</v>
      </c>
      <c r="T6" s="62">
        <v>6791.0807701427502</v>
      </c>
      <c r="U6" s="63">
        <v>1464.0078943933499</v>
      </c>
      <c r="V6" s="85"/>
    </row>
    <row r="7" spans="1:22">
      <c r="A7" s="60" t="s">
        <v>9</v>
      </c>
      <c r="B7" s="61">
        <v>1245.78</v>
      </c>
      <c r="C7" s="62">
        <v>789.8</v>
      </c>
      <c r="D7" s="62">
        <v>998.7</v>
      </c>
      <c r="E7" s="63">
        <v>123.6</v>
      </c>
      <c r="F7" s="61">
        <v>1622.6</v>
      </c>
      <c r="G7" s="62">
        <v>875.460928995872</v>
      </c>
      <c r="H7" s="62">
        <v>1106.1406928945801</v>
      </c>
      <c r="I7" s="63">
        <v>136.56315813237799</v>
      </c>
      <c r="J7" s="61">
        <v>1744.2</v>
      </c>
      <c r="K7" s="62">
        <v>967.691755861243</v>
      </c>
      <c r="L7" s="62">
        <f>COUNTIF(I3:I668,1)</f>
        <v>0</v>
      </c>
      <c r="M7" s="63">
        <v>151.51774825804199</v>
      </c>
      <c r="N7" s="61">
        <v>1992.8</v>
      </c>
      <c r="O7" s="62">
        <v>1066.15386665695</v>
      </c>
      <c r="P7" s="62">
        <v>1353.95903533911</v>
      </c>
      <c r="Q7" s="63">
        <v>166.875149428307</v>
      </c>
      <c r="R7" s="61">
        <v>1662.3</v>
      </c>
      <c r="S7" s="62">
        <v>1181.21655846576</v>
      </c>
      <c r="T7" s="62">
        <v>1496.01379373491</v>
      </c>
      <c r="U7" s="63">
        <v>185.05514058183601</v>
      </c>
      <c r="V7" s="85"/>
    </row>
    <row r="8" spans="1:22">
      <c r="A8" s="64" t="s">
        <v>10</v>
      </c>
      <c r="B8" s="65"/>
      <c r="C8" s="66"/>
      <c r="D8" s="66"/>
      <c r="E8" s="67"/>
      <c r="F8" s="65"/>
      <c r="G8" s="66"/>
      <c r="H8" s="66"/>
      <c r="I8" s="67"/>
      <c r="J8" s="65"/>
      <c r="K8" s="66"/>
      <c r="L8" s="66" t="e">
        <f>AVERAGEIF(F3:F668,"&gt;200000000",H3:H668)</f>
        <v>#DIV/0!</v>
      </c>
      <c r="M8" s="67"/>
      <c r="N8" s="65"/>
      <c r="O8" s="66"/>
      <c r="P8" s="66"/>
      <c r="Q8" s="67"/>
      <c r="R8" s="65"/>
      <c r="S8" s="66"/>
      <c r="T8" s="66"/>
      <c r="U8" s="67"/>
    </row>
    <row r="9" spans="1:22">
      <c r="A9" s="68" t="s">
        <v>11</v>
      </c>
      <c r="B9" s="69">
        <v>9870</v>
      </c>
      <c r="C9" s="70">
        <v>7700</v>
      </c>
      <c r="D9" s="70">
        <v>3600</v>
      </c>
      <c r="E9" s="71">
        <v>786.35790591201601</v>
      </c>
      <c r="F9" s="69">
        <v>10112</v>
      </c>
      <c r="G9" s="70">
        <v>7776</v>
      </c>
      <c r="H9" s="70">
        <v>3820</v>
      </c>
      <c r="I9" s="71">
        <v>799</v>
      </c>
      <c r="J9" s="69">
        <v>10560</v>
      </c>
      <c r="K9" s="70">
        <v>7810</v>
      </c>
      <c r="L9" s="70">
        <f>VAR(H3:H668)</f>
        <v>4132627.1776374895</v>
      </c>
      <c r="M9" s="71">
        <v>812</v>
      </c>
      <c r="N9" s="69">
        <v>11010</v>
      </c>
      <c r="O9" s="70">
        <v>7850</v>
      </c>
      <c r="P9" s="70">
        <v>4010</v>
      </c>
      <c r="Q9" s="71">
        <v>856</v>
      </c>
      <c r="R9" s="69">
        <v>11254</v>
      </c>
      <c r="S9" s="70">
        <v>7798</v>
      </c>
      <c r="T9" s="70">
        <v>4213</v>
      </c>
      <c r="U9" s="71">
        <v>867</v>
      </c>
    </row>
    <row r="10" spans="1:22">
      <c r="L10">
        <f>SQRT(L9:L9)</f>
        <v>2032.886415331041</v>
      </c>
    </row>
    <row r="12" spans="1:22">
      <c r="L12" s="80" t="s">
        <v>12</v>
      </c>
      <c r="M12" s="80" t="s">
        <v>13</v>
      </c>
    </row>
    <row r="13" spans="1:22">
      <c r="B13" s="72">
        <v>2006</v>
      </c>
      <c r="C13" s="72">
        <v>2007</v>
      </c>
      <c r="D13" s="72">
        <v>2008</v>
      </c>
      <c r="E13" s="73">
        <v>2009</v>
      </c>
      <c r="L13" s="81">
        <v>2</v>
      </c>
      <c r="M13" s="81">
        <v>1</v>
      </c>
    </row>
    <row r="14" spans="1:22">
      <c r="A14" s="74" t="s">
        <v>14</v>
      </c>
      <c r="B14" s="75">
        <f>(H4/D4)-1</f>
        <v>0.10137038961425793</v>
      </c>
      <c r="C14" s="75">
        <f>(L5/H5)-1</f>
        <v>0.10554250978674706</v>
      </c>
      <c r="D14" s="75">
        <f>(P5/L5)-1</f>
        <v>0.10759222028486604</v>
      </c>
      <c r="E14" s="76">
        <f>T4/P4-1</f>
        <v>0.10371143570906072</v>
      </c>
      <c r="L14" s="81">
        <v>4</v>
      </c>
      <c r="M14" s="81">
        <v>6</v>
      </c>
    </row>
    <row r="15" spans="1:22">
      <c r="A15" s="74" t="s">
        <v>15</v>
      </c>
      <c r="B15" s="75">
        <f>H6/D6-1</f>
        <v>0.10485396790327561</v>
      </c>
      <c r="C15" s="75">
        <f>L6/H6-1</f>
        <v>0.10656329549612931</v>
      </c>
      <c r="D15" s="75">
        <f>P6/L6-1</f>
        <v>0.11096025940562271</v>
      </c>
      <c r="E15" s="76">
        <f>T6/P6-1</f>
        <v>0.10584919716287411</v>
      </c>
      <c r="L15" s="81">
        <v>5</v>
      </c>
      <c r="M15" s="81">
        <v>9</v>
      </c>
    </row>
    <row r="16" spans="1:22">
      <c r="L16" s="82">
        <v>1</v>
      </c>
      <c r="M16" s="82">
        <v>6</v>
      </c>
    </row>
    <row r="17" spans="1:16">
      <c r="B17" s="72">
        <v>2005</v>
      </c>
      <c r="C17" s="72">
        <v>2006</v>
      </c>
      <c r="D17" s="72">
        <v>2007</v>
      </c>
      <c r="E17" s="72">
        <v>2008</v>
      </c>
      <c r="F17" s="73">
        <v>2009</v>
      </c>
      <c r="J17" s="78"/>
      <c r="K17" s="80" t="s">
        <v>16</v>
      </c>
      <c r="L17" s="83">
        <f>SUM(L13:L16)</f>
        <v>12</v>
      </c>
      <c r="M17" s="83">
        <f>SUM(M13:M16)</f>
        <v>22</v>
      </c>
      <c r="P17" s="78"/>
    </row>
    <row r="18" spans="1:16">
      <c r="A18" s="74" t="s">
        <v>17</v>
      </c>
      <c r="B18" s="75">
        <f>C5/C4</f>
        <v>0.23736753536180472</v>
      </c>
      <c r="C18" s="75">
        <f>G5/G4</f>
        <v>0.2381604666963768</v>
      </c>
      <c r="D18" s="75">
        <f>K5/K4</f>
        <v>0.23870452050670518</v>
      </c>
      <c r="E18" s="75">
        <f>O5/O4</f>
        <v>0.23777403009616019</v>
      </c>
      <c r="F18" s="76">
        <f>S5/S4</f>
        <v>0.23905043568045309</v>
      </c>
      <c r="J18" s="78"/>
      <c r="K18" s="80" t="s">
        <v>18</v>
      </c>
      <c r="L18" s="83">
        <f>PRODUCT(L13:L16)</f>
        <v>40</v>
      </c>
      <c r="M18" s="83">
        <f>PRODUCT(M13:M16)</f>
        <v>324</v>
      </c>
      <c r="P18" s="78"/>
    </row>
    <row r="19" spans="1:16">
      <c r="E19" s="77"/>
    </row>
    <row r="20" spans="1:16">
      <c r="B20" s="72" t="s">
        <v>2</v>
      </c>
      <c r="C20" s="72" t="s">
        <v>3</v>
      </c>
      <c r="D20" s="72" t="s">
        <v>4</v>
      </c>
    </row>
    <row r="21" spans="1:16">
      <c r="A21" s="74" t="s">
        <v>19</v>
      </c>
      <c r="B21" s="75">
        <f>(R4/B4)^(1/4)-1</f>
        <v>1.5333771232613369E-2</v>
      </c>
      <c r="C21" s="75">
        <f>(S4/C4)^(1/4)-1</f>
        <v>0.10618219401916384</v>
      </c>
      <c r="D21" s="75">
        <f>(T4/D4)^(1/4)-1</f>
        <v>0.10409268769483293</v>
      </c>
      <c r="E21" s="78"/>
    </row>
    <row r="22" spans="1:16">
      <c r="E22" s="78"/>
    </row>
  </sheetData>
  <mergeCells count="7">
    <mergeCell ref="A1:R1"/>
    <mergeCell ref="B2:E2"/>
    <mergeCell ref="F2:I2"/>
    <mergeCell ref="J2:M2"/>
    <mergeCell ref="N2:Q2"/>
    <mergeCell ref="R2:U2"/>
    <mergeCell ref="A2:A3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7" sqref="L7"/>
    </sheetView>
  </sheetViews>
  <sheetFormatPr defaultColWidth="9" defaultRowHeight="15"/>
  <cols>
    <col min="1" max="1" width="10.140625" customWidth="1"/>
    <col min="2" max="5" width="9.42578125" customWidth="1"/>
    <col min="6" max="6" width="13.28515625" customWidth="1"/>
    <col min="7" max="7" width="9.42578125" customWidth="1"/>
    <col min="9" max="9" width="11.140625" customWidth="1"/>
    <col min="11" max="11" width="43" customWidth="1"/>
    <col min="12" max="12" width="13"/>
    <col min="258" max="258" width="10.140625" customWidth="1"/>
    <col min="259" max="262" width="9.42578125" customWidth="1"/>
    <col min="263" max="263" width="13.28515625" customWidth="1"/>
    <col min="264" max="264" width="9.42578125" customWidth="1"/>
    <col min="267" max="267" width="43" customWidth="1"/>
    <col min="514" max="514" width="10.140625" customWidth="1"/>
    <col min="515" max="518" width="9.42578125" customWidth="1"/>
    <col min="519" max="519" width="13.28515625" customWidth="1"/>
    <col min="520" max="520" width="9.42578125" customWidth="1"/>
    <col min="523" max="523" width="43" customWidth="1"/>
    <col min="770" max="770" width="10.140625" customWidth="1"/>
    <col min="771" max="774" width="9.42578125" customWidth="1"/>
    <col min="775" max="775" width="13.28515625" customWidth="1"/>
    <col min="776" max="776" width="9.42578125" customWidth="1"/>
    <col min="779" max="779" width="43" customWidth="1"/>
    <col min="1026" max="1026" width="10.140625" customWidth="1"/>
    <col min="1027" max="1030" width="9.42578125" customWidth="1"/>
    <col min="1031" max="1031" width="13.28515625" customWidth="1"/>
    <col min="1032" max="1032" width="9.42578125" customWidth="1"/>
    <col min="1035" max="1035" width="43" customWidth="1"/>
    <col min="1282" max="1282" width="10.140625" customWidth="1"/>
    <col min="1283" max="1286" width="9.42578125" customWidth="1"/>
    <col min="1287" max="1287" width="13.28515625" customWidth="1"/>
    <col min="1288" max="1288" width="9.42578125" customWidth="1"/>
    <col min="1291" max="1291" width="43" customWidth="1"/>
    <col min="1538" max="1538" width="10.140625" customWidth="1"/>
    <col min="1539" max="1542" width="9.42578125" customWidth="1"/>
    <col min="1543" max="1543" width="13.28515625" customWidth="1"/>
    <col min="1544" max="1544" width="9.42578125" customWidth="1"/>
    <col min="1547" max="1547" width="43" customWidth="1"/>
    <col min="1794" max="1794" width="10.140625" customWidth="1"/>
    <col min="1795" max="1798" width="9.42578125" customWidth="1"/>
    <col min="1799" max="1799" width="13.28515625" customWidth="1"/>
    <col min="1800" max="1800" width="9.42578125" customWidth="1"/>
    <col min="1803" max="1803" width="43" customWidth="1"/>
    <col min="2050" max="2050" width="10.140625" customWidth="1"/>
    <col min="2051" max="2054" width="9.42578125" customWidth="1"/>
    <col min="2055" max="2055" width="13.28515625" customWidth="1"/>
    <col min="2056" max="2056" width="9.42578125" customWidth="1"/>
    <col min="2059" max="2059" width="43" customWidth="1"/>
    <col min="2306" max="2306" width="10.140625" customWidth="1"/>
    <col min="2307" max="2310" width="9.42578125" customWidth="1"/>
    <col min="2311" max="2311" width="13.28515625" customWidth="1"/>
    <col min="2312" max="2312" width="9.42578125" customWidth="1"/>
    <col min="2315" max="2315" width="43" customWidth="1"/>
    <col min="2562" max="2562" width="10.140625" customWidth="1"/>
    <col min="2563" max="2566" width="9.42578125" customWidth="1"/>
    <col min="2567" max="2567" width="13.28515625" customWidth="1"/>
    <col min="2568" max="2568" width="9.42578125" customWidth="1"/>
    <col min="2571" max="2571" width="43" customWidth="1"/>
    <col min="2818" max="2818" width="10.140625" customWidth="1"/>
    <col min="2819" max="2822" width="9.42578125" customWidth="1"/>
    <col min="2823" max="2823" width="13.28515625" customWidth="1"/>
    <col min="2824" max="2824" width="9.42578125" customWidth="1"/>
    <col min="2827" max="2827" width="43" customWidth="1"/>
    <col min="3074" max="3074" width="10.140625" customWidth="1"/>
    <col min="3075" max="3078" width="9.42578125" customWidth="1"/>
    <col min="3079" max="3079" width="13.28515625" customWidth="1"/>
    <col min="3080" max="3080" width="9.42578125" customWidth="1"/>
    <col min="3083" max="3083" width="43" customWidth="1"/>
    <col min="3330" max="3330" width="10.140625" customWidth="1"/>
    <col min="3331" max="3334" width="9.42578125" customWidth="1"/>
    <col min="3335" max="3335" width="13.28515625" customWidth="1"/>
    <col min="3336" max="3336" width="9.42578125" customWidth="1"/>
    <col min="3339" max="3339" width="43" customWidth="1"/>
    <col min="3586" max="3586" width="10.140625" customWidth="1"/>
    <col min="3587" max="3590" width="9.42578125" customWidth="1"/>
    <col min="3591" max="3591" width="13.28515625" customWidth="1"/>
    <col min="3592" max="3592" width="9.42578125" customWidth="1"/>
    <col min="3595" max="3595" width="43" customWidth="1"/>
    <col min="3842" max="3842" width="10.140625" customWidth="1"/>
    <col min="3843" max="3846" width="9.42578125" customWidth="1"/>
    <col min="3847" max="3847" width="13.28515625" customWidth="1"/>
    <col min="3848" max="3848" width="9.42578125" customWidth="1"/>
    <col min="3851" max="3851" width="43" customWidth="1"/>
    <col min="4098" max="4098" width="10.140625" customWidth="1"/>
    <col min="4099" max="4102" width="9.42578125" customWidth="1"/>
    <col min="4103" max="4103" width="13.28515625" customWidth="1"/>
    <col min="4104" max="4104" width="9.42578125" customWidth="1"/>
    <col min="4107" max="4107" width="43" customWidth="1"/>
    <col min="4354" max="4354" width="10.140625" customWidth="1"/>
    <col min="4355" max="4358" width="9.42578125" customWidth="1"/>
    <col min="4359" max="4359" width="13.28515625" customWidth="1"/>
    <col min="4360" max="4360" width="9.42578125" customWidth="1"/>
    <col min="4363" max="4363" width="43" customWidth="1"/>
    <col min="4610" max="4610" width="10.140625" customWidth="1"/>
    <col min="4611" max="4614" width="9.42578125" customWidth="1"/>
    <col min="4615" max="4615" width="13.28515625" customWidth="1"/>
    <col min="4616" max="4616" width="9.42578125" customWidth="1"/>
    <col min="4619" max="4619" width="43" customWidth="1"/>
    <col min="4866" max="4866" width="10.140625" customWidth="1"/>
    <col min="4867" max="4870" width="9.42578125" customWidth="1"/>
    <col min="4871" max="4871" width="13.28515625" customWidth="1"/>
    <col min="4872" max="4872" width="9.42578125" customWidth="1"/>
    <col min="4875" max="4875" width="43" customWidth="1"/>
    <col min="5122" max="5122" width="10.140625" customWidth="1"/>
    <col min="5123" max="5126" width="9.42578125" customWidth="1"/>
    <col min="5127" max="5127" width="13.28515625" customWidth="1"/>
    <col min="5128" max="5128" width="9.42578125" customWidth="1"/>
    <col min="5131" max="5131" width="43" customWidth="1"/>
    <col min="5378" max="5378" width="10.140625" customWidth="1"/>
    <col min="5379" max="5382" width="9.42578125" customWidth="1"/>
    <col min="5383" max="5383" width="13.28515625" customWidth="1"/>
    <col min="5384" max="5384" width="9.42578125" customWidth="1"/>
    <col min="5387" max="5387" width="43" customWidth="1"/>
    <col min="5634" max="5634" width="10.140625" customWidth="1"/>
    <col min="5635" max="5638" width="9.42578125" customWidth="1"/>
    <col min="5639" max="5639" width="13.28515625" customWidth="1"/>
    <col min="5640" max="5640" width="9.42578125" customWidth="1"/>
    <col min="5643" max="5643" width="43" customWidth="1"/>
    <col min="5890" max="5890" width="10.140625" customWidth="1"/>
    <col min="5891" max="5894" width="9.42578125" customWidth="1"/>
    <col min="5895" max="5895" width="13.28515625" customWidth="1"/>
    <col min="5896" max="5896" width="9.42578125" customWidth="1"/>
    <col min="5899" max="5899" width="43" customWidth="1"/>
    <col min="6146" max="6146" width="10.140625" customWidth="1"/>
    <col min="6147" max="6150" width="9.42578125" customWidth="1"/>
    <col min="6151" max="6151" width="13.28515625" customWidth="1"/>
    <col min="6152" max="6152" width="9.42578125" customWidth="1"/>
    <col min="6155" max="6155" width="43" customWidth="1"/>
    <col min="6402" max="6402" width="10.140625" customWidth="1"/>
    <col min="6403" max="6406" width="9.42578125" customWidth="1"/>
    <col min="6407" max="6407" width="13.28515625" customWidth="1"/>
    <col min="6408" max="6408" width="9.42578125" customWidth="1"/>
    <col min="6411" max="6411" width="43" customWidth="1"/>
    <col min="6658" max="6658" width="10.140625" customWidth="1"/>
    <col min="6659" max="6662" width="9.42578125" customWidth="1"/>
    <col min="6663" max="6663" width="13.28515625" customWidth="1"/>
    <col min="6664" max="6664" width="9.42578125" customWidth="1"/>
    <col min="6667" max="6667" width="43" customWidth="1"/>
    <col min="6914" max="6914" width="10.140625" customWidth="1"/>
    <col min="6915" max="6918" width="9.42578125" customWidth="1"/>
    <col min="6919" max="6919" width="13.28515625" customWidth="1"/>
    <col min="6920" max="6920" width="9.42578125" customWidth="1"/>
    <col min="6923" max="6923" width="43" customWidth="1"/>
    <col min="7170" max="7170" width="10.140625" customWidth="1"/>
    <col min="7171" max="7174" width="9.42578125" customWidth="1"/>
    <col min="7175" max="7175" width="13.28515625" customWidth="1"/>
    <col min="7176" max="7176" width="9.42578125" customWidth="1"/>
    <col min="7179" max="7179" width="43" customWidth="1"/>
    <col min="7426" max="7426" width="10.140625" customWidth="1"/>
    <col min="7427" max="7430" width="9.42578125" customWidth="1"/>
    <col min="7431" max="7431" width="13.28515625" customWidth="1"/>
    <col min="7432" max="7432" width="9.42578125" customWidth="1"/>
    <col min="7435" max="7435" width="43" customWidth="1"/>
    <col min="7682" max="7682" width="10.140625" customWidth="1"/>
    <col min="7683" max="7686" width="9.42578125" customWidth="1"/>
    <col min="7687" max="7687" width="13.28515625" customWidth="1"/>
    <col min="7688" max="7688" width="9.42578125" customWidth="1"/>
    <col min="7691" max="7691" width="43" customWidth="1"/>
    <col min="7938" max="7938" width="10.140625" customWidth="1"/>
    <col min="7939" max="7942" width="9.42578125" customWidth="1"/>
    <col min="7943" max="7943" width="13.28515625" customWidth="1"/>
    <col min="7944" max="7944" width="9.42578125" customWidth="1"/>
    <col min="7947" max="7947" width="43" customWidth="1"/>
    <col min="8194" max="8194" width="10.140625" customWidth="1"/>
    <col min="8195" max="8198" width="9.42578125" customWidth="1"/>
    <col min="8199" max="8199" width="13.28515625" customWidth="1"/>
    <col min="8200" max="8200" width="9.42578125" customWidth="1"/>
    <col min="8203" max="8203" width="43" customWidth="1"/>
    <col min="8450" max="8450" width="10.140625" customWidth="1"/>
    <col min="8451" max="8454" width="9.42578125" customWidth="1"/>
    <col min="8455" max="8455" width="13.28515625" customWidth="1"/>
    <col min="8456" max="8456" width="9.42578125" customWidth="1"/>
    <col min="8459" max="8459" width="43" customWidth="1"/>
    <col min="8706" max="8706" width="10.140625" customWidth="1"/>
    <col min="8707" max="8710" width="9.42578125" customWidth="1"/>
    <col min="8711" max="8711" width="13.28515625" customWidth="1"/>
    <col min="8712" max="8712" width="9.42578125" customWidth="1"/>
    <col min="8715" max="8715" width="43" customWidth="1"/>
    <col min="8962" max="8962" width="10.140625" customWidth="1"/>
    <col min="8963" max="8966" width="9.42578125" customWidth="1"/>
    <col min="8967" max="8967" width="13.28515625" customWidth="1"/>
    <col min="8968" max="8968" width="9.42578125" customWidth="1"/>
    <col min="8971" max="8971" width="43" customWidth="1"/>
    <col min="9218" max="9218" width="10.140625" customWidth="1"/>
    <col min="9219" max="9222" width="9.42578125" customWidth="1"/>
    <col min="9223" max="9223" width="13.28515625" customWidth="1"/>
    <col min="9224" max="9224" width="9.42578125" customWidth="1"/>
    <col min="9227" max="9227" width="43" customWidth="1"/>
    <col min="9474" max="9474" width="10.140625" customWidth="1"/>
    <col min="9475" max="9478" width="9.42578125" customWidth="1"/>
    <col min="9479" max="9479" width="13.28515625" customWidth="1"/>
    <col min="9480" max="9480" width="9.42578125" customWidth="1"/>
    <col min="9483" max="9483" width="43" customWidth="1"/>
    <col min="9730" max="9730" width="10.140625" customWidth="1"/>
    <col min="9731" max="9734" width="9.42578125" customWidth="1"/>
    <col min="9735" max="9735" width="13.28515625" customWidth="1"/>
    <col min="9736" max="9736" width="9.42578125" customWidth="1"/>
    <col min="9739" max="9739" width="43" customWidth="1"/>
    <col min="9986" max="9986" width="10.140625" customWidth="1"/>
    <col min="9987" max="9990" width="9.42578125" customWidth="1"/>
    <col min="9991" max="9991" width="13.28515625" customWidth="1"/>
    <col min="9992" max="9992" width="9.42578125" customWidth="1"/>
    <col min="9995" max="9995" width="43" customWidth="1"/>
    <col min="10242" max="10242" width="10.140625" customWidth="1"/>
    <col min="10243" max="10246" width="9.42578125" customWidth="1"/>
    <col min="10247" max="10247" width="13.28515625" customWidth="1"/>
    <col min="10248" max="10248" width="9.42578125" customWidth="1"/>
    <col min="10251" max="10251" width="43" customWidth="1"/>
    <col min="10498" max="10498" width="10.140625" customWidth="1"/>
    <col min="10499" max="10502" width="9.42578125" customWidth="1"/>
    <col min="10503" max="10503" width="13.28515625" customWidth="1"/>
    <col min="10504" max="10504" width="9.42578125" customWidth="1"/>
    <col min="10507" max="10507" width="43" customWidth="1"/>
    <col min="10754" max="10754" width="10.140625" customWidth="1"/>
    <col min="10755" max="10758" width="9.42578125" customWidth="1"/>
    <col min="10759" max="10759" width="13.28515625" customWidth="1"/>
    <col min="10760" max="10760" width="9.42578125" customWidth="1"/>
    <col min="10763" max="10763" width="43" customWidth="1"/>
    <col min="11010" max="11010" width="10.140625" customWidth="1"/>
    <col min="11011" max="11014" width="9.42578125" customWidth="1"/>
    <col min="11015" max="11015" width="13.28515625" customWidth="1"/>
    <col min="11016" max="11016" width="9.42578125" customWidth="1"/>
    <col min="11019" max="11019" width="43" customWidth="1"/>
    <col min="11266" max="11266" width="10.140625" customWidth="1"/>
    <col min="11267" max="11270" width="9.42578125" customWidth="1"/>
    <col min="11271" max="11271" width="13.28515625" customWidth="1"/>
    <col min="11272" max="11272" width="9.42578125" customWidth="1"/>
    <col min="11275" max="11275" width="43" customWidth="1"/>
    <col min="11522" max="11522" width="10.140625" customWidth="1"/>
    <col min="11523" max="11526" width="9.42578125" customWidth="1"/>
    <col min="11527" max="11527" width="13.28515625" customWidth="1"/>
    <col min="11528" max="11528" width="9.42578125" customWidth="1"/>
    <col min="11531" max="11531" width="43" customWidth="1"/>
    <col min="11778" max="11778" width="10.140625" customWidth="1"/>
    <col min="11779" max="11782" width="9.42578125" customWidth="1"/>
    <col min="11783" max="11783" width="13.28515625" customWidth="1"/>
    <col min="11784" max="11784" width="9.42578125" customWidth="1"/>
    <col min="11787" max="11787" width="43" customWidth="1"/>
    <col min="12034" max="12034" width="10.140625" customWidth="1"/>
    <col min="12035" max="12038" width="9.42578125" customWidth="1"/>
    <col min="12039" max="12039" width="13.28515625" customWidth="1"/>
    <col min="12040" max="12040" width="9.42578125" customWidth="1"/>
    <col min="12043" max="12043" width="43" customWidth="1"/>
    <col min="12290" max="12290" width="10.140625" customWidth="1"/>
    <col min="12291" max="12294" width="9.42578125" customWidth="1"/>
    <col min="12295" max="12295" width="13.28515625" customWidth="1"/>
    <col min="12296" max="12296" width="9.42578125" customWidth="1"/>
    <col min="12299" max="12299" width="43" customWidth="1"/>
    <col min="12546" max="12546" width="10.140625" customWidth="1"/>
    <col min="12547" max="12550" width="9.42578125" customWidth="1"/>
    <col min="12551" max="12551" width="13.28515625" customWidth="1"/>
    <col min="12552" max="12552" width="9.42578125" customWidth="1"/>
    <col min="12555" max="12555" width="43" customWidth="1"/>
    <col min="12802" max="12802" width="10.140625" customWidth="1"/>
    <col min="12803" max="12806" width="9.42578125" customWidth="1"/>
    <col min="12807" max="12807" width="13.28515625" customWidth="1"/>
    <col min="12808" max="12808" width="9.42578125" customWidth="1"/>
    <col min="12811" max="12811" width="43" customWidth="1"/>
    <col min="13058" max="13058" width="10.140625" customWidth="1"/>
    <col min="13059" max="13062" width="9.42578125" customWidth="1"/>
    <col min="13063" max="13063" width="13.28515625" customWidth="1"/>
    <col min="13064" max="13064" width="9.42578125" customWidth="1"/>
    <col min="13067" max="13067" width="43" customWidth="1"/>
    <col min="13314" max="13314" width="10.140625" customWidth="1"/>
    <col min="13315" max="13318" width="9.42578125" customWidth="1"/>
    <col min="13319" max="13319" width="13.28515625" customWidth="1"/>
    <col min="13320" max="13320" width="9.42578125" customWidth="1"/>
    <col min="13323" max="13323" width="43" customWidth="1"/>
    <col min="13570" max="13570" width="10.140625" customWidth="1"/>
    <col min="13571" max="13574" width="9.42578125" customWidth="1"/>
    <col min="13575" max="13575" width="13.28515625" customWidth="1"/>
    <col min="13576" max="13576" width="9.42578125" customWidth="1"/>
    <col min="13579" max="13579" width="43" customWidth="1"/>
    <col min="13826" max="13826" width="10.140625" customWidth="1"/>
    <col min="13827" max="13830" width="9.42578125" customWidth="1"/>
    <col min="13831" max="13831" width="13.28515625" customWidth="1"/>
    <col min="13832" max="13832" width="9.42578125" customWidth="1"/>
    <col min="13835" max="13835" width="43" customWidth="1"/>
    <col min="14082" max="14082" width="10.140625" customWidth="1"/>
    <col min="14083" max="14086" width="9.42578125" customWidth="1"/>
    <col min="14087" max="14087" width="13.28515625" customWidth="1"/>
    <col min="14088" max="14088" width="9.42578125" customWidth="1"/>
    <col min="14091" max="14091" width="43" customWidth="1"/>
    <col min="14338" max="14338" width="10.140625" customWidth="1"/>
    <col min="14339" max="14342" width="9.42578125" customWidth="1"/>
    <col min="14343" max="14343" width="13.28515625" customWidth="1"/>
    <col min="14344" max="14344" width="9.42578125" customWidth="1"/>
    <col min="14347" max="14347" width="43" customWidth="1"/>
    <col min="14594" max="14594" width="10.140625" customWidth="1"/>
    <col min="14595" max="14598" width="9.42578125" customWidth="1"/>
    <col min="14599" max="14599" width="13.28515625" customWidth="1"/>
    <col min="14600" max="14600" width="9.42578125" customWidth="1"/>
    <col min="14603" max="14603" width="43" customWidth="1"/>
    <col min="14850" max="14850" width="10.140625" customWidth="1"/>
    <col min="14851" max="14854" width="9.42578125" customWidth="1"/>
    <col min="14855" max="14855" width="13.28515625" customWidth="1"/>
    <col min="14856" max="14856" width="9.42578125" customWidth="1"/>
    <col min="14859" max="14859" width="43" customWidth="1"/>
    <col min="15106" max="15106" width="10.140625" customWidth="1"/>
    <col min="15107" max="15110" width="9.42578125" customWidth="1"/>
    <col min="15111" max="15111" width="13.28515625" customWidth="1"/>
    <col min="15112" max="15112" width="9.42578125" customWidth="1"/>
    <col min="15115" max="15115" width="43" customWidth="1"/>
    <col min="15362" max="15362" width="10.140625" customWidth="1"/>
    <col min="15363" max="15366" width="9.42578125" customWidth="1"/>
    <col min="15367" max="15367" width="13.28515625" customWidth="1"/>
    <col min="15368" max="15368" width="9.42578125" customWidth="1"/>
    <col min="15371" max="15371" width="43" customWidth="1"/>
    <col min="15618" max="15618" width="10.140625" customWidth="1"/>
    <col min="15619" max="15622" width="9.42578125" customWidth="1"/>
    <col min="15623" max="15623" width="13.28515625" customWidth="1"/>
    <col min="15624" max="15624" width="9.42578125" customWidth="1"/>
    <col min="15627" max="15627" width="43" customWidth="1"/>
    <col min="15874" max="15874" width="10.140625" customWidth="1"/>
    <col min="15875" max="15878" width="9.42578125" customWidth="1"/>
    <col min="15879" max="15879" width="13.28515625" customWidth="1"/>
    <col min="15880" max="15880" width="9.42578125" customWidth="1"/>
    <col min="15883" max="15883" width="43" customWidth="1"/>
    <col min="16130" max="16130" width="10.140625" customWidth="1"/>
    <col min="16131" max="16134" width="9.42578125" customWidth="1"/>
    <col min="16135" max="16135" width="13.28515625" customWidth="1"/>
    <col min="16136" max="16136" width="9.42578125" customWidth="1"/>
    <col min="16139" max="16139" width="43" customWidth="1"/>
  </cols>
  <sheetData>
    <row r="1" spans="1:13" ht="16.5">
      <c r="A1" s="92" t="s">
        <v>20</v>
      </c>
      <c r="B1" s="92"/>
      <c r="C1" s="92"/>
      <c r="D1" s="92"/>
      <c r="E1" s="92"/>
      <c r="F1" s="92"/>
      <c r="G1" s="92"/>
    </row>
    <row r="2" spans="1:13" ht="26.25" customHeight="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13">
      <c r="A3" s="8">
        <v>39448</v>
      </c>
      <c r="B3" s="9">
        <v>6136.75</v>
      </c>
      <c r="C3" s="9">
        <v>6165.35</v>
      </c>
      <c r="D3" s="9">
        <v>6109.85</v>
      </c>
      <c r="E3" s="9">
        <v>6144.35</v>
      </c>
      <c r="F3" s="50">
        <v>81305366</v>
      </c>
      <c r="G3" s="50">
        <v>4410.97</v>
      </c>
      <c r="H3" s="51">
        <f>(E3/B3)-1</f>
        <v>1.2384405426326683E-3</v>
      </c>
      <c r="I3" s="52">
        <f>IF(B3=D3,1,0)</f>
        <v>0</v>
      </c>
      <c r="K3" s="53" t="s">
        <v>30</v>
      </c>
      <c r="L3" s="54">
        <f>AVERAGE(H3:H668)</f>
        <v>1.7604808613290533E-4</v>
      </c>
    </row>
    <row r="4" spans="1:13">
      <c r="A4" s="8">
        <v>39449</v>
      </c>
      <c r="B4" s="9">
        <v>6144.7</v>
      </c>
      <c r="C4" s="9">
        <v>6197</v>
      </c>
      <c r="D4" s="9">
        <v>6060.85</v>
      </c>
      <c r="E4" s="9">
        <v>6179.4</v>
      </c>
      <c r="F4" s="50">
        <v>110353305</v>
      </c>
      <c r="G4" s="50">
        <v>7184.35</v>
      </c>
      <c r="H4" s="51">
        <f>(E4/E3)-1</f>
        <v>5.7044276449094156E-3</v>
      </c>
      <c r="I4" s="52">
        <f t="shared" ref="I4:I67" si="0">IF(B4=D4,1,0)</f>
        <v>0</v>
      </c>
      <c r="K4" s="53" t="s">
        <v>31</v>
      </c>
      <c r="L4" s="54">
        <f>MEDIAN(H3:H668)</f>
        <v>1.0751843026296504E-3</v>
      </c>
    </row>
    <row r="5" spans="1:13">
      <c r="A5" s="8">
        <v>39450</v>
      </c>
      <c r="B5" s="9">
        <v>6184.25</v>
      </c>
      <c r="C5" s="9">
        <v>6230.15</v>
      </c>
      <c r="D5" s="9">
        <v>6126.4</v>
      </c>
      <c r="E5" s="9">
        <v>6178.55</v>
      </c>
      <c r="F5" s="50">
        <v>156427760</v>
      </c>
      <c r="G5" s="50">
        <v>9475.3700000000008</v>
      </c>
      <c r="H5" s="51">
        <f t="shared" ref="H5:H68" si="1">(E5/E4)-1</f>
        <v>-1.3755380781299564E-4</v>
      </c>
      <c r="I5" s="52">
        <f t="shared" si="0"/>
        <v>0</v>
      </c>
      <c r="K5" s="53" t="s">
        <v>32</v>
      </c>
      <c r="L5" s="54">
        <f>MAX(H3:H668)</f>
        <v>0.17744066019364579</v>
      </c>
    </row>
    <row r="6" spans="1:13">
      <c r="A6" s="8">
        <v>39451</v>
      </c>
      <c r="B6" s="9">
        <v>6179.1</v>
      </c>
      <c r="C6" s="9">
        <v>6300.05</v>
      </c>
      <c r="D6" s="9">
        <v>6179.1</v>
      </c>
      <c r="E6" s="9">
        <v>6274.3</v>
      </c>
      <c r="F6" s="50">
        <v>147642063</v>
      </c>
      <c r="G6" s="50">
        <v>8779.23</v>
      </c>
      <c r="H6" s="51">
        <f t="shared" si="1"/>
        <v>1.549716357397779E-2</v>
      </c>
      <c r="I6" s="52">
        <f t="shared" si="0"/>
        <v>1</v>
      </c>
      <c r="K6" s="53" t="s">
        <v>33</v>
      </c>
      <c r="L6" s="54">
        <f>MIN(H3:H668)</f>
        <v>-0.12202911846151232</v>
      </c>
    </row>
    <row r="7" spans="1:13">
      <c r="A7" s="8">
        <v>39454</v>
      </c>
      <c r="B7" s="9">
        <v>6271</v>
      </c>
      <c r="C7" s="9">
        <v>6289.8</v>
      </c>
      <c r="D7" s="9">
        <v>6193.35</v>
      </c>
      <c r="E7" s="9">
        <v>6279.1</v>
      </c>
      <c r="F7" s="50">
        <v>139778977</v>
      </c>
      <c r="G7" s="50">
        <v>8873.3700000000008</v>
      </c>
      <c r="H7" s="51">
        <f t="shared" si="1"/>
        <v>7.650255805429218E-4</v>
      </c>
      <c r="I7" s="52">
        <f t="shared" si="0"/>
        <v>0</v>
      </c>
      <c r="K7" s="53" t="s">
        <v>34</v>
      </c>
      <c r="L7" s="55">
        <f>COUNTIF(I3:I668,1)</f>
        <v>92</v>
      </c>
      <c r="M7" s="56"/>
    </row>
    <row r="8" spans="1:13">
      <c r="A8" s="8">
        <v>39455</v>
      </c>
      <c r="B8" s="9">
        <v>6282.45</v>
      </c>
      <c r="C8" s="9">
        <v>6357.1</v>
      </c>
      <c r="D8" s="9">
        <v>6221.6</v>
      </c>
      <c r="E8" s="9">
        <v>6287.85</v>
      </c>
      <c r="F8" s="50">
        <v>162564130</v>
      </c>
      <c r="G8" s="50">
        <v>10574.25</v>
      </c>
      <c r="H8" s="51">
        <f t="shared" si="1"/>
        <v>1.393511809017145E-3</v>
      </c>
      <c r="I8" s="52">
        <f t="shared" si="0"/>
        <v>0</v>
      </c>
      <c r="K8" s="53" t="s">
        <v>35</v>
      </c>
      <c r="L8" s="54">
        <f>AVERAGEIF(F3:F668,"&gt;200000000",H3:H668)</f>
        <v>8.042946397694336E-4</v>
      </c>
    </row>
    <row r="9" spans="1:13">
      <c r="A9" s="8">
        <v>39456</v>
      </c>
      <c r="B9" s="9">
        <v>6287.55</v>
      </c>
      <c r="C9" s="9">
        <v>6338.3</v>
      </c>
      <c r="D9" s="9">
        <v>6231.25</v>
      </c>
      <c r="E9" s="9">
        <v>6272</v>
      </c>
      <c r="F9" s="50">
        <v>120853354</v>
      </c>
      <c r="G9" s="50">
        <v>8104.77</v>
      </c>
      <c r="H9" s="51">
        <f t="shared" si="1"/>
        <v>-2.5207344322781822E-3</v>
      </c>
      <c r="I9" s="52">
        <f t="shared" si="0"/>
        <v>0</v>
      </c>
      <c r="K9" s="53" t="s">
        <v>36</v>
      </c>
      <c r="L9" s="54">
        <f>VAR(H3:H668)</f>
        <v>4.9314544481121429E-4</v>
      </c>
    </row>
    <row r="10" spans="1:13">
      <c r="A10" s="8">
        <v>39457</v>
      </c>
      <c r="B10" s="9">
        <v>6278.1</v>
      </c>
      <c r="C10" s="9">
        <v>6347</v>
      </c>
      <c r="D10" s="9">
        <v>6142.9</v>
      </c>
      <c r="E10" s="9">
        <v>6156.95</v>
      </c>
      <c r="F10" s="50">
        <v>133662127</v>
      </c>
      <c r="G10" s="50">
        <v>9321.2900000000009</v>
      </c>
      <c r="H10" s="51">
        <f t="shared" si="1"/>
        <v>-1.8343431122448961E-2</v>
      </c>
      <c r="I10" s="52">
        <f t="shared" si="0"/>
        <v>0</v>
      </c>
      <c r="K10" s="53" t="s">
        <v>37</v>
      </c>
      <c r="L10" s="54">
        <f>SQRT(L9:L9)</f>
        <v>2.2206878322069815E-2</v>
      </c>
      <c r="M10" s="51"/>
    </row>
    <row r="11" spans="1:13">
      <c r="A11" s="8">
        <v>39458</v>
      </c>
      <c r="B11" s="9">
        <v>6166.65</v>
      </c>
      <c r="C11" s="9">
        <v>6224.2</v>
      </c>
      <c r="D11" s="9">
        <v>6112.55</v>
      </c>
      <c r="E11" s="9">
        <v>6200.1</v>
      </c>
      <c r="F11" s="50">
        <v>125140494</v>
      </c>
      <c r="G11" s="50">
        <v>8457.94</v>
      </c>
      <c r="H11" s="51">
        <f t="shared" si="1"/>
        <v>7.0083401684275515E-3</v>
      </c>
      <c r="I11" s="52">
        <f t="shared" si="0"/>
        <v>0</v>
      </c>
    </row>
    <row r="12" spans="1:13">
      <c r="A12" s="8">
        <v>39461</v>
      </c>
      <c r="B12" s="9">
        <v>6208.8</v>
      </c>
      <c r="C12" s="9">
        <v>6244.15</v>
      </c>
      <c r="D12" s="9">
        <v>6172</v>
      </c>
      <c r="E12" s="9">
        <v>6206.8</v>
      </c>
      <c r="F12" s="50">
        <v>111015627</v>
      </c>
      <c r="G12" s="50">
        <v>7764.65</v>
      </c>
      <c r="H12" s="51">
        <f t="shared" si="1"/>
        <v>1.0806277318107238E-3</v>
      </c>
      <c r="I12" s="52">
        <f t="shared" si="0"/>
        <v>0</v>
      </c>
    </row>
    <row r="13" spans="1:13">
      <c r="A13" s="8">
        <v>39462</v>
      </c>
      <c r="B13" s="9">
        <v>6226.35</v>
      </c>
      <c r="C13" s="9">
        <v>6260.45</v>
      </c>
      <c r="D13" s="9">
        <v>6053.3</v>
      </c>
      <c r="E13" s="9">
        <v>6074.25</v>
      </c>
      <c r="F13" s="50">
        <v>117677698</v>
      </c>
      <c r="G13" s="50">
        <v>8500.09</v>
      </c>
      <c r="H13" s="51">
        <f t="shared" si="1"/>
        <v>-2.1355609976155265E-2</v>
      </c>
      <c r="I13" s="52">
        <f t="shared" si="0"/>
        <v>0</v>
      </c>
    </row>
    <row r="14" spans="1:13">
      <c r="A14" s="8">
        <v>39463</v>
      </c>
      <c r="B14" s="9">
        <v>6065</v>
      </c>
      <c r="C14" s="9">
        <v>6065</v>
      </c>
      <c r="D14" s="9">
        <v>5825.75</v>
      </c>
      <c r="E14" s="9">
        <v>5935.75</v>
      </c>
      <c r="F14" s="50">
        <v>152499954</v>
      </c>
      <c r="G14" s="50">
        <v>10674.88</v>
      </c>
      <c r="H14" s="51">
        <f t="shared" si="1"/>
        <v>-2.2801168868584631E-2</v>
      </c>
      <c r="I14" s="52">
        <f t="shared" si="0"/>
        <v>0</v>
      </c>
    </row>
    <row r="15" spans="1:13">
      <c r="A15" s="8">
        <v>39464</v>
      </c>
      <c r="B15" s="9">
        <v>5937.95</v>
      </c>
      <c r="C15" s="9">
        <v>6013.15</v>
      </c>
      <c r="D15" s="9">
        <v>5880.3</v>
      </c>
      <c r="E15" s="9">
        <v>5913.2</v>
      </c>
      <c r="F15" s="50">
        <v>127181643</v>
      </c>
      <c r="G15" s="50">
        <v>9479.64</v>
      </c>
      <c r="H15" s="51">
        <f t="shared" si="1"/>
        <v>-3.7990144463632136E-3</v>
      </c>
      <c r="I15" s="52">
        <f t="shared" si="0"/>
        <v>0</v>
      </c>
    </row>
    <row r="16" spans="1:13">
      <c r="A16" s="8">
        <v>39465</v>
      </c>
      <c r="B16" s="9">
        <v>5907.75</v>
      </c>
      <c r="C16" s="9">
        <v>5908.75</v>
      </c>
      <c r="D16" s="9">
        <v>5677</v>
      </c>
      <c r="E16" s="9">
        <v>5705.3</v>
      </c>
      <c r="F16" s="50">
        <v>135839094</v>
      </c>
      <c r="G16" s="50">
        <v>9533.0499999999993</v>
      </c>
      <c r="H16" s="51">
        <f t="shared" si="1"/>
        <v>-3.5158628153960536E-2</v>
      </c>
      <c r="I16" s="52">
        <f t="shared" si="0"/>
        <v>0</v>
      </c>
    </row>
    <row r="17" spans="1:9">
      <c r="A17" s="8">
        <v>39468</v>
      </c>
      <c r="B17" s="9">
        <v>5705</v>
      </c>
      <c r="C17" s="9">
        <v>5705</v>
      </c>
      <c r="D17" s="9">
        <v>4977.1000000000004</v>
      </c>
      <c r="E17" s="9">
        <v>5208.8</v>
      </c>
      <c r="F17" s="50">
        <v>211347217</v>
      </c>
      <c r="G17" s="50">
        <v>12589.09</v>
      </c>
      <c r="H17" s="51">
        <f t="shared" si="1"/>
        <v>-8.7024345783744961E-2</v>
      </c>
      <c r="I17" s="52">
        <f t="shared" si="0"/>
        <v>0</v>
      </c>
    </row>
    <row r="18" spans="1:9">
      <c r="A18" s="8">
        <v>39469</v>
      </c>
      <c r="B18" s="9">
        <v>5203.3500000000004</v>
      </c>
      <c r="C18" s="9">
        <v>5203.3500000000004</v>
      </c>
      <c r="D18" s="9">
        <v>4448.5</v>
      </c>
      <c r="E18" s="9">
        <v>4899.3</v>
      </c>
      <c r="F18" s="50">
        <v>200603284</v>
      </c>
      <c r="G18" s="50">
        <v>11565.41</v>
      </c>
      <c r="H18" s="51">
        <f t="shared" si="1"/>
        <v>-5.9418676086622657E-2</v>
      </c>
      <c r="I18" s="52">
        <f t="shared" si="0"/>
        <v>0</v>
      </c>
    </row>
    <row r="19" spans="1:9">
      <c r="A19" s="8">
        <v>39470</v>
      </c>
      <c r="B19" s="9">
        <v>4903.05</v>
      </c>
      <c r="C19" s="9">
        <v>5328.05</v>
      </c>
      <c r="D19" s="9">
        <v>4891.6000000000004</v>
      </c>
      <c r="E19" s="9">
        <v>5203.3999999999996</v>
      </c>
      <c r="F19" s="50">
        <v>172729968</v>
      </c>
      <c r="G19" s="50">
        <v>10029.299999999999</v>
      </c>
      <c r="H19" s="51">
        <f t="shared" si="1"/>
        <v>6.2070091645745284E-2</v>
      </c>
      <c r="I19" s="52">
        <f t="shared" si="0"/>
        <v>0</v>
      </c>
    </row>
    <row r="20" spans="1:9">
      <c r="A20" s="8">
        <v>39471</v>
      </c>
      <c r="B20" s="9">
        <v>5208</v>
      </c>
      <c r="C20" s="9">
        <v>5357.2</v>
      </c>
      <c r="D20" s="9">
        <v>4995.8</v>
      </c>
      <c r="E20" s="9">
        <v>5033.45</v>
      </c>
      <c r="F20" s="50">
        <v>145355769</v>
      </c>
      <c r="G20" s="50">
        <v>8302.42</v>
      </c>
      <c r="H20" s="51">
        <f t="shared" si="1"/>
        <v>-3.2661336818234243E-2</v>
      </c>
      <c r="I20" s="52">
        <f t="shared" si="0"/>
        <v>0</v>
      </c>
    </row>
    <row r="21" spans="1:9">
      <c r="A21" s="8">
        <v>39472</v>
      </c>
      <c r="B21" s="9">
        <v>5035.05</v>
      </c>
      <c r="C21" s="9">
        <v>5399.25</v>
      </c>
      <c r="D21" s="9">
        <v>5035.05</v>
      </c>
      <c r="E21" s="9">
        <v>5383.35</v>
      </c>
      <c r="F21" s="50">
        <v>105876191</v>
      </c>
      <c r="G21" s="50">
        <v>6228.84</v>
      </c>
      <c r="H21" s="51">
        <f t="shared" si="1"/>
        <v>6.9514945017830732E-2</v>
      </c>
      <c r="I21" s="52">
        <f t="shared" si="0"/>
        <v>1</v>
      </c>
    </row>
    <row r="22" spans="1:9">
      <c r="A22" s="8">
        <v>39475</v>
      </c>
      <c r="B22" s="9">
        <v>5380.95</v>
      </c>
      <c r="C22" s="9">
        <v>5380.95</v>
      </c>
      <c r="D22" s="9">
        <v>5071</v>
      </c>
      <c r="E22" s="9">
        <v>5274.1</v>
      </c>
      <c r="F22" s="50">
        <v>94557347</v>
      </c>
      <c r="G22" s="50">
        <v>5326.69</v>
      </c>
      <c r="H22" s="51">
        <f t="shared" si="1"/>
        <v>-2.0294054817167728E-2</v>
      </c>
      <c r="I22" s="52">
        <f t="shared" si="0"/>
        <v>0</v>
      </c>
    </row>
    <row r="23" spans="1:9">
      <c r="A23" s="8">
        <v>39476</v>
      </c>
      <c r="B23" s="9">
        <v>5279.55</v>
      </c>
      <c r="C23" s="9">
        <v>5391.6</v>
      </c>
      <c r="D23" s="9">
        <v>5225.25</v>
      </c>
      <c r="E23" s="9">
        <v>5280.8</v>
      </c>
      <c r="F23" s="50">
        <v>99068477</v>
      </c>
      <c r="G23" s="50">
        <v>5553.19</v>
      </c>
      <c r="H23" s="51">
        <f t="shared" si="1"/>
        <v>1.2703589237974544E-3</v>
      </c>
      <c r="I23" s="52">
        <f t="shared" si="0"/>
        <v>0</v>
      </c>
    </row>
    <row r="24" spans="1:9">
      <c r="A24" s="8">
        <v>39477</v>
      </c>
      <c r="B24" s="9">
        <v>5283.75</v>
      </c>
      <c r="C24" s="9">
        <v>5314.3</v>
      </c>
      <c r="D24" s="9">
        <v>5142.25</v>
      </c>
      <c r="E24" s="9">
        <v>5167.6000000000004</v>
      </c>
      <c r="F24" s="50">
        <v>101260486</v>
      </c>
      <c r="G24" s="50">
        <v>5331.89</v>
      </c>
      <c r="H24" s="51">
        <f t="shared" si="1"/>
        <v>-2.1436146038478987E-2</v>
      </c>
      <c r="I24" s="52">
        <f t="shared" si="0"/>
        <v>0</v>
      </c>
    </row>
    <row r="25" spans="1:9">
      <c r="A25" s="8">
        <v>39478</v>
      </c>
      <c r="B25" s="9">
        <v>5172.25</v>
      </c>
      <c r="C25" s="9">
        <v>5251.65</v>
      </c>
      <c r="D25" s="9">
        <v>5071.1499999999996</v>
      </c>
      <c r="E25" s="9">
        <v>5137.45</v>
      </c>
      <c r="F25" s="50">
        <v>187588589</v>
      </c>
      <c r="G25" s="50">
        <v>10245.43</v>
      </c>
      <c r="H25" s="51">
        <f t="shared" si="1"/>
        <v>-5.8344299094358343E-3</v>
      </c>
      <c r="I25" s="52">
        <f t="shared" si="0"/>
        <v>0</v>
      </c>
    </row>
    <row r="26" spans="1:9">
      <c r="A26" s="8">
        <v>39479</v>
      </c>
      <c r="B26" s="9">
        <v>5140.6000000000004</v>
      </c>
      <c r="C26" s="9">
        <v>5339.95</v>
      </c>
      <c r="D26" s="9">
        <v>5090.75</v>
      </c>
      <c r="E26" s="9">
        <v>5317.25</v>
      </c>
      <c r="F26" s="50">
        <v>106716699</v>
      </c>
      <c r="G26" s="50">
        <v>5965.82</v>
      </c>
      <c r="H26" s="51">
        <f t="shared" si="1"/>
        <v>3.4997907522214433E-2</v>
      </c>
      <c r="I26" s="52">
        <f t="shared" si="0"/>
        <v>0</v>
      </c>
    </row>
    <row r="27" spans="1:9">
      <c r="A27" s="8">
        <v>39482</v>
      </c>
      <c r="B27" s="9">
        <v>5315.55</v>
      </c>
      <c r="C27" s="9">
        <v>5545.2</v>
      </c>
      <c r="D27" s="9">
        <v>5315.55</v>
      </c>
      <c r="E27" s="9">
        <v>5463.5</v>
      </c>
      <c r="F27" s="50">
        <v>105796179</v>
      </c>
      <c r="G27" s="50">
        <v>6278.69</v>
      </c>
      <c r="H27" s="51">
        <f t="shared" si="1"/>
        <v>2.7504819220461663E-2</v>
      </c>
      <c r="I27" s="52">
        <f t="shared" si="0"/>
        <v>1</v>
      </c>
    </row>
    <row r="28" spans="1:9">
      <c r="A28" s="8">
        <v>39483</v>
      </c>
      <c r="B28" s="9">
        <v>5463.75</v>
      </c>
      <c r="C28" s="9">
        <v>5500.6</v>
      </c>
      <c r="D28" s="9">
        <v>5412.95</v>
      </c>
      <c r="E28" s="9">
        <v>5483.9</v>
      </c>
      <c r="F28" s="50">
        <v>96724766</v>
      </c>
      <c r="G28" s="50">
        <v>5252.39</v>
      </c>
      <c r="H28" s="51">
        <f t="shared" si="1"/>
        <v>3.73387022970606E-3</v>
      </c>
      <c r="I28" s="52">
        <f t="shared" si="0"/>
        <v>0</v>
      </c>
    </row>
    <row r="29" spans="1:9">
      <c r="A29" s="8">
        <v>39484</v>
      </c>
      <c r="B29" s="9">
        <v>5470.4</v>
      </c>
      <c r="C29" s="9">
        <v>5470.4</v>
      </c>
      <c r="D29" s="9">
        <v>5257.05</v>
      </c>
      <c r="E29" s="9">
        <v>5322.55</v>
      </c>
      <c r="F29" s="50">
        <v>106220956</v>
      </c>
      <c r="G29" s="50">
        <v>5705.13</v>
      </c>
      <c r="H29" s="51">
        <f t="shared" si="1"/>
        <v>-2.9422491292693032E-2</v>
      </c>
      <c r="I29" s="52">
        <f t="shared" si="0"/>
        <v>0</v>
      </c>
    </row>
    <row r="30" spans="1:9">
      <c r="A30" s="8">
        <v>39485</v>
      </c>
      <c r="B30" s="9">
        <v>5322.55</v>
      </c>
      <c r="C30" s="9">
        <v>5344.6</v>
      </c>
      <c r="D30" s="9">
        <v>5113.8500000000004</v>
      </c>
      <c r="E30" s="9">
        <v>5133.25</v>
      </c>
      <c r="F30" s="50">
        <v>103085491</v>
      </c>
      <c r="G30" s="50">
        <v>5687.6</v>
      </c>
      <c r="H30" s="51">
        <f t="shared" si="1"/>
        <v>-3.5565659317432496E-2</v>
      </c>
      <c r="I30" s="52">
        <f t="shared" si="0"/>
        <v>0</v>
      </c>
    </row>
    <row r="31" spans="1:9">
      <c r="A31" s="8">
        <v>39486</v>
      </c>
      <c r="B31" s="9">
        <v>5132.1000000000004</v>
      </c>
      <c r="C31" s="9">
        <v>5173.8500000000004</v>
      </c>
      <c r="D31" s="9">
        <v>5034.25</v>
      </c>
      <c r="E31" s="9">
        <v>5120.3500000000004</v>
      </c>
      <c r="F31" s="50">
        <v>108947080</v>
      </c>
      <c r="G31" s="50">
        <v>5960.29</v>
      </c>
      <c r="H31" s="51">
        <f t="shared" si="1"/>
        <v>-2.5130278088929536E-3</v>
      </c>
      <c r="I31" s="52">
        <f t="shared" si="0"/>
        <v>0</v>
      </c>
    </row>
    <row r="32" spans="1:9">
      <c r="A32" s="8">
        <v>39489</v>
      </c>
      <c r="B32" s="9">
        <v>5120.55</v>
      </c>
      <c r="C32" s="9">
        <v>5126.3999999999996</v>
      </c>
      <c r="D32" s="9">
        <v>4803.6000000000004</v>
      </c>
      <c r="E32" s="9">
        <v>4857</v>
      </c>
      <c r="F32" s="50">
        <v>125724868</v>
      </c>
      <c r="G32" s="50">
        <v>7432.64</v>
      </c>
      <c r="H32" s="51">
        <f t="shared" si="1"/>
        <v>-5.143203101350502E-2</v>
      </c>
      <c r="I32" s="52">
        <f t="shared" si="0"/>
        <v>0</v>
      </c>
    </row>
    <row r="33" spans="1:9">
      <c r="A33" s="8">
        <v>39490</v>
      </c>
      <c r="B33" s="9">
        <v>4877.8500000000004</v>
      </c>
      <c r="C33" s="9">
        <v>4949.6000000000004</v>
      </c>
      <c r="D33" s="9">
        <v>4820.45</v>
      </c>
      <c r="E33" s="9">
        <v>4838.25</v>
      </c>
      <c r="F33" s="50">
        <v>102374113</v>
      </c>
      <c r="G33" s="50">
        <v>5729.12</v>
      </c>
      <c r="H33" s="51">
        <f t="shared" si="1"/>
        <v>-3.8604076590488257E-3</v>
      </c>
      <c r="I33" s="52">
        <f t="shared" si="0"/>
        <v>0</v>
      </c>
    </row>
    <row r="34" spans="1:9">
      <c r="A34" s="8">
        <v>39491</v>
      </c>
      <c r="B34" s="9">
        <v>4836.55</v>
      </c>
      <c r="C34" s="9">
        <v>4986.55</v>
      </c>
      <c r="D34" s="9">
        <v>4836.55</v>
      </c>
      <c r="E34" s="9">
        <v>4929.45</v>
      </c>
      <c r="F34" s="50">
        <v>104398927</v>
      </c>
      <c r="G34" s="50">
        <v>5733.55</v>
      </c>
      <c r="H34" s="51">
        <f t="shared" si="1"/>
        <v>1.8849790730119276E-2</v>
      </c>
      <c r="I34" s="52">
        <f t="shared" si="0"/>
        <v>1</v>
      </c>
    </row>
    <row r="35" spans="1:9">
      <c r="A35" s="8">
        <v>39492</v>
      </c>
      <c r="B35" s="9">
        <v>4944.6499999999996</v>
      </c>
      <c r="C35" s="9">
        <v>5220.25</v>
      </c>
      <c r="D35" s="9">
        <v>4944.6499999999996</v>
      </c>
      <c r="E35" s="9">
        <v>5202</v>
      </c>
      <c r="F35" s="50">
        <v>106458411</v>
      </c>
      <c r="G35" s="50">
        <v>5936.21</v>
      </c>
      <c r="H35" s="51">
        <f t="shared" si="1"/>
        <v>5.5290143930864621E-2</v>
      </c>
      <c r="I35" s="52">
        <f t="shared" si="0"/>
        <v>1</v>
      </c>
    </row>
    <row r="36" spans="1:9">
      <c r="A36" s="8">
        <v>39493</v>
      </c>
      <c r="B36" s="9">
        <v>5202.8500000000004</v>
      </c>
      <c r="C36" s="9">
        <v>5315.4</v>
      </c>
      <c r="D36" s="9">
        <v>5104.75</v>
      </c>
      <c r="E36" s="9">
        <v>5302.9</v>
      </c>
      <c r="F36" s="50">
        <v>110683112</v>
      </c>
      <c r="G36" s="50">
        <v>5767.48</v>
      </c>
      <c r="H36" s="51">
        <f t="shared" si="1"/>
        <v>1.9396386005382515E-2</v>
      </c>
      <c r="I36" s="52">
        <f t="shared" si="0"/>
        <v>0</v>
      </c>
    </row>
    <row r="37" spans="1:9">
      <c r="A37" s="8">
        <v>39496</v>
      </c>
      <c r="B37" s="9">
        <v>5304.45</v>
      </c>
      <c r="C37" s="9">
        <v>5348.6</v>
      </c>
      <c r="D37" s="9">
        <v>5224</v>
      </c>
      <c r="E37" s="9">
        <v>5276.9</v>
      </c>
      <c r="F37" s="50">
        <v>77582930</v>
      </c>
      <c r="G37" s="50">
        <v>3748.76</v>
      </c>
      <c r="H37" s="51">
        <f t="shared" si="1"/>
        <v>-4.9029776160214311E-3</v>
      </c>
      <c r="I37" s="52">
        <f t="shared" si="0"/>
        <v>0</v>
      </c>
    </row>
    <row r="38" spans="1:9">
      <c r="A38" s="8">
        <v>39497</v>
      </c>
      <c r="B38" s="9">
        <v>5278.4</v>
      </c>
      <c r="C38" s="9">
        <v>5368.45</v>
      </c>
      <c r="D38" s="9">
        <v>5262</v>
      </c>
      <c r="E38" s="9">
        <v>5280.8</v>
      </c>
      <c r="F38" s="50">
        <v>88665218</v>
      </c>
      <c r="G38" s="50">
        <v>4374.0200000000004</v>
      </c>
      <c r="H38" s="51">
        <f t="shared" si="1"/>
        <v>7.3907028747943748E-4</v>
      </c>
      <c r="I38" s="52">
        <f t="shared" si="0"/>
        <v>0</v>
      </c>
    </row>
    <row r="39" spans="1:9">
      <c r="A39" s="8">
        <v>39498</v>
      </c>
      <c r="B39" s="9">
        <v>5267.15</v>
      </c>
      <c r="C39" s="9">
        <v>5267.15</v>
      </c>
      <c r="D39" s="9">
        <v>5116.3</v>
      </c>
      <c r="E39" s="9">
        <v>5154.45</v>
      </c>
      <c r="F39" s="50">
        <v>89916733</v>
      </c>
      <c r="G39" s="50">
        <v>4898.3100000000004</v>
      </c>
      <c r="H39" s="51">
        <f t="shared" si="1"/>
        <v>-2.3926299045599175E-2</v>
      </c>
      <c r="I39" s="52">
        <f t="shared" si="0"/>
        <v>0</v>
      </c>
    </row>
    <row r="40" spans="1:9">
      <c r="A40" s="8">
        <v>39499</v>
      </c>
      <c r="B40" s="9">
        <v>5156.8999999999996</v>
      </c>
      <c r="C40" s="9">
        <v>5241.3500000000004</v>
      </c>
      <c r="D40" s="9">
        <v>5120.05</v>
      </c>
      <c r="E40" s="9">
        <v>5191.8</v>
      </c>
      <c r="F40" s="50">
        <v>89877229</v>
      </c>
      <c r="G40" s="50">
        <v>4795.54</v>
      </c>
      <c r="H40" s="51">
        <f t="shared" si="1"/>
        <v>7.2461659342899498E-3</v>
      </c>
      <c r="I40" s="52">
        <f t="shared" si="0"/>
        <v>0</v>
      </c>
    </row>
    <row r="41" spans="1:9">
      <c r="A41" s="8">
        <v>39500</v>
      </c>
      <c r="B41" s="9">
        <v>5183.3999999999996</v>
      </c>
      <c r="C41" s="9">
        <v>5184</v>
      </c>
      <c r="D41" s="9">
        <v>5092.8</v>
      </c>
      <c r="E41" s="9">
        <v>5110.75</v>
      </c>
      <c r="F41" s="50">
        <v>72385283</v>
      </c>
      <c r="G41" s="50">
        <v>4125.66</v>
      </c>
      <c r="H41" s="51">
        <f t="shared" si="1"/>
        <v>-1.5611156053777164E-2</v>
      </c>
      <c r="I41" s="52">
        <f t="shared" si="0"/>
        <v>0</v>
      </c>
    </row>
    <row r="42" spans="1:9">
      <c r="A42" s="8">
        <v>39503</v>
      </c>
      <c r="B42" s="9">
        <v>5112.25</v>
      </c>
      <c r="C42" s="9">
        <v>5212.3500000000004</v>
      </c>
      <c r="D42" s="9">
        <v>5055.1499999999996</v>
      </c>
      <c r="E42" s="9">
        <v>5200.7</v>
      </c>
      <c r="F42" s="50">
        <v>78356314</v>
      </c>
      <c r="G42" s="50">
        <v>4631.1099999999997</v>
      </c>
      <c r="H42" s="51">
        <f t="shared" si="1"/>
        <v>1.7600156532798561E-2</v>
      </c>
      <c r="I42" s="52">
        <f t="shared" si="0"/>
        <v>0</v>
      </c>
    </row>
    <row r="43" spans="1:9">
      <c r="A43" s="8">
        <v>39504</v>
      </c>
      <c r="B43" s="9">
        <v>5200.8</v>
      </c>
      <c r="C43" s="9">
        <v>5281.2</v>
      </c>
      <c r="D43" s="9">
        <v>5200.8</v>
      </c>
      <c r="E43" s="9">
        <v>5270.05</v>
      </c>
      <c r="F43" s="50">
        <v>86295954</v>
      </c>
      <c r="G43" s="50">
        <v>4653.6499999999996</v>
      </c>
      <c r="H43" s="51">
        <f t="shared" si="1"/>
        <v>1.3334743399926907E-2</v>
      </c>
      <c r="I43" s="52">
        <f t="shared" si="0"/>
        <v>1</v>
      </c>
    </row>
    <row r="44" spans="1:9">
      <c r="A44" s="8">
        <v>39505</v>
      </c>
      <c r="B44" s="9">
        <v>5271.4</v>
      </c>
      <c r="C44" s="9">
        <v>5368.15</v>
      </c>
      <c r="D44" s="9">
        <v>5249.75</v>
      </c>
      <c r="E44" s="9">
        <v>5268.4</v>
      </c>
      <c r="F44" s="50">
        <v>91216141</v>
      </c>
      <c r="G44" s="50">
        <v>5613.2</v>
      </c>
      <c r="H44" s="51">
        <f t="shared" si="1"/>
        <v>-3.1309000863377623E-4</v>
      </c>
      <c r="I44" s="52">
        <f t="shared" si="0"/>
        <v>0</v>
      </c>
    </row>
    <row r="45" spans="1:9">
      <c r="A45" s="8">
        <v>39506</v>
      </c>
      <c r="B45" s="9">
        <v>5266.35</v>
      </c>
      <c r="C45" s="9">
        <v>5302.85</v>
      </c>
      <c r="D45" s="9">
        <v>5227.1499999999996</v>
      </c>
      <c r="E45" s="9">
        <v>5285.1</v>
      </c>
      <c r="F45" s="50">
        <v>108030320</v>
      </c>
      <c r="G45" s="50">
        <v>6665.94</v>
      </c>
      <c r="H45" s="51">
        <f t="shared" si="1"/>
        <v>3.1698428365349862E-3</v>
      </c>
      <c r="I45" s="52">
        <f t="shared" si="0"/>
        <v>0</v>
      </c>
    </row>
    <row r="46" spans="1:9">
      <c r="A46" s="8">
        <v>39507</v>
      </c>
      <c r="B46" s="9">
        <v>5285</v>
      </c>
      <c r="C46" s="9">
        <v>5290.8</v>
      </c>
      <c r="D46" s="9">
        <v>5098.3500000000004</v>
      </c>
      <c r="E46" s="9">
        <v>5223.5</v>
      </c>
      <c r="F46" s="50">
        <v>165090052</v>
      </c>
      <c r="G46" s="50">
        <v>7905.14</v>
      </c>
      <c r="H46" s="51">
        <f t="shared" si="1"/>
        <v>-1.165540860154024E-2</v>
      </c>
      <c r="I46" s="52">
        <f t="shared" si="0"/>
        <v>0</v>
      </c>
    </row>
    <row r="47" spans="1:9">
      <c r="A47" s="8">
        <v>39510</v>
      </c>
      <c r="B47" s="9">
        <v>5222.8</v>
      </c>
      <c r="C47" s="9">
        <v>5222.8</v>
      </c>
      <c r="D47" s="9">
        <v>4936.05</v>
      </c>
      <c r="E47" s="9">
        <v>4953</v>
      </c>
      <c r="F47" s="50">
        <v>150762989</v>
      </c>
      <c r="G47" s="50">
        <v>6900.77</v>
      </c>
      <c r="H47" s="51">
        <f t="shared" si="1"/>
        <v>-5.1785201493251609E-2</v>
      </c>
      <c r="I47" s="52">
        <f t="shared" si="0"/>
        <v>0</v>
      </c>
    </row>
    <row r="48" spans="1:9">
      <c r="A48" s="8">
        <v>39511</v>
      </c>
      <c r="B48" s="9">
        <v>4958.55</v>
      </c>
      <c r="C48" s="9">
        <v>4976.7</v>
      </c>
      <c r="D48" s="9">
        <v>4812.95</v>
      </c>
      <c r="E48" s="9">
        <v>4864.25</v>
      </c>
      <c r="F48" s="50">
        <v>150910718</v>
      </c>
      <c r="G48" s="50">
        <v>7276.89</v>
      </c>
      <c r="H48" s="51">
        <f t="shared" si="1"/>
        <v>-1.7918433272763989E-2</v>
      </c>
      <c r="I48" s="52">
        <f t="shared" si="0"/>
        <v>0</v>
      </c>
    </row>
    <row r="49" spans="1:9">
      <c r="A49" s="8">
        <v>39512</v>
      </c>
      <c r="B49" s="9">
        <v>4866.8500000000004</v>
      </c>
      <c r="C49" s="9">
        <v>4936.75</v>
      </c>
      <c r="D49" s="9">
        <v>4847.25</v>
      </c>
      <c r="E49" s="9">
        <v>4921.3999999999996</v>
      </c>
      <c r="F49" s="50">
        <v>114859430</v>
      </c>
      <c r="G49" s="50">
        <v>6165.03</v>
      </c>
      <c r="H49" s="51">
        <f t="shared" si="1"/>
        <v>1.1748984941152285E-2</v>
      </c>
      <c r="I49" s="52">
        <f t="shared" si="0"/>
        <v>0</v>
      </c>
    </row>
    <row r="50" spans="1:9">
      <c r="A50" s="8">
        <v>39514</v>
      </c>
      <c r="B50" s="9">
        <v>4918.3</v>
      </c>
      <c r="C50" s="9">
        <v>4918.3</v>
      </c>
      <c r="D50" s="9">
        <v>4672.25</v>
      </c>
      <c r="E50" s="9">
        <v>4771.6000000000004</v>
      </c>
      <c r="F50" s="50">
        <v>146225530</v>
      </c>
      <c r="G50" s="50">
        <v>7877.89</v>
      </c>
      <c r="H50" s="51">
        <f t="shared" si="1"/>
        <v>-3.0438493111715981E-2</v>
      </c>
      <c r="I50" s="52">
        <f t="shared" si="0"/>
        <v>0</v>
      </c>
    </row>
    <row r="51" spans="1:9">
      <c r="A51" s="8">
        <v>39517</v>
      </c>
      <c r="B51" s="9">
        <v>4767.8</v>
      </c>
      <c r="C51" s="9">
        <v>4814.95</v>
      </c>
      <c r="D51" s="9">
        <v>4620.5</v>
      </c>
      <c r="E51" s="9">
        <v>4800.3999999999996</v>
      </c>
      <c r="F51" s="50">
        <v>155966648</v>
      </c>
      <c r="G51" s="50">
        <v>8766.4500000000007</v>
      </c>
      <c r="H51" s="51">
        <f t="shared" si="1"/>
        <v>6.0357112918096867E-3</v>
      </c>
      <c r="I51" s="52">
        <f t="shared" si="0"/>
        <v>0</v>
      </c>
    </row>
    <row r="52" spans="1:9">
      <c r="A52" s="8">
        <v>39518</v>
      </c>
      <c r="B52" s="9">
        <v>4796.3</v>
      </c>
      <c r="C52" s="9">
        <v>4888.5</v>
      </c>
      <c r="D52" s="9">
        <v>4732.8500000000004</v>
      </c>
      <c r="E52" s="9">
        <v>4865.8999999999996</v>
      </c>
      <c r="F52" s="50">
        <v>158842196</v>
      </c>
      <c r="G52" s="50">
        <v>7933.31</v>
      </c>
      <c r="H52" s="51">
        <f t="shared" si="1"/>
        <v>1.3644696275310286E-2</v>
      </c>
      <c r="I52" s="52">
        <f t="shared" si="0"/>
        <v>0</v>
      </c>
    </row>
    <row r="53" spans="1:9">
      <c r="A53" s="8">
        <v>39519</v>
      </c>
      <c r="B53" s="9">
        <v>4869.75</v>
      </c>
      <c r="C53" s="9">
        <v>5019.2</v>
      </c>
      <c r="D53" s="9">
        <v>4854.75</v>
      </c>
      <c r="E53" s="9">
        <v>4872</v>
      </c>
      <c r="F53" s="50">
        <v>135721301</v>
      </c>
      <c r="G53" s="50">
        <v>6913.21</v>
      </c>
      <c r="H53" s="51">
        <f t="shared" si="1"/>
        <v>1.2536221459544805E-3</v>
      </c>
      <c r="I53" s="52">
        <f t="shared" si="0"/>
        <v>0</v>
      </c>
    </row>
    <row r="54" spans="1:9">
      <c r="A54" s="8">
        <v>39520</v>
      </c>
      <c r="B54" s="9">
        <v>4868.7</v>
      </c>
      <c r="C54" s="9">
        <v>4868.8</v>
      </c>
      <c r="D54" s="9">
        <v>4580.1499999999996</v>
      </c>
      <c r="E54" s="9">
        <v>4623.6000000000004</v>
      </c>
      <c r="F54" s="50">
        <v>137742263</v>
      </c>
      <c r="G54" s="50">
        <v>6511.45</v>
      </c>
      <c r="H54" s="51">
        <f t="shared" si="1"/>
        <v>-5.0985221674876735E-2</v>
      </c>
      <c r="I54" s="52">
        <f t="shared" si="0"/>
        <v>0</v>
      </c>
    </row>
    <row r="55" spans="1:9">
      <c r="A55" s="8">
        <v>39521</v>
      </c>
      <c r="B55" s="9">
        <v>4623.8</v>
      </c>
      <c r="C55" s="9">
        <v>4758.95</v>
      </c>
      <c r="D55" s="9">
        <v>4607.55</v>
      </c>
      <c r="E55" s="9">
        <v>4745.8</v>
      </c>
      <c r="F55" s="50">
        <v>177665094</v>
      </c>
      <c r="G55" s="50">
        <v>7383.88</v>
      </c>
      <c r="H55" s="51">
        <f t="shared" si="1"/>
        <v>2.6429621939614067E-2</v>
      </c>
      <c r="I55" s="52">
        <f t="shared" si="0"/>
        <v>0</v>
      </c>
    </row>
    <row r="56" spans="1:9">
      <c r="A56" s="8">
        <v>39524</v>
      </c>
      <c r="B56" s="9">
        <v>4745.45</v>
      </c>
      <c r="C56" s="9">
        <v>4745.45</v>
      </c>
      <c r="D56" s="9">
        <v>4482.1000000000004</v>
      </c>
      <c r="E56" s="9">
        <v>4503.1000000000004</v>
      </c>
      <c r="F56" s="50">
        <v>143351899</v>
      </c>
      <c r="G56" s="50">
        <v>6449.89</v>
      </c>
      <c r="H56" s="51">
        <f t="shared" si="1"/>
        <v>-5.1139955328922349E-2</v>
      </c>
      <c r="I56" s="52">
        <f t="shared" si="0"/>
        <v>0</v>
      </c>
    </row>
    <row r="57" spans="1:9">
      <c r="A57" s="8">
        <v>39525</v>
      </c>
      <c r="B57" s="9">
        <v>4519.8999999999996</v>
      </c>
      <c r="C57" s="9">
        <v>4617.95</v>
      </c>
      <c r="D57" s="9">
        <v>4468.55</v>
      </c>
      <c r="E57" s="9">
        <v>4533</v>
      </c>
      <c r="F57" s="50">
        <v>170020881</v>
      </c>
      <c r="G57" s="50">
        <v>7987.6</v>
      </c>
      <c r="H57" s="51">
        <f t="shared" si="1"/>
        <v>6.6398703115631008E-3</v>
      </c>
      <c r="I57" s="52">
        <f t="shared" si="0"/>
        <v>0</v>
      </c>
    </row>
    <row r="58" spans="1:9">
      <c r="A58" s="8">
        <v>39526</v>
      </c>
      <c r="B58" s="9">
        <v>4534.75</v>
      </c>
      <c r="C58" s="9">
        <v>4718.3999999999996</v>
      </c>
      <c r="D58" s="9">
        <v>4533.8999999999996</v>
      </c>
      <c r="E58" s="9">
        <v>4573.95</v>
      </c>
      <c r="F58" s="50">
        <v>164033720</v>
      </c>
      <c r="G58" s="50">
        <v>7557.89</v>
      </c>
      <c r="H58" s="51">
        <f t="shared" si="1"/>
        <v>9.0337524818000503E-3</v>
      </c>
      <c r="I58" s="52">
        <f t="shared" si="0"/>
        <v>0</v>
      </c>
    </row>
    <row r="59" spans="1:9">
      <c r="A59" s="8">
        <v>39531</v>
      </c>
      <c r="B59" s="9">
        <v>4576.8</v>
      </c>
      <c r="C59" s="9">
        <v>4649.45</v>
      </c>
      <c r="D59" s="9">
        <v>4539.8</v>
      </c>
      <c r="E59" s="9">
        <v>4609.8500000000004</v>
      </c>
      <c r="F59" s="50">
        <v>123982175</v>
      </c>
      <c r="G59" s="50">
        <v>5900.93</v>
      </c>
      <c r="H59" s="51">
        <f t="shared" si="1"/>
        <v>7.8487958985122841E-3</v>
      </c>
      <c r="I59" s="52">
        <f t="shared" si="0"/>
        <v>0</v>
      </c>
    </row>
    <row r="60" spans="1:9">
      <c r="A60" s="8">
        <v>39532</v>
      </c>
      <c r="B60" s="9">
        <v>4616.8</v>
      </c>
      <c r="C60" s="9">
        <v>4896.8</v>
      </c>
      <c r="D60" s="9">
        <v>4616.8</v>
      </c>
      <c r="E60" s="9">
        <v>4877.5</v>
      </c>
      <c r="F60" s="50">
        <v>145601277</v>
      </c>
      <c r="G60" s="50">
        <v>7290.22</v>
      </c>
      <c r="H60" s="51">
        <f t="shared" si="1"/>
        <v>5.8060457498616991E-2</v>
      </c>
      <c r="I60" s="52">
        <f t="shared" si="0"/>
        <v>1</v>
      </c>
    </row>
    <row r="61" spans="1:9">
      <c r="A61" s="8">
        <v>39533</v>
      </c>
      <c r="B61" s="9">
        <v>4878.7</v>
      </c>
      <c r="C61" s="9">
        <v>4912.3</v>
      </c>
      <c r="D61" s="9">
        <v>4808.6499999999996</v>
      </c>
      <c r="E61" s="9">
        <v>4828.8500000000004</v>
      </c>
      <c r="F61" s="50">
        <v>126360231</v>
      </c>
      <c r="G61" s="50">
        <v>5814.75</v>
      </c>
      <c r="H61" s="51">
        <f t="shared" si="1"/>
        <v>-9.9743721168630284E-3</v>
      </c>
      <c r="I61" s="52">
        <f t="shared" si="0"/>
        <v>0</v>
      </c>
    </row>
    <row r="62" spans="1:9">
      <c r="A62" s="8">
        <v>39534</v>
      </c>
      <c r="B62" s="9">
        <v>4828.8</v>
      </c>
      <c r="C62" s="9">
        <v>4863.75</v>
      </c>
      <c r="D62" s="9">
        <v>4769.6000000000004</v>
      </c>
      <c r="E62" s="9">
        <v>4830.25</v>
      </c>
      <c r="F62" s="50">
        <v>180115315</v>
      </c>
      <c r="G62" s="50">
        <v>8403.74</v>
      </c>
      <c r="H62" s="51">
        <f t="shared" si="1"/>
        <v>2.8992410201178487E-4</v>
      </c>
      <c r="I62" s="52">
        <f t="shared" si="0"/>
        <v>0</v>
      </c>
    </row>
    <row r="63" spans="1:9">
      <c r="A63" s="8">
        <v>39535</v>
      </c>
      <c r="B63" s="9">
        <v>4830</v>
      </c>
      <c r="C63" s="9">
        <v>4970.8</v>
      </c>
      <c r="D63" s="9">
        <v>4796.3500000000004</v>
      </c>
      <c r="E63" s="9">
        <v>4942</v>
      </c>
      <c r="F63" s="50">
        <v>164141244</v>
      </c>
      <c r="G63" s="50">
        <v>7487.22</v>
      </c>
      <c r="H63" s="51">
        <f t="shared" si="1"/>
        <v>2.3135448475751774E-2</v>
      </c>
      <c r="I63" s="52">
        <f t="shared" si="0"/>
        <v>0</v>
      </c>
    </row>
    <row r="64" spans="1:9">
      <c r="A64" s="8">
        <v>39538</v>
      </c>
      <c r="B64" s="9">
        <v>4942.1499999999996</v>
      </c>
      <c r="C64" s="9">
        <v>4947</v>
      </c>
      <c r="D64" s="9">
        <v>4703.8500000000004</v>
      </c>
      <c r="E64" s="9">
        <v>4734.5</v>
      </c>
      <c r="F64" s="50">
        <v>150089100</v>
      </c>
      <c r="G64" s="50">
        <v>7410.8</v>
      </c>
      <c r="H64" s="51">
        <f t="shared" si="1"/>
        <v>-4.1987049777418073E-2</v>
      </c>
      <c r="I64" s="52">
        <f t="shared" si="0"/>
        <v>0</v>
      </c>
    </row>
    <row r="65" spans="1:9">
      <c r="A65" s="8">
        <v>39539</v>
      </c>
      <c r="B65" s="9">
        <v>4735.6499999999996</v>
      </c>
      <c r="C65" s="9">
        <v>4800.75</v>
      </c>
      <c r="D65" s="9">
        <v>4628.75</v>
      </c>
      <c r="E65" s="9">
        <v>4739.55</v>
      </c>
      <c r="F65" s="50">
        <v>119878713</v>
      </c>
      <c r="G65" s="50">
        <v>5875.1</v>
      </c>
      <c r="H65" s="51">
        <f t="shared" si="1"/>
        <v>1.0666385045938753E-3</v>
      </c>
      <c r="I65" s="52">
        <f t="shared" si="0"/>
        <v>0</v>
      </c>
    </row>
    <row r="66" spans="1:9">
      <c r="A66" s="8">
        <v>39540</v>
      </c>
      <c r="B66" s="9">
        <v>4741.3999999999996</v>
      </c>
      <c r="C66" s="9">
        <v>4916.75</v>
      </c>
      <c r="D66" s="9">
        <v>4741.3999999999996</v>
      </c>
      <c r="E66" s="9">
        <v>4754.2</v>
      </c>
      <c r="F66" s="50">
        <v>115678126</v>
      </c>
      <c r="G66" s="50">
        <v>5708.19</v>
      </c>
      <c r="H66" s="51">
        <f t="shared" si="1"/>
        <v>3.0910107499655393E-3</v>
      </c>
      <c r="I66" s="52">
        <f t="shared" si="0"/>
        <v>1</v>
      </c>
    </row>
    <row r="67" spans="1:9">
      <c r="A67" s="8">
        <v>39541</v>
      </c>
      <c r="B67" s="9">
        <v>4753.8999999999996</v>
      </c>
      <c r="C67" s="9">
        <v>4833.25</v>
      </c>
      <c r="D67" s="9">
        <v>4738.2</v>
      </c>
      <c r="E67" s="9">
        <v>4771.6000000000004</v>
      </c>
      <c r="F67" s="50">
        <v>130583246</v>
      </c>
      <c r="G67" s="50">
        <v>6636.39</v>
      </c>
      <c r="H67" s="51">
        <f t="shared" si="1"/>
        <v>3.6599217533970219E-3</v>
      </c>
      <c r="I67" s="52">
        <f t="shared" si="0"/>
        <v>0</v>
      </c>
    </row>
    <row r="68" spans="1:9">
      <c r="A68" s="8">
        <v>39542</v>
      </c>
      <c r="B68" s="9">
        <v>4766.7</v>
      </c>
      <c r="C68" s="9">
        <v>4791.7</v>
      </c>
      <c r="D68" s="9">
        <v>4632.7</v>
      </c>
      <c r="E68" s="9">
        <v>4647</v>
      </c>
      <c r="F68" s="50">
        <v>132143809</v>
      </c>
      <c r="G68" s="50">
        <v>6626.62</v>
      </c>
      <c r="H68" s="51">
        <f t="shared" si="1"/>
        <v>-2.6112834269427565E-2</v>
      </c>
      <c r="I68" s="52">
        <f t="shared" ref="I68:I131" si="2">IF(B68=D68,1,0)</f>
        <v>0</v>
      </c>
    </row>
    <row r="69" spans="1:9">
      <c r="A69" s="8">
        <v>39545</v>
      </c>
      <c r="B69" s="9">
        <v>4631.3500000000004</v>
      </c>
      <c r="C69" s="9">
        <v>4798.55</v>
      </c>
      <c r="D69" s="9">
        <v>4628.8</v>
      </c>
      <c r="E69" s="9">
        <v>4761.2</v>
      </c>
      <c r="F69" s="50">
        <v>124925089</v>
      </c>
      <c r="G69" s="50">
        <v>6404.59</v>
      </c>
      <c r="H69" s="51">
        <f t="shared" ref="H69:H132" si="3">(E69/E68)-1</f>
        <v>2.4574994620184976E-2</v>
      </c>
      <c r="I69" s="52">
        <f t="shared" si="2"/>
        <v>0</v>
      </c>
    </row>
    <row r="70" spans="1:9">
      <c r="A70" s="8">
        <v>39546</v>
      </c>
      <c r="B70" s="9">
        <v>4760.6499999999996</v>
      </c>
      <c r="C70" s="9">
        <v>4769.55</v>
      </c>
      <c r="D70" s="9">
        <v>4677.8</v>
      </c>
      <c r="E70" s="9">
        <v>4709.6499999999996</v>
      </c>
      <c r="F70" s="50">
        <v>113783563</v>
      </c>
      <c r="G70" s="50">
        <v>6300.38</v>
      </c>
      <c r="H70" s="51">
        <f t="shared" si="3"/>
        <v>-1.0827102411156919E-2</v>
      </c>
      <c r="I70" s="52">
        <f t="shared" si="2"/>
        <v>0</v>
      </c>
    </row>
    <row r="71" spans="1:9">
      <c r="A71" s="8">
        <v>39547</v>
      </c>
      <c r="B71" s="9">
        <v>4707.05</v>
      </c>
      <c r="C71" s="9">
        <v>4758.25</v>
      </c>
      <c r="D71" s="9">
        <v>4667.5</v>
      </c>
      <c r="E71" s="9">
        <v>4747.05</v>
      </c>
      <c r="F71" s="50">
        <v>101430145</v>
      </c>
      <c r="G71" s="50">
        <v>5071.07</v>
      </c>
      <c r="H71" s="51">
        <f t="shared" si="3"/>
        <v>7.9411421230877188E-3</v>
      </c>
      <c r="I71" s="52">
        <f t="shared" si="2"/>
        <v>0</v>
      </c>
    </row>
    <row r="72" spans="1:9">
      <c r="A72" s="8">
        <v>39548</v>
      </c>
      <c r="B72" s="9">
        <v>4747.55</v>
      </c>
      <c r="C72" s="9">
        <v>4799.5</v>
      </c>
      <c r="D72" s="9">
        <v>4720.8999999999996</v>
      </c>
      <c r="E72" s="9">
        <v>4733</v>
      </c>
      <c r="F72" s="50">
        <v>150146637</v>
      </c>
      <c r="G72" s="50">
        <v>6919.6</v>
      </c>
      <c r="H72" s="51">
        <f t="shared" si="3"/>
        <v>-2.9597328867402295E-3</v>
      </c>
      <c r="I72" s="52">
        <f t="shared" si="2"/>
        <v>0</v>
      </c>
    </row>
    <row r="73" spans="1:9">
      <c r="A73" s="8">
        <v>39549</v>
      </c>
      <c r="B73" s="9">
        <v>4734.3500000000004</v>
      </c>
      <c r="C73" s="9">
        <v>4817.3999999999996</v>
      </c>
      <c r="D73" s="9">
        <v>4727.25</v>
      </c>
      <c r="E73" s="9">
        <v>4777.8</v>
      </c>
      <c r="F73" s="50">
        <v>132775090</v>
      </c>
      <c r="G73" s="50">
        <v>6512.54</v>
      </c>
      <c r="H73" s="51">
        <f t="shared" si="3"/>
        <v>9.4654553137545339E-3</v>
      </c>
      <c r="I73" s="52">
        <f t="shared" si="2"/>
        <v>0</v>
      </c>
    </row>
    <row r="74" spans="1:9">
      <c r="A74" s="8">
        <v>39553</v>
      </c>
      <c r="B74" s="9">
        <v>4779.95</v>
      </c>
      <c r="C74" s="9">
        <v>4917.1000000000004</v>
      </c>
      <c r="D74" s="9">
        <v>4708.3</v>
      </c>
      <c r="E74" s="9">
        <v>4879.6499999999996</v>
      </c>
      <c r="F74" s="50">
        <v>152133622</v>
      </c>
      <c r="G74" s="50">
        <v>7483.14</v>
      </c>
      <c r="H74" s="51">
        <f t="shared" si="3"/>
        <v>2.1317342710033715E-2</v>
      </c>
      <c r="I74" s="52">
        <f t="shared" si="2"/>
        <v>0</v>
      </c>
    </row>
    <row r="75" spans="1:9">
      <c r="A75" s="8">
        <v>39554</v>
      </c>
      <c r="B75" s="9">
        <v>4881.6499999999996</v>
      </c>
      <c r="C75" s="9">
        <v>4951.3999999999996</v>
      </c>
      <c r="D75" s="9">
        <v>4874.05</v>
      </c>
      <c r="E75" s="9">
        <v>4887.3</v>
      </c>
      <c r="F75" s="50">
        <v>137348930</v>
      </c>
      <c r="G75" s="50">
        <v>6695.34</v>
      </c>
      <c r="H75" s="51">
        <f t="shared" si="3"/>
        <v>1.5677353908580827E-3</v>
      </c>
      <c r="I75" s="52">
        <f t="shared" si="2"/>
        <v>0</v>
      </c>
    </row>
    <row r="76" spans="1:9">
      <c r="A76" s="8">
        <v>39555</v>
      </c>
      <c r="B76" s="9">
        <v>4890.6000000000004</v>
      </c>
      <c r="C76" s="9">
        <v>4984.95</v>
      </c>
      <c r="D76" s="9">
        <v>4889.6499999999996</v>
      </c>
      <c r="E76" s="9">
        <v>4958.3999999999996</v>
      </c>
      <c r="F76" s="50">
        <v>135283525</v>
      </c>
      <c r="G76" s="50">
        <v>6587.14</v>
      </c>
      <c r="H76" s="51">
        <f t="shared" si="3"/>
        <v>1.4547909888895649E-2</v>
      </c>
      <c r="I76" s="52">
        <f t="shared" si="2"/>
        <v>0</v>
      </c>
    </row>
    <row r="77" spans="1:9">
      <c r="A77" s="8">
        <v>39559</v>
      </c>
      <c r="B77" s="9">
        <v>4955.8999999999996</v>
      </c>
      <c r="C77" s="9">
        <v>5053.3999999999996</v>
      </c>
      <c r="D77" s="9">
        <v>4955.8999999999996</v>
      </c>
      <c r="E77" s="9">
        <v>5037</v>
      </c>
      <c r="F77" s="50">
        <v>110601430</v>
      </c>
      <c r="G77" s="50">
        <v>5715.21</v>
      </c>
      <c r="H77" s="51">
        <f t="shared" si="3"/>
        <v>1.5851887705711665E-2</v>
      </c>
      <c r="I77" s="52">
        <f t="shared" si="2"/>
        <v>1</v>
      </c>
    </row>
    <row r="78" spans="1:9">
      <c r="A78" s="8">
        <v>39560</v>
      </c>
      <c r="B78" s="9">
        <v>5037.05</v>
      </c>
      <c r="C78" s="9">
        <v>5074.25</v>
      </c>
      <c r="D78" s="9">
        <v>4994.05</v>
      </c>
      <c r="E78" s="9">
        <v>5049.3</v>
      </c>
      <c r="F78" s="50">
        <v>126837163</v>
      </c>
      <c r="G78" s="50">
        <v>6268.68</v>
      </c>
      <c r="H78" s="51">
        <f t="shared" si="3"/>
        <v>2.4419297200715118E-3</v>
      </c>
      <c r="I78" s="52">
        <f t="shared" si="2"/>
        <v>0</v>
      </c>
    </row>
    <row r="79" spans="1:9">
      <c r="A79" s="8">
        <v>39561</v>
      </c>
      <c r="B79" s="9">
        <v>5044.3500000000004</v>
      </c>
      <c r="C79" s="9">
        <v>5083.5</v>
      </c>
      <c r="D79" s="9">
        <v>5003.55</v>
      </c>
      <c r="E79" s="9">
        <v>5022.8</v>
      </c>
      <c r="F79" s="50">
        <v>146161834</v>
      </c>
      <c r="G79" s="50">
        <v>6682.3</v>
      </c>
      <c r="H79" s="51">
        <f t="shared" si="3"/>
        <v>-5.248252232982753E-3</v>
      </c>
      <c r="I79" s="52">
        <f t="shared" si="2"/>
        <v>0</v>
      </c>
    </row>
    <row r="80" spans="1:9">
      <c r="A80" s="8">
        <v>39562</v>
      </c>
      <c r="B80" s="9">
        <v>5022.8999999999996</v>
      </c>
      <c r="C80" s="9">
        <v>5072.7</v>
      </c>
      <c r="D80" s="9">
        <v>4991.3500000000004</v>
      </c>
      <c r="E80" s="9">
        <v>4999.8500000000004</v>
      </c>
      <c r="F80" s="50">
        <v>154288468</v>
      </c>
      <c r="G80" s="50">
        <v>7492.21</v>
      </c>
      <c r="H80" s="51">
        <f t="shared" si="3"/>
        <v>-4.5691646093811711E-3</v>
      </c>
      <c r="I80" s="52">
        <f t="shared" si="2"/>
        <v>0</v>
      </c>
    </row>
    <row r="81" spans="1:9">
      <c r="A81" s="8">
        <v>39563</v>
      </c>
      <c r="B81" s="9">
        <v>4999.1499999999996</v>
      </c>
      <c r="C81" s="9">
        <v>5117.7</v>
      </c>
      <c r="D81" s="9">
        <v>4999.1499999999996</v>
      </c>
      <c r="E81" s="9">
        <v>5111.7</v>
      </c>
      <c r="F81" s="50">
        <v>134465254</v>
      </c>
      <c r="G81" s="50">
        <v>7109</v>
      </c>
      <c r="H81" s="51">
        <f t="shared" si="3"/>
        <v>2.2370671120133467E-2</v>
      </c>
      <c r="I81" s="52">
        <f t="shared" si="2"/>
        <v>1</v>
      </c>
    </row>
    <row r="82" spans="1:9">
      <c r="A82" s="8">
        <v>39566</v>
      </c>
      <c r="B82" s="9">
        <v>5112.5</v>
      </c>
      <c r="C82" s="9">
        <v>5147.45</v>
      </c>
      <c r="D82" s="9">
        <v>5079.1499999999996</v>
      </c>
      <c r="E82" s="9">
        <v>5089.6499999999996</v>
      </c>
      <c r="F82" s="50">
        <v>110778893</v>
      </c>
      <c r="G82" s="50">
        <v>6011.78</v>
      </c>
      <c r="H82" s="51">
        <f t="shared" si="3"/>
        <v>-4.3136334291918876E-3</v>
      </c>
      <c r="I82" s="52">
        <f t="shared" si="2"/>
        <v>0</v>
      </c>
    </row>
    <row r="83" spans="1:9">
      <c r="A83" s="8">
        <v>39567</v>
      </c>
      <c r="B83" s="9">
        <v>5092.3999999999996</v>
      </c>
      <c r="C83" s="9">
        <v>5210.8999999999996</v>
      </c>
      <c r="D83" s="9">
        <v>5082.1499999999996</v>
      </c>
      <c r="E83" s="9">
        <v>5195.5</v>
      </c>
      <c r="F83" s="50">
        <v>215000545</v>
      </c>
      <c r="G83" s="50">
        <v>9256.51</v>
      </c>
      <c r="H83" s="51">
        <f t="shared" si="3"/>
        <v>2.079710785613953E-2</v>
      </c>
      <c r="I83" s="52">
        <f t="shared" si="2"/>
        <v>0</v>
      </c>
    </row>
    <row r="84" spans="1:9">
      <c r="A84" s="8">
        <v>39568</v>
      </c>
      <c r="B84" s="9">
        <v>5198.3500000000004</v>
      </c>
      <c r="C84" s="9">
        <v>5230.75</v>
      </c>
      <c r="D84" s="9">
        <v>5155.8500000000004</v>
      </c>
      <c r="E84" s="9">
        <v>5165.8999999999996</v>
      </c>
      <c r="F84" s="50">
        <v>146277434</v>
      </c>
      <c r="G84" s="50">
        <v>7570.08</v>
      </c>
      <c r="H84" s="51">
        <f t="shared" si="3"/>
        <v>-5.6972379944183471E-3</v>
      </c>
      <c r="I84" s="52">
        <f t="shared" si="2"/>
        <v>0</v>
      </c>
    </row>
    <row r="85" spans="1:9">
      <c r="A85" s="8">
        <v>39570</v>
      </c>
      <c r="B85" s="9">
        <v>5265.3</v>
      </c>
      <c r="C85" s="9">
        <v>5298.85</v>
      </c>
      <c r="D85" s="9">
        <v>5197.6000000000004</v>
      </c>
      <c r="E85" s="9">
        <v>5228.2</v>
      </c>
      <c r="F85" s="50">
        <v>131260266</v>
      </c>
      <c r="G85" s="50">
        <v>7116.13</v>
      </c>
      <c r="H85" s="51">
        <f t="shared" si="3"/>
        <v>1.2059854042858031E-2</v>
      </c>
      <c r="I85" s="52">
        <f t="shared" si="2"/>
        <v>0</v>
      </c>
    </row>
    <row r="86" spans="1:9">
      <c r="A86" s="8">
        <v>39573</v>
      </c>
      <c r="B86" s="9">
        <v>5227.25</v>
      </c>
      <c r="C86" s="9">
        <v>5254.5</v>
      </c>
      <c r="D86" s="9">
        <v>5182.6000000000004</v>
      </c>
      <c r="E86" s="9">
        <v>5192.25</v>
      </c>
      <c r="F86" s="50">
        <v>125641202</v>
      </c>
      <c r="G86" s="50">
        <v>6433.55</v>
      </c>
      <c r="H86" s="51">
        <f t="shared" si="3"/>
        <v>-6.8761715313109262E-3</v>
      </c>
      <c r="I86" s="52">
        <f t="shared" si="2"/>
        <v>0</v>
      </c>
    </row>
    <row r="87" spans="1:9">
      <c r="A87" s="8">
        <v>39574</v>
      </c>
      <c r="B87" s="9">
        <v>5192.3500000000004</v>
      </c>
      <c r="C87" s="9">
        <v>5206.5</v>
      </c>
      <c r="D87" s="9">
        <v>5110.8999999999996</v>
      </c>
      <c r="E87" s="9">
        <v>5144.6499999999996</v>
      </c>
      <c r="F87" s="50">
        <v>131800270</v>
      </c>
      <c r="G87" s="50">
        <v>6918.37</v>
      </c>
      <c r="H87" s="51">
        <f t="shared" si="3"/>
        <v>-9.167509268621532E-3</v>
      </c>
      <c r="I87" s="52">
        <f t="shared" si="2"/>
        <v>0</v>
      </c>
    </row>
    <row r="88" spans="1:9">
      <c r="A88" s="8">
        <v>39575</v>
      </c>
      <c r="B88" s="9">
        <v>5156.7</v>
      </c>
      <c r="C88" s="9">
        <v>5159.05</v>
      </c>
      <c r="D88" s="9">
        <v>5101.25</v>
      </c>
      <c r="E88" s="9">
        <v>5135.5</v>
      </c>
      <c r="F88" s="50">
        <v>153438748</v>
      </c>
      <c r="G88" s="50">
        <v>7619.1</v>
      </c>
      <c r="H88" s="51">
        <f t="shared" si="3"/>
        <v>-1.7785466455443322E-3</v>
      </c>
      <c r="I88" s="52">
        <f t="shared" si="2"/>
        <v>0</v>
      </c>
    </row>
    <row r="89" spans="1:9">
      <c r="A89" s="8">
        <v>39576</v>
      </c>
      <c r="B89" s="9">
        <v>5135.8</v>
      </c>
      <c r="C89" s="9">
        <v>5143.05</v>
      </c>
      <c r="D89" s="9">
        <v>5062.45</v>
      </c>
      <c r="E89" s="9">
        <v>5081.7</v>
      </c>
      <c r="F89" s="50">
        <v>127167885</v>
      </c>
      <c r="G89" s="50">
        <v>6306.27</v>
      </c>
      <c r="H89" s="51">
        <f t="shared" si="3"/>
        <v>-1.0476097750949265E-2</v>
      </c>
      <c r="I89" s="52">
        <f t="shared" si="2"/>
        <v>0</v>
      </c>
    </row>
    <row r="90" spans="1:9">
      <c r="A90" s="8">
        <v>39577</v>
      </c>
      <c r="B90" s="9">
        <v>5070.8500000000004</v>
      </c>
      <c r="C90" s="9">
        <v>5087.6499999999996</v>
      </c>
      <c r="D90" s="9">
        <v>4969.3999999999996</v>
      </c>
      <c r="E90" s="9">
        <v>4982.6000000000004</v>
      </c>
      <c r="F90" s="50">
        <v>142385969</v>
      </c>
      <c r="G90" s="50">
        <v>6875.81</v>
      </c>
      <c r="H90" s="51">
        <f t="shared" si="3"/>
        <v>-1.9501347974103078E-2</v>
      </c>
      <c r="I90" s="52">
        <f t="shared" si="2"/>
        <v>0</v>
      </c>
    </row>
    <row r="91" spans="1:9">
      <c r="A91" s="8">
        <v>39580</v>
      </c>
      <c r="B91" s="9">
        <v>4981</v>
      </c>
      <c r="C91" s="9">
        <v>5021.75</v>
      </c>
      <c r="D91" s="9">
        <v>4913.8</v>
      </c>
      <c r="E91" s="9">
        <v>5012.6499999999996</v>
      </c>
      <c r="F91" s="50">
        <v>151227287</v>
      </c>
      <c r="G91" s="50">
        <v>6655.44</v>
      </c>
      <c r="H91" s="51">
        <f t="shared" si="3"/>
        <v>6.0309878376749726E-3</v>
      </c>
      <c r="I91" s="52">
        <f t="shared" si="2"/>
        <v>0</v>
      </c>
    </row>
    <row r="92" spans="1:9">
      <c r="A92" s="8">
        <v>39581</v>
      </c>
      <c r="B92" s="9">
        <v>5008.6000000000004</v>
      </c>
      <c r="C92" s="9">
        <v>5066</v>
      </c>
      <c r="D92" s="9">
        <v>4943.75</v>
      </c>
      <c r="E92" s="9">
        <v>4957.8</v>
      </c>
      <c r="F92" s="50">
        <v>158521953</v>
      </c>
      <c r="G92" s="50">
        <v>7243.14</v>
      </c>
      <c r="H92" s="51">
        <f t="shared" si="3"/>
        <v>-1.0942315940669967E-2</v>
      </c>
      <c r="I92" s="52">
        <f t="shared" si="2"/>
        <v>0</v>
      </c>
    </row>
    <row r="93" spans="1:9">
      <c r="A93" s="8">
        <v>39582</v>
      </c>
      <c r="B93" s="9">
        <v>4958.45</v>
      </c>
      <c r="C93" s="9">
        <v>5026.1000000000004</v>
      </c>
      <c r="D93" s="9">
        <v>4932.05</v>
      </c>
      <c r="E93" s="9">
        <v>5011.75</v>
      </c>
      <c r="F93" s="50">
        <v>147937974</v>
      </c>
      <c r="G93" s="50">
        <v>6731.3</v>
      </c>
      <c r="H93" s="51">
        <f t="shared" si="3"/>
        <v>1.0881842752833881E-2</v>
      </c>
      <c r="I93" s="52">
        <f t="shared" si="2"/>
        <v>0</v>
      </c>
    </row>
    <row r="94" spans="1:9">
      <c r="A94" s="8">
        <v>39583</v>
      </c>
      <c r="B94" s="9">
        <v>5010.8999999999996</v>
      </c>
      <c r="C94" s="9">
        <v>5118.55</v>
      </c>
      <c r="D94" s="9">
        <v>4999.6000000000004</v>
      </c>
      <c r="E94" s="9">
        <v>5115.25</v>
      </c>
      <c r="F94" s="50">
        <v>150871774</v>
      </c>
      <c r="G94" s="50">
        <v>7840.38</v>
      </c>
      <c r="H94" s="51">
        <f t="shared" si="3"/>
        <v>2.0651469047737736E-2</v>
      </c>
      <c r="I94" s="52">
        <f t="shared" si="2"/>
        <v>0</v>
      </c>
    </row>
    <row r="95" spans="1:9">
      <c r="A95" s="8">
        <v>39584</v>
      </c>
      <c r="B95" s="9">
        <v>5115.6499999999996</v>
      </c>
      <c r="C95" s="9">
        <v>5167.3999999999996</v>
      </c>
      <c r="D95" s="9">
        <v>5106.3999999999996</v>
      </c>
      <c r="E95" s="9">
        <v>5157.7</v>
      </c>
      <c r="F95" s="50">
        <v>152622286</v>
      </c>
      <c r="G95" s="50">
        <v>6775.73</v>
      </c>
      <c r="H95" s="51">
        <f t="shared" si="3"/>
        <v>8.2987146278286072E-3</v>
      </c>
      <c r="I95" s="52">
        <f t="shared" si="2"/>
        <v>0</v>
      </c>
    </row>
    <row r="96" spans="1:9">
      <c r="A96" s="8">
        <v>39588</v>
      </c>
      <c r="B96" s="9">
        <v>5157</v>
      </c>
      <c r="C96" s="9">
        <v>5160.05</v>
      </c>
      <c r="D96" s="9">
        <v>5072.3999999999996</v>
      </c>
      <c r="E96" s="9">
        <v>5104.95</v>
      </c>
      <c r="F96" s="50">
        <v>158813241</v>
      </c>
      <c r="G96" s="50">
        <v>7032.91</v>
      </c>
      <c r="H96" s="51">
        <f t="shared" si="3"/>
        <v>-1.0227426953874796E-2</v>
      </c>
      <c r="I96" s="52">
        <f t="shared" si="2"/>
        <v>0</v>
      </c>
    </row>
    <row r="97" spans="1:9">
      <c r="A97" s="8">
        <v>39589</v>
      </c>
      <c r="B97" s="9">
        <v>5105.7</v>
      </c>
      <c r="C97" s="9">
        <v>5135.55</v>
      </c>
      <c r="D97" s="9">
        <v>5048.7</v>
      </c>
      <c r="E97" s="9">
        <v>5117.6499999999996</v>
      </c>
      <c r="F97" s="50">
        <v>163032543</v>
      </c>
      <c r="G97" s="50">
        <v>7158.77</v>
      </c>
      <c r="H97" s="51">
        <f t="shared" si="3"/>
        <v>2.4877814670074549E-3</v>
      </c>
      <c r="I97" s="52">
        <f t="shared" si="2"/>
        <v>0</v>
      </c>
    </row>
    <row r="98" spans="1:9">
      <c r="A98" s="8">
        <v>39590</v>
      </c>
      <c r="B98" s="9">
        <v>5117</v>
      </c>
      <c r="C98" s="9">
        <v>5118.8999999999996</v>
      </c>
      <c r="D98" s="9">
        <v>5010.7</v>
      </c>
      <c r="E98" s="9">
        <v>5025.45</v>
      </c>
      <c r="F98" s="50">
        <v>113544128</v>
      </c>
      <c r="G98" s="50">
        <v>5693.06</v>
      </c>
      <c r="H98" s="51">
        <f t="shared" si="3"/>
        <v>-1.8016081599953049E-2</v>
      </c>
      <c r="I98" s="52">
        <f t="shared" si="2"/>
        <v>0</v>
      </c>
    </row>
    <row r="99" spans="1:9">
      <c r="A99" s="8">
        <v>39591</v>
      </c>
      <c r="B99" s="9">
        <v>5026.55</v>
      </c>
      <c r="C99" s="9">
        <v>5059.05</v>
      </c>
      <c r="D99" s="9">
        <v>4940.7</v>
      </c>
      <c r="E99" s="9">
        <v>4946.55</v>
      </c>
      <c r="F99" s="50">
        <v>152368191</v>
      </c>
      <c r="G99" s="50">
        <v>6593.45</v>
      </c>
      <c r="H99" s="51">
        <f t="shared" si="3"/>
        <v>-1.5700086559412463E-2</v>
      </c>
      <c r="I99" s="52">
        <f t="shared" si="2"/>
        <v>0</v>
      </c>
    </row>
    <row r="100" spans="1:9">
      <c r="A100" s="8">
        <v>39594</v>
      </c>
      <c r="B100" s="9">
        <v>4953.6000000000004</v>
      </c>
      <c r="C100" s="9">
        <v>4953.6000000000004</v>
      </c>
      <c r="D100" s="9">
        <v>4858</v>
      </c>
      <c r="E100" s="9">
        <v>4875.05</v>
      </c>
      <c r="F100" s="50">
        <v>124506200</v>
      </c>
      <c r="G100" s="50">
        <v>6098.96</v>
      </c>
      <c r="H100" s="51">
        <f t="shared" si="3"/>
        <v>-1.4454518806036543E-2</v>
      </c>
      <c r="I100" s="52">
        <f t="shared" si="2"/>
        <v>0</v>
      </c>
    </row>
    <row r="101" spans="1:9">
      <c r="A101" s="8">
        <v>39595</v>
      </c>
      <c r="B101" s="9">
        <v>4877.1499999999996</v>
      </c>
      <c r="C101" s="9">
        <v>4932</v>
      </c>
      <c r="D101" s="9">
        <v>4846.2</v>
      </c>
      <c r="E101" s="9">
        <v>4859.8</v>
      </c>
      <c r="F101" s="50">
        <v>120401073</v>
      </c>
      <c r="G101" s="50">
        <v>5571.07</v>
      </c>
      <c r="H101" s="51">
        <f t="shared" si="3"/>
        <v>-3.1281730443790678E-3</v>
      </c>
      <c r="I101" s="52">
        <f t="shared" si="2"/>
        <v>0</v>
      </c>
    </row>
    <row r="102" spans="1:9">
      <c r="A102" s="8">
        <v>39596</v>
      </c>
      <c r="B102" s="9">
        <v>4862.7</v>
      </c>
      <c r="C102" s="9">
        <v>4926.8999999999996</v>
      </c>
      <c r="D102" s="9">
        <v>4835.6499999999996</v>
      </c>
      <c r="E102" s="9">
        <v>4918.3500000000004</v>
      </c>
      <c r="F102" s="50">
        <v>140737265</v>
      </c>
      <c r="G102" s="50">
        <v>6892.13</v>
      </c>
      <c r="H102" s="51">
        <f t="shared" si="3"/>
        <v>1.2047820897979289E-2</v>
      </c>
      <c r="I102" s="52">
        <f t="shared" si="2"/>
        <v>0</v>
      </c>
    </row>
    <row r="103" spans="1:9">
      <c r="A103" s="8">
        <v>39597</v>
      </c>
      <c r="B103" s="9">
        <v>4926.3</v>
      </c>
      <c r="C103" s="9">
        <v>4957.3999999999996</v>
      </c>
      <c r="D103" s="9">
        <v>4801.8999999999996</v>
      </c>
      <c r="E103" s="9">
        <v>4835.3</v>
      </c>
      <c r="F103" s="50">
        <v>194902303</v>
      </c>
      <c r="G103" s="50">
        <v>9838.8799999999992</v>
      </c>
      <c r="H103" s="51">
        <f t="shared" si="3"/>
        <v>-1.6885744202832287E-2</v>
      </c>
      <c r="I103" s="52">
        <f t="shared" si="2"/>
        <v>0</v>
      </c>
    </row>
    <row r="104" spans="1:9">
      <c r="A104" s="8">
        <v>39598</v>
      </c>
      <c r="B104" s="9">
        <v>4844.05</v>
      </c>
      <c r="C104" s="9">
        <v>4908.8500000000004</v>
      </c>
      <c r="D104" s="9">
        <v>4833.45</v>
      </c>
      <c r="E104" s="9">
        <v>4870.1000000000004</v>
      </c>
      <c r="F104" s="50">
        <v>138696130</v>
      </c>
      <c r="G104" s="50">
        <v>7722.67</v>
      </c>
      <c r="H104" s="51">
        <f t="shared" si="3"/>
        <v>7.1970715364093607E-3</v>
      </c>
      <c r="I104" s="52">
        <f t="shared" si="2"/>
        <v>0</v>
      </c>
    </row>
    <row r="105" spans="1:9">
      <c r="A105" s="8">
        <v>39601</v>
      </c>
      <c r="B105" s="9">
        <v>4869.25</v>
      </c>
      <c r="C105" s="9">
        <v>4908.8</v>
      </c>
      <c r="D105" s="9">
        <v>4713</v>
      </c>
      <c r="E105" s="9">
        <v>4739.6000000000004</v>
      </c>
      <c r="F105" s="50">
        <v>118396812</v>
      </c>
      <c r="G105" s="50">
        <v>5991.2</v>
      </c>
      <c r="H105" s="51">
        <f t="shared" si="3"/>
        <v>-2.6796164349808027E-2</v>
      </c>
      <c r="I105" s="52">
        <f t="shared" si="2"/>
        <v>0</v>
      </c>
    </row>
    <row r="106" spans="1:9">
      <c r="A106" s="8">
        <v>39602</v>
      </c>
      <c r="B106" s="9">
        <v>4739.3</v>
      </c>
      <c r="C106" s="9">
        <v>4739.3</v>
      </c>
      <c r="D106" s="9">
        <v>4634</v>
      </c>
      <c r="E106" s="9">
        <v>4715.8999999999996</v>
      </c>
      <c r="F106" s="50">
        <v>140745401</v>
      </c>
      <c r="G106" s="50">
        <v>6764.13</v>
      </c>
      <c r="H106" s="51">
        <f t="shared" si="3"/>
        <v>-5.0004219765382718E-3</v>
      </c>
      <c r="I106" s="52">
        <f t="shared" si="2"/>
        <v>0</v>
      </c>
    </row>
    <row r="107" spans="1:9">
      <c r="A107" s="8">
        <v>39603</v>
      </c>
      <c r="B107" s="9">
        <v>4718.7</v>
      </c>
      <c r="C107" s="9">
        <v>4731.5</v>
      </c>
      <c r="D107" s="9">
        <v>4564.5</v>
      </c>
      <c r="E107" s="9">
        <v>4585.6000000000004</v>
      </c>
      <c r="F107" s="50">
        <v>154838181</v>
      </c>
      <c r="G107" s="50">
        <v>7308.81</v>
      </c>
      <c r="H107" s="51">
        <f t="shared" si="3"/>
        <v>-2.7629932780593114E-2</v>
      </c>
      <c r="I107" s="52">
        <f t="shared" si="2"/>
        <v>0</v>
      </c>
    </row>
    <row r="108" spans="1:9">
      <c r="A108" s="8">
        <v>39604</v>
      </c>
      <c r="B108" s="9">
        <v>4586.95</v>
      </c>
      <c r="C108" s="9">
        <v>4690.6000000000004</v>
      </c>
      <c r="D108" s="9">
        <v>4536.25</v>
      </c>
      <c r="E108" s="9">
        <v>4676.95</v>
      </c>
      <c r="F108" s="50">
        <v>169638133</v>
      </c>
      <c r="G108" s="50">
        <v>9560.6</v>
      </c>
      <c r="H108" s="51">
        <f t="shared" si="3"/>
        <v>1.9921057222609839E-2</v>
      </c>
      <c r="I108" s="52">
        <f t="shared" si="2"/>
        <v>0</v>
      </c>
    </row>
    <row r="109" spans="1:9">
      <c r="A109" s="8">
        <v>39605</v>
      </c>
      <c r="B109" s="9">
        <v>4680.55</v>
      </c>
      <c r="C109" s="9">
        <v>4746.3</v>
      </c>
      <c r="D109" s="9">
        <v>4614.25</v>
      </c>
      <c r="E109" s="9">
        <v>4627.8</v>
      </c>
      <c r="F109" s="50">
        <v>132088975</v>
      </c>
      <c r="G109" s="50">
        <v>7052.47</v>
      </c>
      <c r="H109" s="51">
        <f t="shared" si="3"/>
        <v>-1.0508985556826445E-2</v>
      </c>
      <c r="I109" s="52">
        <f t="shared" si="2"/>
        <v>0</v>
      </c>
    </row>
    <row r="110" spans="1:9">
      <c r="A110" s="8">
        <v>39608</v>
      </c>
      <c r="B110" s="9">
        <v>4626.45</v>
      </c>
      <c r="C110" s="9">
        <v>4626.45</v>
      </c>
      <c r="D110" s="9">
        <v>4411.6000000000004</v>
      </c>
      <c r="E110" s="9">
        <v>4500.95</v>
      </c>
      <c r="F110" s="50">
        <v>175247907</v>
      </c>
      <c r="G110" s="50">
        <v>8431.34</v>
      </c>
      <c r="H110" s="51">
        <f t="shared" si="3"/>
        <v>-2.7410432602964718E-2</v>
      </c>
      <c r="I110" s="52">
        <f t="shared" si="2"/>
        <v>0</v>
      </c>
    </row>
    <row r="111" spans="1:9">
      <c r="A111" s="8">
        <v>39609</v>
      </c>
      <c r="B111" s="9">
        <v>4522</v>
      </c>
      <c r="C111" s="9">
        <v>4522.55</v>
      </c>
      <c r="D111" s="9">
        <v>4369.8</v>
      </c>
      <c r="E111" s="9">
        <v>4449.8</v>
      </c>
      <c r="F111" s="50">
        <v>165412516</v>
      </c>
      <c r="G111" s="50">
        <v>8214.7000000000007</v>
      </c>
      <c r="H111" s="51">
        <f t="shared" si="3"/>
        <v>-1.1364267543518491E-2</v>
      </c>
      <c r="I111" s="52">
        <f t="shared" si="2"/>
        <v>0</v>
      </c>
    </row>
    <row r="112" spans="1:9">
      <c r="A112" s="8">
        <v>39610</v>
      </c>
      <c r="B112" s="9">
        <v>4469.6499999999996</v>
      </c>
      <c r="C112" s="9">
        <v>4541.05</v>
      </c>
      <c r="D112" s="9">
        <v>4468.05</v>
      </c>
      <c r="E112" s="9">
        <v>4523.6000000000004</v>
      </c>
      <c r="F112" s="50">
        <v>166416446</v>
      </c>
      <c r="G112" s="50">
        <v>8126.26</v>
      </c>
      <c r="H112" s="51">
        <f t="shared" si="3"/>
        <v>1.65850150568565E-2</v>
      </c>
      <c r="I112" s="52">
        <f t="shared" si="2"/>
        <v>0</v>
      </c>
    </row>
    <row r="113" spans="1:9">
      <c r="A113" s="8">
        <v>39611</v>
      </c>
      <c r="B113" s="9">
        <v>4524.3999999999996</v>
      </c>
      <c r="C113" s="9">
        <v>4550</v>
      </c>
      <c r="D113" s="9">
        <v>4392</v>
      </c>
      <c r="E113" s="9">
        <v>4539.3500000000004</v>
      </c>
      <c r="F113" s="50">
        <v>164247033</v>
      </c>
      <c r="G113" s="50">
        <v>7653.56</v>
      </c>
      <c r="H113" s="51">
        <f t="shared" si="3"/>
        <v>3.4817402069149406E-3</v>
      </c>
      <c r="I113" s="52">
        <f t="shared" si="2"/>
        <v>0</v>
      </c>
    </row>
    <row r="114" spans="1:9">
      <c r="A114" s="8">
        <v>39612</v>
      </c>
      <c r="B114" s="9">
        <v>4539.5</v>
      </c>
      <c r="C114" s="9">
        <v>4563.3500000000004</v>
      </c>
      <c r="D114" s="9">
        <v>4491.3500000000004</v>
      </c>
      <c r="E114" s="9">
        <v>4517.1000000000004</v>
      </c>
      <c r="F114" s="50">
        <v>139532826</v>
      </c>
      <c r="G114" s="50">
        <v>6339.8</v>
      </c>
      <c r="H114" s="51">
        <f t="shared" si="3"/>
        <v>-4.9015828257349403E-3</v>
      </c>
      <c r="I114" s="52">
        <f t="shared" si="2"/>
        <v>0</v>
      </c>
    </row>
    <row r="115" spans="1:9">
      <c r="A115" s="8">
        <v>39615</v>
      </c>
      <c r="B115" s="9">
        <v>4536.3</v>
      </c>
      <c r="C115" s="9">
        <v>4617.7</v>
      </c>
      <c r="D115" s="9">
        <v>4536.3</v>
      </c>
      <c r="E115" s="9">
        <v>4572.5</v>
      </c>
      <c r="F115" s="50">
        <v>111415055</v>
      </c>
      <c r="G115" s="50">
        <v>5652.28</v>
      </c>
      <c r="H115" s="51">
        <f t="shared" si="3"/>
        <v>1.2264505988355268E-2</v>
      </c>
      <c r="I115" s="52">
        <f t="shared" si="2"/>
        <v>1</v>
      </c>
    </row>
    <row r="116" spans="1:9">
      <c r="A116" s="8">
        <v>39616</v>
      </c>
      <c r="B116" s="9">
        <v>4572.5</v>
      </c>
      <c r="C116" s="9">
        <v>4664.05</v>
      </c>
      <c r="D116" s="9">
        <v>4561.75</v>
      </c>
      <c r="E116" s="9">
        <v>4653</v>
      </c>
      <c r="F116" s="50">
        <v>107221118</v>
      </c>
      <c r="G116" s="50">
        <v>5511.88</v>
      </c>
      <c r="H116" s="51">
        <f t="shared" si="3"/>
        <v>1.7605248769819504E-2</v>
      </c>
      <c r="I116" s="52">
        <f t="shared" si="2"/>
        <v>0</v>
      </c>
    </row>
    <row r="117" spans="1:9">
      <c r="A117" s="8">
        <v>39617</v>
      </c>
      <c r="B117" s="9">
        <v>4652.8</v>
      </c>
      <c r="C117" s="9">
        <v>4679.75</v>
      </c>
      <c r="D117" s="9">
        <v>4569.8999999999996</v>
      </c>
      <c r="E117" s="9">
        <v>4582.3999999999996</v>
      </c>
      <c r="F117" s="50">
        <v>136923928</v>
      </c>
      <c r="G117" s="50">
        <v>6135.84</v>
      </c>
      <c r="H117" s="51">
        <f t="shared" si="3"/>
        <v>-1.5173006662368427E-2</v>
      </c>
      <c r="I117" s="52">
        <f t="shared" si="2"/>
        <v>0</v>
      </c>
    </row>
    <row r="118" spans="1:9">
      <c r="A118" s="8">
        <v>39618</v>
      </c>
      <c r="B118" s="9">
        <v>4582.55</v>
      </c>
      <c r="C118" s="9">
        <v>4585.7</v>
      </c>
      <c r="D118" s="9">
        <v>4488.95</v>
      </c>
      <c r="E118" s="9">
        <v>4504.25</v>
      </c>
      <c r="F118" s="50">
        <v>102266764</v>
      </c>
      <c r="G118" s="50">
        <v>4954.97</v>
      </c>
      <c r="H118" s="51">
        <f t="shared" si="3"/>
        <v>-1.7054381983240163E-2</v>
      </c>
      <c r="I118" s="52">
        <f t="shared" si="2"/>
        <v>0</v>
      </c>
    </row>
    <row r="119" spans="1:9">
      <c r="A119" s="8">
        <v>39619</v>
      </c>
      <c r="B119" s="9">
        <v>4504.2</v>
      </c>
      <c r="C119" s="9">
        <v>4532</v>
      </c>
      <c r="D119" s="9">
        <v>4333.6000000000004</v>
      </c>
      <c r="E119" s="9">
        <v>4347.55</v>
      </c>
      <c r="F119" s="50">
        <v>133685260</v>
      </c>
      <c r="G119" s="50">
        <v>6911.03</v>
      </c>
      <c r="H119" s="51">
        <f t="shared" si="3"/>
        <v>-3.4789365599156352E-2</v>
      </c>
      <c r="I119" s="52">
        <f t="shared" si="2"/>
        <v>0</v>
      </c>
    </row>
    <row r="120" spans="1:9">
      <c r="A120" s="8">
        <v>39622</v>
      </c>
      <c r="B120" s="9">
        <v>4351.1499999999996</v>
      </c>
      <c r="C120" s="9">
        <v>4351.1499999999996</v>
      </c>
      <c r="D120" s="9">
        <v>4225.5</v>
      </c>
      <c r="E120" s="9">
        <v>4266.3999999999996</v>
      </c>
      <c r="F120" s="50">
        <v>126376126</v>
      </c>
      <c r="G120" s="50">
        <v>6121.52</v>
      </c>
      <c r="H120" s="51">
        <f t="shared" si="3"/>
        <v>-1.8665685271014865E-2</v>
      </c>
      <c r="I120" s="52">
        <f t="shared" si="2"/>
        <v>0</v>
      </c>
    </row>
    <row r="121" spans="1:9">
      <c r="A121" s="8">
        <v>39623</v>
      </c>
      <c r="B121" s="9">
        <v>4271.05</v>
      </c>
      <c r="C121" s="9">
        <v>4305.8999999999996</v>
      </c>
      <c r="D121" s="9">
        <v>4156.1000000000004</v>
      </c>
      <c r="E121" s="9">
        <v>4191.1000000000004</v>
      </c>
      <c r="F121" s="50">
        <v>132477086</v>
      </c>
      <c r="G121" s="50">
        <v>6496.81</v>
      </c>
      <c r="H121" s="51">
        <f t="shared" si="3"/>
        <v>-1.7649540596287094E-2</v>
      </c>
      <c r="I121" s="52">
        <f t="shared" si="2"/>
        <v>0</v>
      </c>
    </row>
    <row r="122" spans="1:9">
      <c r="A122" s="8">
        <v>39624</v>
      </c>
      <c r="B122" s="9">
        <v>4189.6000000000004</v>
      </c>
      <c r="C122" s="9">
        <v>4264.55</v>
      </c>
      <c r="D122" s="9">
        <v>4093.2</v>
      </c>
      <c r="E122" s="9">
        <v>4252.6499999999996</v>
      </c>
      <c r="F122" s="50">
        <v>152437781</v>
      </c>
      <c r="G122" s="50">
        <v>6960.36</v>
      </c>
      <c r="H122" s="51">
        <f t="shared" si="3"/>
        <v>1.4685881988022009E-2</v>
      </c>
      <c r="I122" s="52">
        <f t="shared" si="2"/>
        <v>0</v>
      </c>
    </row>
    <row r="123" spans="1:9">
      <c r="A123" s="8">
        <v>39625</v>
      </c>
      <c r="B123" s="9">
        <v>4252.6000000000004</v>
      </c>
      <c r="C123" s="9">
        <v>4324.75</v>
      </c>
      <c r="D123" s="9">
        <v>4230</v>
      </c>
      <c r="E123" s="9">
        <v>4315.8500000000004</v>
      </c>
      <c r="F123" s="50">
        <v>196473131</v>
      </c>
      <c r="G123" s="50">
        <v>9352.43</v>
      </c>
      <c r="H123" s="51">
        <f t="shared" si="3"/>
        <v>1.4861321764076729E-2</v>
      </c>
      <c r="I123" s="52">
        <f t="shared" si="2"/>
        <v>0</v>
      </c>
    </row>
    <row r="124" spans="1:9">
      <c r="A124" s="8">
        <v>39626</v>
      </c>
      <c r="B124" s="9">
        <v>4315.3</v>
      </c>
      <c r="C124" s="9">
        <v>4315.3</v>
      </c>
      <c r="D124" s="9">
        <v>4119.2</v>
      </c>
      <c r="E124" s="9">
        <v>4136.6499999999996</v>
      </c>
      <c r="F124" s="50">
        <v>177324470</v>
      </c>
      <c r="G124" s="50">
        <v>7883.16</v>
      </c>
      <c r="H124" s="51">
        <f t="shared" si="3"/>
        <v>-4.1521368907631362E-2</v>
      </c>
      <c r="I124" s="52">
        <f t="shared" si="2"/>
        <v>0</v>
      </c>
    </row>
    <row r="125" spans="1:9">
      <c r="A125" s="8">
        <v>39629</v>
      </c>
      <c r="B125" s="9">
        <v>4136.25</v>
      </c>
      <c r="C125" s="9">
        <v>4163</v>
      </c>
      <c r="D125" s="9">
        <v>4021.7</v>
      </c>
      <c r="E125" s="9">
        <v>4040.55</v>
      </c>
      <c r="F125" s="50">
        <v>144491241</v>
      </c>
      <c r="G125" s="50">
        <v>6523.86</v>
      </c>
      <c r="H125" s="51">
        <f t="shared" si="3"/>
        <v>-2.3231358708133309E-2</v>
      </c>
      <c r="I125" s="52">
        <f t="shared" si="2"/>
        <v>0</v>
      </c>
    </row>
    <row r="126" spans="1:9">
      <c r="A126" s="8">
        <v>39630</v>
      </c>
      <c r="B126" s="9">
        <v>4039.75</v>
      </c>
      <c r="C126" s="9">
        <v>4075.4</v>
      </c>
      <c r="D126" s="9">
        <v>3878.2</v>
      </c>
      <c r="E126" s="9">
        <v>3896.75</v>
      </c>
      <c r="F126" s="50">
        <v>164469220</v>
      </c>
      <c r="G126" s="50">
        <v>6939.93</v>
      </c>
      <c r="H126" s="51">
        <f t="shared" si="3"/>
        <v>-3.5589214339632025E-2</v>
      </c>
      <c r="I126" s="52">
        <f t="shared" si="2"/>
        <v>0</v>
      </c>
    </row>
    <row r="127" spans="1:9">
      <c r="A127" s="8">
        <v>39631</v>
      </c>
      <c r="B127" s="9">
        <v>3895.3</v>
      </c>
      <c r="C127" s="9">
        <v>4107.1499999999996</v>
      </c>
      <c r="D127" s="9">
        <v>3848.25</v>
      </c>
      <c r="E127" s="9">
        <v>4093.35</v>
      </c>
      <c r="F127" s="50">
        <v>199920144</v>
      </c>
      <c r="G127" s="50">
        <v>8909.44</v>
      </c>
      <c r="H127" s="51">
        <f t="shared" si="3"/>
        <v>5.045229999358436E-2</v>
      </c>
      <c r="I127" s="52">
        <f t="shared" si="2"/>
        <v>0</v>
      </c>
    </row>
    <row r="128" spans="1:9">
      <c r="A128" s="8">
        <v>39632</v>
      </c>
      <c r="B128" s="9">
        <v>4094.6</v>
      </c>
      <c r="C128" s="9">
        <v>4097.3500000000004</v>
      </c>
      <c r="D128" s="9">
        <v>3874.85</v>
      </c>
      <c r="E128" s="9">
        <v>3925.75</v>
      </c>
      <c r="F128" s="50">
        <v>154573765</v>
      </c>
      <c r="G128" s="50">
        <v>7101.42</v>
      </c>
      <c r="H128" s="51">
        <f t="shared" si="3"/>
        <v>-4.0944458695200692E-2</v>
      </c>
      <c r="I128" s="52">
        <f t="shared" si="2"/>
        <v>0</v>
      </c>
    </row>
    <row r="129" spans="1:9">
      <c r="A129" s="8">
        <v>39633</v>
      </c>
      <c r="B129" s="9">
        <v>3926.65</v>
      </c>
      <c r="C129" s="9">
        <v>4033.5</v>
      </c>
      <c r="D129" s="9">
        <v>3896.4</v>
      </c>
      <c r="E129" s="9">
        <v>4016</v>
      </c>
      <c r="F129" s="50">
        <v>152045352</v>
      </c>
      <c r="G129" s="50">
        <v>6563.36</v>
      </c>
      <c r="H129" s="51">
        <f t="shared" si="3"/>
        <v>2.2989237725275391E-2</v>
      </c>
      <c r="I129" s="52">
        <f t="shared" si="2"/>
        <v>0</v>
      </c>
    </row>
    <row r="130" spans="1:9">
      <c r="A130" s="8">
        <v>39636</v>
      </c>
      <c r="B130" s="9">
        <v>4002</v>
      </c>
      <c r="C130" s="9">
        <v>4114.5</v>
      </c>
      <c r="D130" s="9">
        <v>4002</v>
      </c>
      <c r="E130" s="9">
        <v>4030</v>
      </c>
      <c r="F130" s="50">
        <v>125737237</v>
      </c>
      <c r="G130" s="50">
        <v>5517.21</v>
      </c>
      <c r="H130" s="51">
        <f t="shared" si="3"/>
        <v>3.4860557768925382E-3</v>
      </c>
      <c r="I130" s="52">
        <f t="shared" si="2"/>
        <v>1</v>
      </c>
    </row>
    <row r="131" spans="1:9">
      <c r="A131" s="8">
        <v>39637</v>
      </c>
      <c r="B131" s="9">
        <v>4028.7</v>
      </c>
      <c r="C131" s="9">
        <v>4028.7</v>
      </c>
      <c r="D131" s="9">
        <v>3896.05</v>
      </c>
      <c r="E131" s="9">
        <v>3988.55</v>
      </c>
      <c r="F131" s="50">
        <v>135090953</v>
      </c>
      <c r="G131" s="50">
        <v>6166.83</v>
      </c>
      <c r="H131" s="51">
        <f t="shared" si="3"/>
        <v>-1.0285359801488814E-2</v>
      </c>
      <c r="I131" s="52">
        <f t="shared" si="2"/>
        <v>0</v>
      </c>
    </row>
    <row r="132" spans="1:9">
      <c r="A132" s="8">
        <v>39638</v>
      </c>
      <c r="B132" s="9">
        <v>3990.9</v>
      </c>
      <c r="C132" s="9">
        <v>4169.3999999999996</v>
      </c>
      <c r="D132" s="9">
        <v>3990.9</v>
      </c>
      <c r="E132" s="9">
        <v>4157.1000000000004</v>
      </c>
      <c r="F132" s="50">
        <v>144597409</v>
      </c>
      <c r="G132" s="50">
        <v>6595.61</v>
      </c>
      <c r="H132" s="51">
        <f t="shared" si="3"/>
        <v>4.2258464855649436E-2</v>
      </c>
      <c r="I132" s="52">
        <f t="shared" ref="I132:I195" si="4">IF(B132=D132,1,0)</f>
        <v>1</v>
      </c>
    </row>
    <row r="133" spans="1:9">
      <c r="A133" s="8">
        <v>39639</v>
      </c>
      <c r="B133" s="9">
        <v>4155.6499999999996</v>
      </c>
      <c r="C133" s="9">
        <v>4187.95</v>
      </c>
      <c r="D133" s="9">
        <v>4110.3999999999996</v>
      </c>
      <c r="E133" s="9">
        <v>4162.2</v>
      </c>
      <c r="F133" s="50">
        <v>146458190</v>
      </c>
      <c r="G133" s="50">
        <v>6354.79</v>
      </c>
      <c r="H133" s="51">
        <f t="shared" ref="H133:H196" si="5">(E133/E132)-1</f>
        <v>1.2268167713067601E-3</v>
      </c>
      <c r="I133" s="52">
        <f t="shared" si="4"/>
        <v>0</v>
      </c>
    </row>
    <row r="134" spans="1:9">
      <c r="A134" s="8">
        <v>39640</v>
      </c>
      <c r="B134" s="9">
        <v>4166</v>
      </c>
      <c r="C134" s="9">
        <v>4215.5</v>
      </c>
      <c r="D134" s="9">
        <v>4014.45</v>
      </c>
      <c r="E134" s="9">
        <v>4049</v>
      </c>
      <c r="F134" s="50">
        <v>137337875</v>
      </c>
      <c r="G134" s="50">
        <v>6947.53</v>
      </c>
      <c r="H134" s="51">
        <f t="shared" si="5"/>
        <v>-2.7197155350535684E-2</v>
      </c>
      <c r="I134" s="52">
        <f t="shared" si="4"/>
        <v>0</v>
      </c>
    </row>
    <row r="135" spans="1:9">
      <c r="A135" s="8">
        <v>39643</v>
      </c>
      <c r="B135" s="9">
        <v>4047.45</v>
      </c>
      <c r="C135" s="9">
        <v>4118.1000000000004</v>
      </c>
      <c r="D135" s="9">
        <v>4004.25</v>
      </c>
      <c r="E135" s="9">
        <v>4039.7</v>
      </c>
      <c r="F135" s="50">
        <v>126882896</v>
      </c>
      <c r="G135" s="50">
        <v>6062.87</v>
      </c>
      <c r="H135" s="51">
        <f t="shared" si="5"/>
        <v>-2.2968634230674523E-3</v>
      </c>
      <c r="I135" s="52">
        <f t="shared" si="4"/>
        <v>0</v>
      </c>
    </row>
    <row r="136" spans="1:9">
      <c r="A136" s="8">
        <v>39644</v>
      </c>
      <c r="B136" s="9">
        <v>4039.3</v>
      </c>
      <c r="C136" s="9">
        <v>4040.7</v>
      </c>
      <c r="D136" s="9">
        <v>3835.5</v>
      </c>
      <c r="E136" s="9">
        <v>3861.1</v>
      </c>
      <c r="F136" s="50">
        <v>142682247</v>
      </c>
      <c r="G136" s="50">
        <v>6645.56</v>
      </c>
      <c r="H136" s="51">
        <f t="shared" si="5"/>
        <v>-4.4211203802262511E-2</v>
      </c>
      <c r="I136" s="52">
        <f t="shared" si="4"/>
        <v>0</v>
      </c>
    </row>
    <row r="137" spans="1:9">
      <c r="A137" s="8">
        <v>39645</v>
      </c>
      <c r="B137" s="9">
        <v>3861.55</v>
      </c>
      <c r="C137" s="9">
        <v>3920.05</v>
      </c>
      <c r="D137" s="9">
        <v>3790.2</v>
      </c>
      <c r="E137" s="9">
        <v>3816.7</v>
      </c>
      <c r="F137" s="50">
        <v>185428595</v>
      </c>
      <c r="G137" s="50">
        <v>7472.88</v>
      </c>
      <c r="H137" s="51">
        <f t="shared" si="5"/>
        <v>-1.1499313667089672E-2</v>
      </c>
      <c r="I137" s="52">
        <f t="shared" si="4"/>
        <v>0</v>
      </c>
    </row>
    <row r="138" spans="1:9">
      <c r="A138" s="8">
        <v>39646</v>
      </c>
      <c r="B138" s="9">
        <v>3823.15</v>
      </c>
      <c r="C138" s="9">
        <v>3968.75</v>
      </c>
      <c r="D138" s="9">
        <v>3823.15</v>
      </c>
      <c r="E138" s="9">
        <v>3947.2</v>
      </c>
      <c r="F138" s="50">
        <v>180239171</v>
      </c>
      <c r="G138" s="50">
        <v>7288.76</v>
      </c>
      <c r="H138" s="51">
        <f t="shared" si="5"/>
        <v>3.4191841119291633E-2</v>
      </c>
      <c r="I138" s="52">
        <f t="shared" si="4"/>
        <v>1</v>
      </c>
    </row>
    <row r="139" spans="1:9">
      <c r="A139" s="8">
        <v>39647</v>
      </c>
      <c r="B139" s="9">
        <v>3962.95</v>
      </c>
      <c r="C139" s="9">
        <v>4110.55</v>
      </c>
      <c r="D139" s="9">
        <v>3926.3</v>
      </c>
      <c r="E139" s="9">
        <v>4092.25</v>
      </c>
      <c r="F139" s="50">
        <v>175068345</v>
      </c>
      <c r="G139" s="50">
        <v>7895.21</v>
      </c>
      <c r="H139" s="51">
        <f t="shared" si="5"/>
        <v>3.6747567896230349E-2</v>
      </c>
      <c r="I139" s="52">
        <f t="shared" si="4"/>
        <v>0</v>
      </c>
    </row>
    <row r="140" spans="1:9">
      <c r="A140" s="8">
        <v>39650</v>
      </c>
      <c r="B140" s="9">
        <v>4092.2</v>
      </c>
      <c r="C140" s="9">
        <v>4168.1499999999996</v>
      </c>
      <c r="D140" s="9">
        <v>4072.75</v>
      </c>
      <c r="E140" s="9">
        <v>4159.5</v>
      </c>
      <c r="F140" s="50">
        <v>136720904</v>
      </c>
      <c r="G140" s="50">
        <v>6487.24</v>
      </c>
      <c r="H140" s="51">
        <f t="shared" si="5"/>
        <v>1.6433502352006801E-2</v>
      </c>
      <c r="I140" s="52">
        <f t="shared" si="4"/>
        <v>0</v>
      </c>
    </row>
    <row r="141" spans="1:9">
      <c r="A141" s="8">
        <v>39651</v>
      </c>
      <c r="B141" s="9">
        <v>4158.45</v>
      </c>
      <c r="C141" s="9">
        <v>4262.45</v>
      </c>
      <c r="D141" s="9">
        <v>4137.95</v>
      </c>
      <c r="E141" s="9">
        <v>4240.1000000000004</v>
      </c>
      <c r="F141" s="50">
        <v>165666075</v>
      </c>
      <c r="G141" s="50">
        <v>7560.41</v>
      </c>
      <c r="H141" s="51">
        <f t="shared" si="5"/>
        <v>1.9377329005890287E-2</v>
      </c>
      <c r="I141" s="52">
        <f t="shared" si="4"/>
        <v>0</v>
      </c>
    </row>
    <row r="142" spans="1:9">
      <c r="A142" s="8">
        <v>39652</v>
      </c>
      <c r="B142" s="9">
        <v>4246.7</v>
      </c>
      <c r="C142" s="9">
        <v>4491.55</v>
      </c>
      <c r="D142" s="9">
        <v>4246.7</v>
      </c>
      <c r="E142" s="9">
        <v>4476.8</v>
      </c>
      <c r="F142" s="50">
        <v>233619126</v>
      </c>
      <c r="G142" s="50">
        <v>11772.26</v>
      </c>
      <c r="H142" s="51">
        <f t="shared" si="5"/>
        <v>5.5824155090681726E-2</v>
      </c>
      <c r="I142" s="52">
        <f t="shared" si="4"/>
        <v>1</v>
      </c>
    </row>
    <row r="143" spans="1:9">
      <c r="A143" s="8">
        <v>39653</v>
      </c>
      <c r="B143" s="9">
        <v>4476.2</v>
      </c>
      <c r="C143" s="9">
        <v>4539.45</v>
      </c>
      <c r="D143" s="9">
        <v>4385.8500000000004</v>
      </c>
      <c r="E143" s="9">
        <v>4433.55</v>
      </c>
      <c r="F143" s="50">
        <v>177026127</v>
      </c>
      <c r="G143" s="50">
        <v>9273.39</v>
      </c>
      <c r="H143" s="51">
        <f t="shared" si="5"/>
        <v>-9.6609185132237041E-3</v>
      </c>
      <c r="I143" s="52">
        <f t="shared" si="4"/>
        <v>0</v>
      </c>
    </row>
    <row r="144" spans="1:9">
      <c r="A144" s="8">
        <v>39654</v>
      </c>
      <c r="B144" s="9">
        <v>4440.8500000000004</v>
      </c>
      <c r="C144" s="9">
        <v>4440.8500000000004</v>
      </c>
      <c r="D144" s="9">
        <v>4297.1499999999996</v>
      </c>
      <c r="E144" s="9">
        <v>4311.8500000000004</v>
      </c>
      <c r="F144" s="50">
        <v>161681204</v>
      </c>
      <c r="G144" s="50">
        <v>8516</v>
      </c>
      <c r="H144" s="51">
        <f t="shared" si="5"/>
        <v>-2.7449786288640032E-2</v>
      </c>
      <c r="I144" s="52">
        <f t="shared" si="4"/>
        <v>0</v>
      </c>
    </row>
    <row r="145" spans="1:9">
      <c r="A145" s="8">
        <v>39657</v>
      </c>
      <c r="B145" s="9">
        <v>4282.25</v>
      </c>
      <c r="C145" s="9">
        <v>4352.6499999999996</v>
      </c>
      <c r="D145" s="9">
        <v>4282.25</v>
      </c>
      <c r="E145" s="9">
        <v>4332.1000000000004</v>
      </c>
      <c r="F145" s="50">
        <v>111107965</v>
      </c>
      <c r="G145" s="50">
        <v>6373.98</v>
      </c>
      <c r="H145" s="51">
        <f t="shared" si="5"/>
        <v>4.6963600310772069E-3</v>
      </c>
      <c r="I145" s="52">
        <f t="shared" si="4"/>
        <v>1</v>
      </c>
    </row>
    <row r="146" spans="1:9">
      <c r="A146" s="8">
        <v>39658</v>
      </c>
      <c r="B146" s="9">
        <v>4332.2</v>
      </c>
      <c r="C146" s="9">
        <v>4332.2</v>
      </c>
      <c r="D146" s="9">
        <v>4159.1499999999996</v>
      </c>
      <c r="E146" s="9">
        <v>4189.8500000000004</v>
      </c>
      <c r="F146" s="50">
        <v>125806260</v>
      </c>
      <c r="G146" s="50">
        <v>6619.9</v>
      </c>
      <c r="H146" s="51">
        <f t="shared" si="5"/>
        <v>-3.2836268784192435E-2</v>
      </c>
      <c r="I146" s="52">
        <f t="shared" si="4"/>
        <v>0</v>
      </c>
    </row>
    <row r="147" spans="1:9">
      <c r="A147" s="8">
        <v>39659</v>
      </c>
      <c r="B147" s="9">
        <v>4191.2</v>
      </c>
      <c r="C147" s="9">
        <v>4327</v>
      </c>
      <c r="D147" s="9">
        <v>4191.2</v>
      </c>
      <c r="E147" s="9">
        <v>4313.55</v>
      </c>
      <c r="F147" s="50">
        <v>151936263</v>
      </c>
      <c r="G147" s="50">
        <v>6961.45</v>
      </c>
      <c r="H147" s="51">
        <f t="shared" si="5"/>
        <v>2.9523729966466572E-2</v>
      </c>
      <c r="I147" s="52">
        <f t="shared" si="4"/>
        <v>1</v>
      </c>
    </row>
    <row r="148" spans="1:9">
      <c r="A148" s="8">
        <v>39660</v>
      </c>
      <c r="B148" s="9">
        <v>4314.3500000000004</v>
      </c>
      <c r="C148" s="9">
        <v>4342</v>
      </c>
      <c r="D148" s="9">
        <v>4285.55</v>
      </c>
      <c r="E148" s="9">
        <v>4332.95</v>
      </c>
      <c r="F148" s="50">
        <v>199677047</v>
      </c>
      <c r="G148" s="50">
        <v>8696.31</v>
      </c>
      <c r="H148" s="51">
        <f t="shared" si="5"/>
        <v>4.4974556919474828E-3</v>
      </c>
      <c r="I148" s="52">
        <f t="shared" si="4"/>
        <v>0</v>
      </c>
    </row>
    <row r="149" spans="1:9">
      <c r="A149" s="8">
        <v>39661</v>
      </c>
      <c r="B149" s="9">
        <v>4331.6000000000004</v>
      </c>
      <c r="C149" s="9">
        <v>4422.95</v>
      </c>
      <c r="D149" s="9">
        <v>4235.7</v>
      </c>
      <c r="E149" s="9">
        <v>4413.55</v>
      </c>
      <c r="F149" s="50">
        <v>178077599</v>
      </c>
      <c r="G149" s="50">
        <v>8847.6299999999992</v>
      </c>
      <c r="H149" s="51">
        <f t="shared" si="5"/>
        <v>1.8601645530181621E-2</v>
      </c>
      <c r="I149" s="52">
        <f t="shared" si="4"/>
        <v>0</v>
      </c>
    </row>
    <row r="150" spans="1:9">
      <c r="A150" s="8">
        <v>39664</v>
      </c>
      <c r="B150" s="9">
        <v>4426.1000000000004</v>
      </c>
      <c r="C150" s="9">
        <v>4436.1499999999996</v>
      </c>
      <c r="D150" s="9">
        <v>4362.8999999999996</v>
      </c>
      <c r="E150" s="9">
        <v>4395.3500000000004</v>
      </c>
      <c r="F150" s="50">
        <v>131343663</v>
      </c>
      <c r="G150" s="50">
        <v>6486.48</v>
      </c>
      <c r="H150" s="51">
        <f t="shared" si="5"/>
        <v>-4.123664623715606E-3</v>
      </c>
      <c r="I150" s="52">
        <f t="shared" si="4"/>
        <v>0</v>
      </c>
    </row>
    <row r="151" spans="1:9">
      <c r="A151" s="8">
        <v>39665</v>
      </c>
      <c r="B151" s="9">
        <v>4395.8</v>
      </c>
      <c r="C151" s="9">
        <v>4515.1499999999996</v>
      </c>
      <c r="D151" s="9">
        <v>4376</v>
      </c>
      <c r="E151" s="9">
        <v>4502.8500000000004</v>
      </c>
      <c r="F151" s="50">
        <v>194984174</v>
      </c>
      <c r="G151" s="50">
        <v>9605.56</v>
      </c>
      <c r="H151" s="51">
        <f t="shared" si="5"/>
        <v>2.4457665487390035E-2</v>
      </c>
      <c r="I151" s="52">
        <f t="shared" si="4"/>
        <v>0</v>
      </c>
    </row>
    <row r="152" spans="1:9">
      <c r="A152" s="8">
        <v>39666</v>
      </c>
      <c r="B152" s="9">
        <v>4506.25</v>
      </c>
      <c r="C152" s="9">
        <v>4615.8999999999996</v>
      </c>
      <c r="D152" s="9">
        <v>4503.8999999999996</v>
      </c>
      <c r="E152" s="9">
        <v>4517.55</v>
      </c>
      <c r="F152" s="50">
        <v>175692787</v>
      </c>
      <c r="G152" s="50">
        <v>10274.94</v>
      </c>
      <c r="H152" s="51">
        <f t="shared" si="5"/>
        <v>3.2645990872446351E-3</v>
      </c>
      <c r="I152" s="52">
        <f t="shared" si="4"/>
        <v>0</v>
      </c>
    </row>
    <row r="153" spans="1:9">
      <c r="A153" s="8">
        <v>39667</v>
      </c>
      <c r="B153" s="9">
        <v>4515.25</v>
      </c>
      <c r="C153" s="9">
        <v>4580.1499999999996</v>
      </c>
      <c r="D153" s="9">
        <v>4493.7</v>
      </c>
      <c r="E153" s="9">
        <v>4523.8500000000004</v>
      </c>
      <c r="F153" s="50">
        <v>133711940</v>
      </c>
      <c r="G153" s="50">
        <v>6889.61</v>
      </c>
      <c r="H153" s="51">
        <f t="shared" si="5"/>
        <v>1.3945612112760131E-3</v>
      </c>
      <c r="I153" s="52">
        <f t="shared" si="4"/>
        <v>0</v>
      </c>
    </row>
    <row r="154" spans="1:9">
      <c r="A154" s="8">
        <v>39668</v>
      </c>
      <c r="B154" s="9">
        <v>4518.3500000000004</v>
      </c>
      <c r="C154" s="9">
        <v>4546.3500000000004</v>
      </c>
      <c r="D154" s="9">
        <v>4464</v>
      </c>
      <c r="E154" s="9">
        <v>4529.5</v>
      </c>
      <c r="F154" s="50">
        <v>114202272</v>
      </c>
      <c r="G154" s="50">
        <v>6271.09</v>
      </c>
      <c r="H154" s="51">
        <f t="shared" si="5"/>
        <v>1.248936193728678E-3</v>
      </c>
      <c r="I154" s="52">
        <f t="shared" si="4"/>
        <v>0</v>
      </c>
    </row>
    <row r="155" spans="1:9">
      <c r="A155" s="8">
        <v>39671</v>
      </c>
      <c r="B155" s="9">
        <v>4529.3500000000004</v>
      </c>
      <c r="C155" s="9">
        <v>4625.2</v>
      </c>
      <c r="D155" s="9">
        <v>4529.3500000000004</v>
      </c>
      <c r="E155" s="9">
        <v>4620.3999999999996</v>
      </c>
      <c r="F155" s="50">
        <v>112939704</v>
      </c>
      <c r="G155" s="50">
        <v>6625.21</v>
      </c>
      <c r="H155" s="51">
        <f t="shared" si="5"/>
        <v>2.0068440225190276E-2</v>
      </c>
      <c r="I155" s="52">
        <f t="shared" si="4"/>
        <v>1</v>
      </c>
    </row>
    <row r="156" spans="1:9">
      <c r="A156" s="8">
        <v>39672</v>
      </c>
      <c r="B156" s="9">
        <v>4620.95</v>
      </c>
      <c r="C156" s="9">
        <v>4649.8500000000004</v>
      </c>
      <c r="D156" s="9">
        <v>4525.75</v>
      </c>
      <c r="E156" s="9">
        <v>4552.25</v>
      </c>
      <c r="F156" s="50">
        <v>123375933</v>
      </c>
      <c r="G156" s="50">
        <v>7422.01</v>
      </c>
      <c r="H156" s="51">
        <f t="shared" si="5"/>
        <v>-1.4749805211669909E-2</v>
      </c>
      <c r="I156" s="52">
        <f t="shared" si="4"/>
        <v>0</v>
      </c>
    </row>
    <row r="157" spans="1:9">
      <c r="A157" s="8">
        <v>39673</v>
      </c>
      <c r="B157" s="9">
        <v>4548.05</v>
      </c>
      <c r="C157" s="9">
        <v>4572.6499999999996</v>
      </c>
      <c r="D157" s="9">
        <v>4497.25</v>
      </c>
      <c r="E157" s="9">
        <v>4529.05</v>
      </c>
      <c r="F157" s="50">
        <v>105825121</v>
      </c>
      <c r="G157" s="50">
        <v>5839.48</v>
      </c>
      <c r="H157" s="51">
        <f t="shared" si="5"/>
        <v>-5.0963809105386559E-3</v>
      </c>
      <c r="I157" s="52">
        <f t="shared" si="4"/>
        <v>0</v>
      </c>
    </row>
    <row r="158" spans="1:9">
      <c r="A158" s="8">
        <v>39674</v>
      </c>
      <c r="B158" s="9">
        <v>4524.2</v>
      </c>
      <c r="C158" s="9">
        <v>4529.8</v>
      </c>
      <c r="D158" s="9">
        <v>4421.25</v>
      </c>
      <c r="E158" s="9">
        <v>4430.7</v>
      </c>
      <c r="F158" s="50">
        <v>95028617</v>
      </c>
      <c r="G158" s="50">
        <v>5504.9</v>
      </c>
      <c r="H158" s="51">
        <f t="shared" si="5"/>
        <v>-2.1715370773120246E-2</v>
      </c>
      <c r="I158" s="52">
        <f t="shared" si="4"/>
        <v>0</v>
      </c>
    </row>
    <row r="159" spans="1:9">
      <c r="A159" s="8">
        <v>39678</v>
      </c>
      <c r="B159" s="9">
        <v>4430.7</v>
      </c>
      <c r="C159" s="9">
        <v>4447.3999999999996</v>
      </c>
      <c r="D159" s="9">
        <v>4379.8500000000004</v>
      </c>
      <c r="E159" s="9">
        <v>4393.05</v>
      </c>
      <c r="F159" s="50">
        <v>96897991</v>
      </c>
      <c r="G159" s="50">
        <v>4985.84</v>
      </c>
      <c r="H159" s="51">
        <f t="shared" si="5"/>
        <v>-8.4975286072177525E-3</v>
      </c>
      <c r="I159" s="52">
        <f t="shared" si="4"/>
        <v>0</v>
      </c>
    </row>
    <row r="160" spans="1:9">
      <c r="A160" s="8">
        <v>39679</v>
      </c>
      <c r="B160" s="9">
        <v>4393.1000000000004</v>
      </c>
      <c r="C160" s="9">
        <v>4393.7</v>
      </c>
      <c r="D160" s="9">
        <v>4316.55</v>
      </c>
      <c r="E160" s="9">
        <v>4368.25</v>
      </c>
      <c r="F160" s="50">
        <v>96476193</v>
      </c>
      <c r="G160" s="50">
        <v>4516.55</v>
      </c>
      <c r="H160" s="51">
        <f t="shared" si="5"/>
        <v>-5.6452806136966238E-3</v>
      </c>
      <c r="I160" s="52">
        <f t="shared" si="4"/>
        <v>0</v>
      </c>
    </row>
    <row r="161" spans="1:9">
      <c r="A161" s="8">
        <v>39680</v>
      </c>
      <c r="B161" s="9">
        <v>4365.45</v>
      </c>
      <c r="C161" s="9">
        <v>4434.8999999999996</v>
      </c>
      <c r="D161" s="9">
        <v>4365.45</v>
      </c>
      <c r="E161" s="9">
        <v>4415.75</v>
      </c>
      <c r="F161" s="50">
        <v>89434446</v>
      </c>
      <c r="G161" s="50">
        <v>4425.1000000000004</v>
      </c>
      <c r="H161" s="51">
        <f t="shared" si="5"/>
        <v>1.0873919761918316E-2</v>
      </c>
      <c r="I161" s="52">
        <f t="shared" si="4"/>
        <v>1</v>
      </c>
    </row>
    <row r="162" spans="1:9">
      <c r="A162" s="8">
        <v>39681</v>
      </c>
      <c r="B162" s="9">
        <v>4416.2</v>
      </c>
      <c r="C162" s="9">
        <v>4418.55</v>
      </c>
      <c r="D162" s="9">
        <v>4271.3</v>
      </c>
      <c r="E162" s="9">
        <v>4283.8500000000004</v>
      </c>
      <c r="F162" s="50">
        <v>91313625</v>
      </c>
      <c r="G162" s="50">
        <v>4323.68</v>
      </c>
      <c r="H162" s="51">
        <f t="shared" si="5"/>
        <v>-2.9870350450093341E-2</v>
      </c>
      <c r="I162" s="52">
        <f t="shared" si="4"/>
        <v>0</v>
      </c>
    </row>
    <row r="163" spans="1:9">
      <c r="A163" s="8">
        <v>39682</v>
      </c>
      <c r="B163" s="9">
        <v>4283.8500000000004</v>
      </c>
      <c r="C163" s="9">
        <v>4337</v>
      </c>
      <c r="D163" s="9">
        <v>4248</v>
      </c>
      <c r="E163" s="9">
        <v>4327.45</v>
      </c>
      <c r="F163" s="50">
        <v>101435362</v>
      </c>
      <c r="G163" s="50">
        <v>5226.24</v>
      </c>
      <c r="H163" s="51">
        <f t="shared" si="5"/>
        <v>1.0177760659219937E-2</v>
      </c>
      <c r="I163" s="52">
        <f t="shared" si="4"/>
        <v>0</v>
      </c>
    </row>
    <row r="164" spans="1:9">
      <c r="A164" s="8">
        <v>39685</v>
      </c>
      <c r="B164" s="9">
        <v>4317.95</v>
      </c>
      <c r="C164" s="9">
        <v>4398.8</v>
      </c>
      <c r="D164" s="9">
        <v>4317.95</v>
      </c>
      <c r="E164" s="9">
        <v>4335.3500000000004</v>
      </c>
      <c r="F164" s="50">
        <v>79239792</v>
      </c>
      <c r="G164" s="50">
        <v>3884.68</v>
      </c>
      <c r="H164" s="51">
        <f t="shared" si="5"/>
        <v>1.8255554656900763E-3</v>
      </c>
      <c r="I164" s="52">
        <f t="shared" si="4"/>
        <v>1</v>
      </c>
    </row>
    <row r="165" spans="1:9">
      <c r="A165" s="8">
        <v>39686</v>
      </c>
      <c r="B165" s="9">
        <v>4335.2</v>
      </c>
      <c r="C165" s="9">
        <v>4345.05</v>
      </c>
      <c r="D165" s="9">
        <v>4283.3</v>
      </c>
      <c r="E165" s="9">
        <v>4337.5</v>
      </c>
      <c r="F165" s="50">
        <v>86937484</v>
      </c>
      <c r="G165" s="50">
        <v>4775.57</v>
      </c>
      <c r="H165" s="51">
        <f t="shared" si="5"/>
        <v>4.9592305119539049E-4</v>
      </c>
      <c r="I165" s="52">
        <f t="shared" si="4"/>
        <v>0</v>
      </c>
    </row>
    <row r="166" spans="1:9">
      <c r="A166" s="8">
        <v>39687</v>
      </c>
      <c r="B166" s="9">
        <v>4336.8500000000004</v>
      </c>
      <c r="C166" s="9">
        <v>4364.25</v>
      </c>
      <c r="D166" s="9">
        <v>4282.6499999999996</v>
      </c>
      <c r="E166" s="9">
        <v>4292.1000000000004</v>
      </c>
      <c r="F166" s="50">
        <v>84380597</v>
      </c>
      <c r="G166" s="50">
        <v>4599.49</v>
      </c>
      <c r="H166" s="51">
        <f t="shared" si="5"/>
        <v>-1.0466858789625277E-2</v>
      </c>
      <c r="I166" s="52">
        <f t="shared" si="4"/>
        <v>0</v>
      </c>
    </row>
    <row r="167" spans="1:9">
      <c r="A167" s="8">
        <v>39688</v>
      </c>
      <c r="B167" s="9">
        <v>4290.75</v>
      </c>
      <c r="C167" s="9">
        <v>4304.5</v>
      </c>
      <c r="D167" s="9">
        <v>4201.8500000000004</v>
      </c>
      <c r="E167" s="9">
        <v>4214</v>
      </c>
      <c r="F167" s="50">
        <v>161197240</v>
      </c>
      <c r="G167" s="50">
        <v>7578.62</v>
      </c>
      <c r="H167" s="51">
        <f t="shared" si="5"/>
        <v>-1.8196220964096899E-2</v>
      </c>
      <c r="I167" s="52">
        <f t="shared" si="4"/>
        <v>0</v>
      </c>
    </row>
    <row r="168" spans="1:9">
      <c r="A168" s="8">
        <v>39689</v>
      </c>
      <c r="B168" s="9">
        <v>4230.6000000000004</v>
      </c>
      <c r="C168" s="9">
        <v>4368.8</v>
      </c>
      <c r="D168" s="9">
        <v>4230.6000000000004</v>
      </c>
      <c r="E168" s="9">
        <v>4360</v>
      </c>
      <c r="F168" s="50">
        <v>111455760</v>
      </c>
      <c r="G168" s="50">
        <v>5593.43</v>
      </c>
      <c r="H168" s="51">
        <f t="shared" si="5"/>
        <v>3.4646416706217265E-2</v>
      </c>
      <c r="I168" s="52">
        <f t="shared" si="4"/>
        <v>1</v>
      </c>
    </row>
    <row r="169" spans="1:9">
      <c r="A169" s="8">
        <v>39692</v>
      </c>
      <c r="B169" s="9">
        <v>4356.1000000000004</v>
      </c>
      <c r="C169" s="9">
        <v>4365</v>
      </c>
      <c r="D169" s="9">
        <v>4281.3500000000004</v>
      </c>
      <c r="E169" s="9">
        <v>4348.6499999999996</v>
      </c>
      <c r="F169" s="50">
        <v>82996531</v>
      </c>
      <c r="G169" s="50">
        <v>4220.01</v>
      </c>
      <c r="H169" s="51">
        <f t="shared" si="5"/>
        <v>-2.6032110091743776E-3</v>
      </c>
      <c r="I169" s="52">
        <f t="shared" si="4"/>
        <v>0</v>
      </c>
    </row>
    <row r="170" spans="1:9">
      <c r="A170" s="8">
        <v>39693</v>
      </c>
      <c r="B170" s="9">
        <v>4358.8500000000004</v>
      </c>
      <c r="C170" s="9">
        <v>4522.3999999999996</v>
      </c>
      <c r="D170" s="9">
        <v>4343.1000000000004</v>
      </c>
      <c r="E170" s="9">
        <v>4504</v>
      </c>
      <c r="F170" s="50">
        <v>129292702</v>
      </c>
      <c r="G170" s="50">
        <v>6921.58</v>
      </c>
      <c r="H170" s="51">
        <f t="shared" si="5"/>
        <v>3.5723730353098171E-2</v>
      </c>
      <c r="I170" s="52">
        <f t="shared" si="4"/>
        <v>0</v>
      </c>
    </row>
    <row r="171" spans="1:9">
      <c r="A171" s="8">
        <v>39695</v>
      </c>
      <c r="B171" s="9">
        <v>4512.95</v>
      </c>
      <c r="C171" s="9">
        <v>4514.6000000000004</v>
      </c>
      <c r="D171" s="9">
        <v>4419.45</v>
      </c>
      <c r="E171" s="9">
        <v>4447.75</v>
      </c>
      <c r="F171" s="50">
        <v>114713208</v>
      </c>
      <c r="G171" s="50">
        <v>6535.5</v>
      </c>
      <c r="H171" s="51">
        <f t="shared" si="5"/>
        <v>-1.2488898756660705E-2</v>
      </c>
      <c r="I171" s="52">
        <f t="shared" si="4"/>
        <v>0</v>
      </c>
    </row>
    <row r="172" spans="1:9">
      <c r="A172" s="8">
        <v>39696</v>
      </c>
      <c r="B172" s="9">
        <v>4444.7</v>
      </c>
      <c r="C172" s="9">
        <v>4444.7</v>
      </c>
      <c r="D172" s="9">
        <v>4328.8999999999996</v>
      </c>
      <c r="E172" s="9">
        <v>4352.3</v>
      </c>
      <c r="F172" s="50">
        <v>108583037</v>
      </c>
      <c r="G172" s="50">
        <v>6126.78</v>
      </c>
      <c r="H172" s="51">
        <f t="shared" si="5"/>
        <v>-2.1460288910123082E-2</v>
      </c>
      <c r="I172" s="52">
        <f t="shared" si="4"/>
        <v>0</v>
      </c>
    </row>
    <row r="173" spans="1:9">
      <c r="A173" s="8">
        <v>39699</v>
      </c>
      <c r="B173" s="9">
        <v>4358.3</v>
      </c>
      <c r="C173" s="9">
        <v>4558</v>
      </c>
      <c r="D173" s="9">
        <v>4358.3</v>
      </c>
      <c r="E173" s="9">
        <v>4482.3</v>
      </c>
      <c r="F173" s="50">
        <v>117351175</v>
      </c>
      <c r="G173" s="50">
        <v>6615.67</v>
      </c>
      <c r="H173" s="51">
        <f t="shared" si="5"/>
        <v>2.9869264526801942E-2</v>
      </c>
      <c r="I173" s="52">
        <f t="shared" si="4"/>
        <v>1</v>
      </c>
    </row>
    <row r="174" spans="1:9">
      <c r="A174" s="8">
        <v>39700</v>
      </c>
      <c r="B174" s="9">
        <v>4485.1499999999996</v>
      </c>
      <c r="C174" s="9">
        <v>4497.5</v>
      </c>
      <c r="D174" s="9">
        <v>4418.95</v>
      </c>
      <c r="E174" s="9">
        <v>4468.7</v>
      </c>
      <c r="F174" s="50">
        <v>95544721</v>
      </c>
      <c r="G174" s="50">
        <v>5488.2</v>
      </c>
      <c r="H174" s="51">
        <f t="shared" si="5"/>
        <v>-3.0341565714031571E-3</v>
      </c>
      <c r="I174" s="52">
        <f t="shared" si="4"/>
        <v>0</v>
      </c>
    </row>
    <row r="175" spans="1:9">
      <c r="A175" s="8">
        <v>39701</v>
      </c>
      <c r="B175" s="9">
        <v>4467.5</v>
      </c>
      <c r="C175" s="9">
        <v>4467.5</v>
      </c>
      <c r="D175" s="9">
        <v>4382.3500000000004</v>
      </c>
      <c r="E175" s="9">
        <v>4400.25</v>
      </c>
      <c r="F175" s="50">
        <v>134790277</v>
      </c>
      <c r="G175" s="50">
        <v>6781.74</v>
      </c>
      <c r="H175" s="51">
        <f t="shared" si="5"/>
        <v>-1.5317653903819894E-2</v>
      </c>
      <c r="I175" s="52">
        <f t="shared" si="4"/>
        <v>0</v>
      </c>
    </row>
    <row r="176" spans="1:9">
      <c r="A176" s="8">
        <v>39702</v>
      </c>
      <c r="B176" s="9">
        <v>4397.25</v>
      </c>
      <c r="C176" s="9">
        <v>4399.3</v>
      </c>
      <c r="D176" s="9">
        <v>4272.75</v>
      </c>
      <c r="E176" s="9">
        <v>4290.3</v>
      </c>
      <c r="F176" s="50">
        <v>116723061</v>
      </c>
      <c r="G176" s="50">
        <v>6537.95</v>
      </c>
      <c r="H176" s="51">
        <f t="shared" si="5"/>
        <v>-2.4987216635418363E-2</v>
      </c>
      <c r="I176" s="52">
        <f t="shared" si="4"/>
        <v>0</v>
      </c>
    </row>
    <row r="177" spans="1:9">
      <c r="A177" s="8">
        <v>39703</v>
      </c>
      <c r="B177" s="9">
        <v>4291.6000000000004</v>
      </c>
      <c r="C177" s="9">
        <v>4323.8999999999996</v>
      </c>
      <c r="D177" s="9">
        <v>4200.1499999999996</v>
      </c>
      <c r="E177" s="9">
        <v>4228.45</v>
      </c>
      <c r="F177" s="50">
        <v>145748456</v>
      </c>
      <c r="G177" s="50">
        <v>7980.37</v>
      </c>
      <c r="H177" s="51">
        <f t="shared" si="5"/>
        <v>-1.4416241288488063E-2</v>
      </c>
      <c r="I177" s="52">
        <f t="shared" si="4"/>
        <v>0</v>
      </c>
    </row>
    <row r="178" spans="1:9">
      <c r="A178" s="8">
        <v>39706</v>
      </c>
      <c r="B178" s="9">
        <v>4231.95</v>
      </c>
      <c r="C178" s="9">
        <v>4237.25</v>
      </c>
      <c r="D178" s="9">
        <v>3955.4</v>
      </c>
      <c r="E178" s="9">
        <v>4072.9</v>
      </c>
      <c r="F178" s="50">
        <v>147158815</v>
      </c>
      <c r="G178" s="50">
        <v>7114</v>
      </c>
      <c r="H178" s="51">
        <f t="shared" si="5"/>
        <v>-3.6786529342903385E-2</v>
      </c>
      <c r="I178" s="52">
        <f t="shared" si="4"/>
        <v>0</v>
      </c>
    </row>
    <row r="179" spans="1:9">
      <c r="A179" s="8">
        <v>39707</v>
      </c>
      <c r="B179" s="9">
        <v>4072.55</v>
      </c>
      <c r="C179" s="9">
        <v>4090.1</v>
      </c>
      <c r="D179" s="9">
        <v>3919.35</v>
      </c>
      <c r="E179" s="9">
        <v>4074.9</v>
      </c>
      <c r="F179" s="50">
        <v>159518028</v>
      </c>
      <c r="G179" s="50">
        <v>7727.19</v>
      </c>
      <c r="H179" s="51">
        <f t="shared" si="5"/>
        <v>4.9105060276466439E-4</v>
      </c>
      <c r="I179" s="52">
        <f t="shared" si="4"/>
        <v>0</v>
      </c>
    </row>
    <row r="180" spans="1:9">
      <c r="A180" s="8">
        <v>39708</v>
      </c>
      <c r="B180" s="9">
        <v>4074.8</v>
      </c>
      <c r="C180" s="9">
        <v>4116.7</v>
      </c>
      <c r="D180" s="9">
        <v>3974.6</v>
      </c>
      <c r="E180" s="9">
        <v>4008.25</v>
      </c>
      <c r="F180" s="50">
        <v>153414046</v>
      </c>
      <c r="G180" s="50">
        <v>7674.9</v>
      </c>
      <c r="H180" s="51">
        <f t="shared" si="5"/>
        <v>-1.6356229600726468E-2</v>
      </c>
      <c r="I180" s="52">
        <f t="shared" si="4"/>
        <v>0</v>
      </c>
    </row>
    <row r="181" spans="1:9">
      <c r="A181" s="8">
        <v>39709</v>
      </c>
      <c r="B181" s="9">
        <v>4005.25</v>
      </c>
      <c r="C181" s="9">
        <v>4050.1</v>
      </c>
      <c r="D181" s="9">
        <v>3799.55</v>
      </c>
      <c r="E181" s="9">
        <v>4038.15</v>
      </c>
      <c r="F181" s="50">
        <v>203882671</v>
      </c>
      <c r="G181" s="50">
        <v>10125.950000000001</v>
      </c>
      <c r="H181" s="51">
        <f t="shared" si="5"/>
        <v>7.4596145450009921E-3</v>
      </c>
      <c r="I181" s="52">
        <f t="shared" si="4"/>
        <v>0</v>
      </c>
    </row>
    <row r="182" spans="1:9">
      <c r="A182" s="8">
        <v>39710</v>
      </c>
      <c r="B182" s="9">
        <v>4040.8</v>
      </c>
      <c r="C182" s="9">
        <v>4262.6499999999996</v>
      </c>
      <c r="D182" s="9">
        <v>4040.8</v>
      </c>
      <c r="E182" s="9">
        <v>4245.25</v>
      </c>
      <c r="F182" s="50">
        <v>206052260</v>
      </c>
      <c r="G182" s="50">
        <v>10221.99</v>
      </c>
      <c r="H182" s="51">
        <f t="shared" si="5"/>
        <v>5.1285861099761076E-2</v>
      </c>
      <c r="I182" s="52">
        <f t="shared" si="4"/>
        <v>1</v>
      </c>
    </row>
    <row r="183" spans="1:9">
      <c r="A183" s="8">
        <v>39713</v>
      </c>
      <c r="B183" s="9">
        <v>4248.95</v>
      </c>
      <c r="C183" s="9">
        <v>4303.25</v>
      </c>
      <c r="D183" s="9">
        <v>4202.3999999999996</v>
      </c>
      <c r="E183" s="9">
        <v>4223.05</v>
      </c>
      <c r="F183" s="50">
        <v>137082447</v>
      </c>
      <c r="G183" s="50">
        <v>6859.81</v>
      </c>
      <c r="H183" s="51">
        <f t="shared" si="5"/>
        <v>-5.2293740062422378E-3</v>
      </c>
      <c r="I183" s="52">
        <f t="shared" si="4"/>
        <v>0</v>
      </c>
    </row>
    <row r="184" spans="1:9">
      <c r="A184" s="8">
        <v>39714</v>
      </c>
      <c r="B184" s="9">
        <v>4223.8999999999996</v>
      </c>
      <c r="C184" s="9">
        <v>4224.7</v>
      </c>
      <c r="D184" s="9">
        <v>4117.8999999999996</v>
      </c>
      <c r="E184" s="9">
        <v>4126.8999999999996</v>
      </c>
      <c r="F184" s="50">
        <v>125527290</v>
      </c>
      <c r="G184" s="50">
        <v>6237.87</v>
      </c>
      <c r="H184" s="51">
        <f t="shared" si="5"/>
        <v>-2.2767904713418163E-2</v>
      </c>
      <c r="I184" s="52">
        <f t="shared" si="4"/>
        <v>0</v>
      </c>
    </row>
    <row r="185" spans="1:9">
      <c r="A185" s="8">
        <v>39715</v>
      </c>
      <c r="B185" s="9">
        <v>4125.75</v>
      </c>
      <c r="C185" s="9">
        <v>4207.95</v>
      </c>
      <c r="D185" s="9">
        <v>4115.8500000000004</v>
      </c>
      <c r="E185" s="9">
        <v>4161.25</v>
      </c>
      <c r="F185" s="50">
        <v>156072253</v>
      </c>
      <c r="G185" s="50">
        <v>7260.87</v>
      </c>
      <c r="H185" s="51">
        <f t="shared" si="5"/>
        <v>8.3234389008699505E-3</v>
      </c>
      <c r="I185" s="52">
        <f t="shared" si="4"/>
        <v>0</v>
      </c>
    </row>
    <row r="186" spans="1:9">
      <c r="A186" s="8">
        <v>39716</v>
      </c>
      <c r="B186" s="9">
        <v>4162.1499999999996</v>
      </c>
      <c r="C186" s="9">
        <v>4172.6000000000004</v>
      </c>
      <c r="D186" s="9">
        <v>4077.5</v>
      </c>
      <c r="E186" s="9">
        <v>4110.55</v>
      </c>
      <c r="F186" s="50">
        <v>217958856</v>
      </c>
      <c r="G186" s="50">
        <v>9235.83</v>
      </c>
      <c r="H186" s="51">
        <f t="shared" si="5"/>
        <v>-1.2183838990687867E-2</v>
      </c>
      <c r="I186" s="52">
        <f t="shared" si="4"/>
        <v>0</v>
      </c>
    </row>
    <row r="187" spans="1:9">
      <c r="A187" s="8">
        <v>39717</v>
      </c>
      <c r="B187" s="9">
        <v>4108.75</v>
      </c>
      <c r="C187" s="9">
        <v>4110.7</v>
      </c>
      <c r="D187" s="9">
        <v>3970.35</v>
      </c>
      <c r="E187" s="9">
        <v>3985.25</v>
      </c>
      <c r="F187" s="50">
        <v>133851369</v>
      </c>
      <c r="G187" s="50">
        <v>5968.78</v>
      </c>
      <c r="H187" s="51">
        <f t="shared" si="5"/>
        <v>-3.0482538833002892E-2</v>
      </c>
      <c r="I187" s="52">
        <f t="shared" si="4"/>
        <v>0</v>
      </c>
    </row>
    <row r="188" spans="1:9">
      <c r="A188" s="8">
        <v>39720</v>
      </c>
      <c r="B188" s="9">
        <v>3990.2</v>
      </c>
      <c r="C188" s="9">
        <v>3997.55</v>
      </c>
      <c r="D188" s="9">
        <v>3777.3</v>
      </c>
      <c r="E188" s="9">
        <v>3850.05</v>
      </c>
      <c r="F188" s="50">
        <v>187237452</v>
      </c>
      <c r="G188" s="50">
        <v>8386.98</v>
      </c>
      <c r="H188" s="51">
        <f t="shared" si="5"/>
        <v>-3.3925098801831699E-2</v>
      </c>
      <c r="I188" s="52">
        <f t="shared" si="4"/>
        <v>0</v>
      </c>
    </row>
    <row r="189" spans="1:9">
      <c r="A189" s="8">
        <v>39721</v>
      </c>
      <c r="B189" s="9">
        <v>3848.7</v>
      </c>
      <c r="C189" s="9">
        <v>3966.85</v>
      </c>
      <c r="D189" s="9">
        <v>3715.05</v>
      </c>
      <c r="E189" s="9">
        <v>3921.2</v>
      </c>
      <c r="F189" s="50">
        <v>217095428</v>
      </c>
      <c r="G189" s="50">
        <v>9659.09</v>
      </c>
      <c r="H189" s="51">
        <f t="shared" si="5"/>
        <v>1.8480279476889905E-2</v>
      </c>
      <c r="I189" s="52">
        <f t="shared" si="4"/>
        <v>0</v>
      </c>
    </row>
    <row r="190" spans="1:9">
      <c r="A190" s="8">
        <v>39722</v>
      </c>
      <c r="B190" s="9">
        <v>3921.85</v>
      </c>
      <c r="C190" s="9">
        <v>4000.5</v>
      </c>
      <c r="D190" s="9">
        <v>3861.25</v>
      </c>
      <c r="E190" s="9">
        <v>3950.75</v>
      </c>
      <c r="F190" s="50">
        <v>149863209</v>
      </c>
      <c r="G190" s="50">
        <v>6448.37</v>
      </c>
      <c r="H190" s="51">
        <f t="shared" si="5"/>
        <v>7.5359583800878038E-3</v>
      </c>
      <c r="I190" s="52">
        <f t="shared" si="4"/>
        <v>0</v>
      </c>
    </row>
    <row r="191" spans="1:9">
      <c r="A191" s="8">
        <v>39724</v>
      </c>
      <c r="B191" s="9">
        <v>3953.55</v>
      </c>
      <c r="C191" s="9">
        <v>3969.55</v>
      </c>
      <c r="D191" s="9">
        <v>3804.85</v>
      </c>
      <c r="E191" s="9">
        <v>3818.3</v>
      </c>
      <c r="F191" s="50">
        <v>172679745</v>
      </c>
      <c r="G191" s="50">
        <v>7919.46</v>
      </c>
      <c r="H191" s="51">
        <f t="shared" si="5"/>
        <v>-3.3525280010124558E-2</v>
      </c>
      <c r="I191" s="52">
        <f t="shared" si="4"/>
        <v>0</v>
      </c>
    </row>
    <row r="192" spans="1:9">
      <c r="A192" s="8">
        <v>39727</v>
      </c>
      <c r="B192" s="9">
        <v>3817.3</v>
      </c>
      <c r="C192" s="9">
        <v>3820.85</v>
      </c>
      <c r="D192" s="9">
        <v>3581.6</v>
      </c>
      <c r="E192" s="9">
        <v>3602.35</v>
      </c>
      <c r="F192" s="50">
        <v>157489980</v>
      </c>
      <c r="G192" s="50">
        <v>6565.56</v>
      </c>
      <c r="H192" s="51">
        <f t="shared" si="5"/>
        <v>-5.6556582772438024E-2</v>
      </c>
      <c r="I192" s="52">
        <f t="shared" si="4"/>
        <v>0</v>
      </c>
    </row>
    <row r="193" spans="1:9">
      <c r="A193" s="8">
        <v>39728</v>
      </c>
      <c r="B193" s="9">
        <v>3606.95</v>
      </c>
      <c r="C193" s="9">
        <v>3732.65</v>
      </c>
      <c r="D193" s="9">
        <v>3537</v>
      </c>
      <c r="E193" s="9">
        <v>3606.6</v>
      </c>
      <c r="F193" s="50">
        <v>210246893</v>
      </c>
      <c r="G193" s="50">
        <v>8291.1299999999992</v>
      </c>
      <c r="H193" s="51">
        <f t="shared" si="5"/>
        <v>1.1797854178521305E-3</v>
      </c>
      <c r="I193" s="52">
        <f t="shared" si="4"/>
        <v>0</v>
      </c>
    </row>
    <row r="194" spans="1:9">
      <c r="A194" s="8">
        <v>39729</v>
      </c>
      <c r="B194" s="9">
        <v>3604.4</v>
      </c>
      <c r="C194" s="9">
        <v>3604.4</v>
      </c>
      <c r="D194" s="9">
        <v>3329.45</v>
      </c>
      <c r="E194" s="9">
        <v>3513.65</v>
      </c>
      <c r="F194" s="50">
        <v>228575994</v>
      </c>
      <c r="G194" s="50">
        <v>8649.9500000000007</v>
      </c>
      <c r="H194" s="51">
        <f t="shared" si="5"/>
        <v>-2.5772195419508592E-2</v>
      </c>
      <c r="I194" s="52">
        <f t="shared" si="4"/>
        <v>0</v>
      </c>
    </row>
    <row r="195" spans="1:9">
      <c r="A195" s="8">
        <v>39731</v>
      </c>
      <c r="B195" s="9">
        <v>3502.05</v>
      </c>
      <c r="C195" s="9">
        <v>3502.05</v>
      </c>
      <c r="D195" s="9">
        <v>3198.95</v>
      </c>
      <c r="E195" s="9">
        <v>3279.95</v>
      </c>
      <c r="F195" s="50">
        <v>283977364</v>
      </c>
      <c r="G195" s="50">
        <v>10857.92</v>
      </c>
      <c r="H195" s="51">
        <f t="shared" si="5"/>
        <v>-6.6512031648001457E-2</v>
      </c>
      <c r="I195" s="52">
        <f t="shared" si="4"/>
        <v>0</v>
      </c>
    </row>
    <row r="196" spans="1:9">
      <c r="A196" s="8">
        <v>39734</v>
      </c>
      <c r="B196" s="9">
        <v>3272.9</v>
      </c>
      <c r="C196" s="9">
        <v>3510.2</v>
      </c>
      <c r="D196" s="9">
        <v>3272.9</v>
      </c>
      <c r="E196" s="9">
        <v>3490.7</v>
      </c>
      <c r="F196" s="50">
        <v>195385035</v>
      </c>
      <c r="G196" s="50">
        <v>7706.83</v>
      </c>
      <c r="H196" s="51">
        <f t="shared" si="5"/>
        <v>6.4254028262626051E-2</v>
      </c>
      <c r="I196" s="52">
        <f t="shared" ref="I196:I259" si="6">IF(B196=D196,1,0)</f>
        <v>1</v>
      </c>
    </row>
    <row r="197" spans="1:9">
      <c r="A197" s="8">
        <v>39735</v>
      </c>
      <c r="B197" s="9">
        <v>3494.1</v>
      </c>
      <c r="C197" s="9">
        <v>3648.25</v>
      </c>
      <c r="D197" s="9">
        <v>3491.5</v>
      </c>
      <c r="E197" s="9">
        <v>3518.65</v>
      </c>
      <c r="F197" s="50">
        <v>177533438</v>
      </c>
      <c r="G197" s="50">
        <v>7429.54</v>
      </c>
      <c r="H197" s="51">
        <f t="shared" ref="H197:H260" si="7">(E197/E196)-1</f>
        <v>8.006990002005443E-3</v>
      </c>
      <c r="I197" s="52">
        <f t="shared" si="6"/>
        <v>0</v>
      </c>
    </row>
    <row r="198" spans="1:9">
      <c r="A198" s="8">
        <v>39736</v>
      </c>
      <c r="B198" s="9">
        <v>3517.9</v>
      </c>
      <c r="C198" s="9">
        <v>3518.5</v>
      </c>
      <c r="D198" s="9">
        <v>3324.55</v>
      </c>
      <c r="E198" s="9">
        <v>3338.4</v>
      </c>
      <c r="F198" s="50">
        <v>163717675</v>
      </c>
      <c r="G198" s="50">
        <v>6602.25</v>
      </c>
      <c r="H198" s="51">
        <f t="shared" si="7"/>
        <v>-5.1227033095079033E-2</v>
      </c>
      <c r="I198" s="52">
        <f t="shared" si="6"/>
        <v>0</v>
      </c>
    </row>
    <row r="199" spans="1:9">
      <c r="A199" s="8">
        <v>39737</v>
      </c>
      <c r="B199" s="9">
        <v>3333.85</v>
      </c>
      <c r="C199" s="9">
        <v>3333.85</v>
      </c>
      <c r="D199" s="9">
        <v>3099.9</v>
      </c>
      <c r="E199" s="9">
        <v>3269.3</v>
      </c>
      <c r="F199" s="50">
        <v>234077842</v>
      </c>
      <c r="G199" s="50">
        <v>8631.26</v>
      </c>
      <c r="H199" s="51">
        <f t="shared" si="7"/>
        <v>-2.0698538221902707E-2</v>
      </c>
      <c r="I199" s="52">
        <f t="shared" si="6"/>
        <v>0</v>
      </c>
    </row>
    <row r="200" spans="1:9">
      <c r="A200" s="8">
        <v>39738</v>
      </c>
      <c r="B200" s="9">
        <v>3269.05</v>
      </c>
      <c r="C200" s="9">
        <v>3335.95</v>
      </c>
      <c r="D200" s="9">
        <v>3046.6</v>
      </c>
      <c r="E200" s="9">
        <v>3074.35</v>
      </c>
      <c r="F200" s="50">
        <v>194265455</v>
      </c>
      <c r="G200" s="50">
        <v>7053.18</v>
      </c>
      <c r="H200" s="51">
        <f t="shared" si="7"/>
        <v>-5.9630501942311898E-2</v>
      </c>
      <c r="I200" s="52">
        <f t="shared" si="6"/>
        <v>0</v>
      </c>
    </row>
    <row r="201" spans="1:9">
      <c r="A201" s="8">
        <v>39741</v>
      </c>
      <c r="B201" s="9">
        <v>3108.2</v>
      </c>
      <c r="C201" s="9">
        <v>3238.4</v>
      </c>
      <c r="D201" s="9">
        <v>3058.95</v>
      </c>
      <c r="E201" s="9">
        <v>3122.8</v>
      </c>
      <c r="F201" s="50">
        <v>186324892</v>
      </c>
      <c r="G201" s="50">
        <v>6544.53</v>
      </c>
      <c r="H201" s="51">
        <f t="shared" si="7"/>
        <v>1.5759428822352817E-2</v>
      </c>
      <c r="I201" s="52">
        <f t="shared" si="6"/>
        <v>0</v>
      </c>
    </row>
    <row r="202" spans="1:9">
      <c r="A202" s="8">
        <v>39742</v>
      </c>
      <c r="B202" s="9">
        <v>3125.4</v>
      </c>
      <c r="C202" s="9">
        <v>3254.85</v>
      </c>
      <c r="D202" s="9">
        <v>3117.35</v>
      </c>
      <c r="E202" s="9">
        <v>3234.9</v>
      </c>
      <c r="F202" s="50">
        <v>225718997</v>
      </c>
      <c r="G202" s="50">
        <v>7448.58</v>
      </c>
      <c r="H202" s="51">
        <f t="shared" si="7"/>
        <v>3.5897271679262266E-2</v>
      </c>
      <c r="I202" s="52">
        <f t="shared" si="6"/>
        <v>0</v>
      </c>
    </row>
    <row r="203" spans="1:9">
      <c r="A203" s="8">
        <v>39743</v>
      </c>
      <c r="B203" s="9">
        <v>3234.7</v>
      </c>
      <c r="C203" s="9">
        <v>3235.75</v>
      </c>
      <c r="D203" s="9">
        <v>3051.8</v>
      </c>
      <c r="E203" s="9">
        <v>3065.15</v>
      </c>
      <c r="F203" s="50">
        <v>171324331</v>
      </c>
      <c r="G203" s="50">
        <v>5622.57</v>
      </c>
      <c r="H203" s="51">
        <f t="shared" si="7"/>
        <v>-5.247457417539958E-2</v>
      </c>
      <c r="I203" s="52">
        <f t="shared" si="6"/>
        <v>0</v>
      </c>
    </row>
    <row r="204" spans="1:9">
      <c r="A204" s="8">
        <v>39744</v>
      </c>
      <c r="B204" s="9">
        <v>3064.8</v>
      </c>
      <c r="C204" s="9">
        <v>3085.1</v>
      </c>
      <c r="D204" s="9">
        <v>2917.15</v>
      </c>
      <c r="E204" s="9">
        <v>2943.15</v>
      </c>
      <c r="F204" s="50">
        <v>234116773</v>
      </c>
      <c r="G204" s="50">
        <v>7270.91</v>
      </c>
      <c r="H204" s="51">
        <f t="shared" si="7"/>
        <v>-3.9802293525602384E-2</v>
      </c>
      <c r="I204" s="52">
        <f t="shared" si="6"/>
        <v>0</v>
      </c>
    </row>
    <row r="205" spans="1:9">
      <c r="A205" s="8">
        <v>39745</v>
      </c>
      <c r="B205" s="9">
        <v>2936.25</v>
      </c>
      <c r="C205" s="9">
        <v>2936.25</v>
      </c>
      <c r="D205" s="9">
        <v>2525.0500000000002</v>
      </c>
      <c r="E205" s="9">
        <v>2584</v>
      </c>
      <c r="F205" s="50">
        <v>348595400</v>
      </c>
      <c r="G205" s="50">
        <v>7843.42</v>
      </c>
      <c r="H205" s="51">
        <f t="shared" si="7"/>
        <v>-0.12202911846151232</v>
      </c>
      <c r="I205" s="52">
        <f t="shared" si="6"/>
        <v>0</v>
      </c>
    </row>
    <row r="206" spans="1:9">
      <c r="A206" s="8">
        <v>39748</v>
      </c>
      <c r="B206" s="9">
        <v>2583.75</v>
      </c>
      <c r="C206" s="9">
        <v>2585.3000000000002</v>
      </c>
      <c r="D206" s="9">
        <v>2252.75</v>
      </c>
      <c r="E206" s="9">
        <v>2524.1999999999998</v>
      </c>
      <c r="F206" s="50">
        <v>341552313</v>
      </c>
      <c r="G206" s="50">
        <v>7012.78</v>
      </c>
      <c r="H206" s="51">
        <f t="shared" si="7"/>
        <v>-2.3142414860681138E-2</v>
      </c>
      <c r="I206" s="52">
        <f t="shared" si="6"/>
        <v>0</v>
      </c>
    </row>
    <row r="207" spans="1:9">
      <c r="A207" s="8">
        <v>39749</v>
      </c>
      <c r="B207" s="9">
        <v>2526.1999999999998</v>
      </c>
      <c r="C207" s="9">
        <v>2695.95</v>
      </c>
      <c r="D207" s="9">
        <v>2526.1999999999998</v>
      </c>
      <c r="E207" s="9">
        <v>2684.6</v>
      </c>
      <c r="F207" s="50">
        <v>51206468</v>
      </c>
      <c r="G207" s="50">
        <v>1038.24</v>
      </c>
      <c r="H207" s="51">
        <f t="shared" si="7"/>
        <v>6.3544885508279858E-2</v>
      </c>
      <c r="I207" s="52">
        <f t="shared" si="6"/>
        <v>1</v>
      </c>
    </row>
    <row r="208" spans="1:9">
      <c r="A208" s="8">
        <v>39750</v>
      </c>
      <c r="B208" s="9">
        <v>2685.3</v>
      </c>
      <c r="C208" s="9">
        <v>2781.25</v>
      </c>
      <c r="D208" s="9">
        <v>2631.9</v>
      </c>
      <c r="E208" s="9">
        <v>2697.05</v>
      </c>
      <c r="F208" s="50">
        <v>361640496</v>
      </c>
      <c r="G208" s="50">
        <v>8164.76</v>
      </c>
      <c r="H208" s="51">
        <f t="shared" si="7"/>
        <v>4.6375623929078014E-3</v>
      </c>
      <c r="I208" s="52">
        <f t="shared" si="6"/>
        <v>0</v>
      </c>
    </row>
    <row r="209" spans="1:9">
      <c r="A209" s="8">
        <v>39752</v>
      </c>
      <c r="B209" s="9">
        <v>2696.3</v>
      </c>
      <c r="C209" s="9">
        <v>2921.35</v>
      </c>
      <c r="D209" s="9">
        <v>2696.3</v>
      </c>
      <c r="E209" s="9">
        <v>2885.6</v>
      </c>
      <c r="F209" s="50">
        <v>320836935</v>
      </c>
      <c r="G209" s="50">
        <v>8963.9599999999991</v>
      </c>
      <c r="H209" s="51">
        <f t="shared" si="7"/>
        <v>6.9909716171372427E-2</v>
      </c>
      <c r="I209" s="52">
        <f t="shared" si="6"/>
        <v>1</v>
      </c>
    </row>
    <row r="210" spans="1:9">
      <c r="A210" s="8">
        <v>39755</v>
      </c>
      <c r="B210" s="9">
        <v>2885.4</v>
      </c>
      <c r="C210" s="9">
        <v>3062.05</v>
      </c>
      <c r="D210" s="9">
        <v>2885.4</v>
      </c>
      <c r="E210" s="9">
        <v>3043.85</v>
      </c>
      <c r="F210" s="50">
        <v>240443755</v>
      </c>
      <c r="G210" s="50">
        <v>6642.53</v>
      </c>
      <c r="H210" s="51">
        <f t="shared" si="7"/>
        <v>5.4841280842805595E-2</v>
      </c>
      <c r="I210" s="52">
        <f t="shared" si="6"/>
        <v>1</v>
      </c>
    </row>
    <row r="211" spans="1:9">
      <c r="A211" s="8">
        <v>39756</v>
      </c>
      <c r="B211" s="9">
        <v>3050.25</v>
      </c>
      <c r="C211" s="9">
        <v>3152.3</v>
      </c>
      <c r="D211" s="9">
        <v>2985</v>
      </c>
      <c r="E211" s="9">
        <v>3142.1</v>
      </c>
      <c r="F211" s="50">
        <v>304637885</v>
      </c>
      <c r="G211" s="50">
        <v>7478.44</v>
      </c>
      <c r="H211" s="51">
        <f t="shared" si="7"/>
        <v>3.2278200305534188E-2</v>
      </c>
      <c r="I211" s="52">
        <f t="shared" si="6"/>
        <v>0</v>
      </c>
    </row>
    <row r="212" spans="1:9">
      <c r="A212" s="8">
        <v>39757</v>
      </c>
      <c r="B212" s="9">
        <v>3155.75</v>
      </c>
      <c r="C212" s="9">
        <v>3240.55</v>
      </c>
      <c r="D212" s="9">
        <v>2971</v>
      </c>
      <c r="E212" s="9">
        <v>2994.95</v>
      </c>
      <c r="F212" s="50">
        <v>305687563</v>
      </c>
      <c r="G212" s="50">
        <v>8531.19</v>
      </c>
      <c r="H212" s="51">
        <f t="shared" si="7"/>
        <v>-4.6831736736577478E-2</v>
      </c>
      <c r="I212" s="52">
        <f t="shared" si="6"/>
        <v>0</v>
      </c>
    </row>
    <row r="213" spans="1:9">
      <c r="A213" s="8">
        <v>39758</v>
      </c>
      <c r="B213" s="9">
        <v>2998.45</v>
      </c>
      <c r="C213" s="9">
        <v>3007.8</v>
      </c>
      <c r="D213" s="9">
        <v>2860.25</v>
      </c>
      <c r="E213" s="9">
        <v>2892.65</v>
      </c>
      <c r="F213" s="50">
        <v>268176655</v>
      </c>
      <c r="G213" s="50">
        <v>7178.24</v>
      </c>
      <c r="H213" s="51">
        <f t="shared" si="7"/>
        <v>-3.4157498455733681E-2</v>
      </c>
      <c r="I213" s="52">
        <f t="shared" si="6"/>
        <v>0</v>
      </c>
    </row>
    <row r="214" spans="1:9">
      <c r="A214" s="8">
        <v>39759</v>
      </c>
      <c r="B214" s="9">
        <v>2893.25</v>
      </c>
      <c r="C214" s="9">
        <v>3010</v>
      </c>
      <c r="D214" s="9">
        <v>2860.1</v>
      </c>
      <c r="E214" s="9">
        <v>2973</v>
      </c>
      <c r="F214" s="50">
        <v>246638152</v>
      </c>
      <c r="G214" s="50">
        <v>6140.33</v>
      </c>
      <c r="H214" s="51">
        <f t="shared" si="7"/>
        <v>2.777729763365766E-2</v>
      </c>
      <c r="I214" s="52">
        <f t="shared" si="6"/>
        <v>0</v>
      </c>
    </row>
    <row r="215" spans="1:9">
      <c r="A215" s="8">
        <v>39762</v>
      </c>
      <c r="B215" s="9">
        <v>2973.3</v>
      </c>
      <c r="C215" s="9">
        <v>3161.25</v>
      </c>
      <c r="D215" s="9">
        <v>2973.3</v>
      </c>
      <c r="E215" s="9">
        <v>3148.25</v>
      </c>
      <c r="F215" s="50">
        <v>251108020</v>
      </c>
      <c r="G215" s="50">
        <v>5985.46</v>
      </c>
      <c r="H215" s="51">
        <f t="shared" si="7"/>
        <v>5.8947191389169262E-2</v>
      </c>
      <c r="I215" s="52">
        <f t="shared" si="6"/>
        <v>1</v>
      </c>
    </row>
    <row r="216" spans="1:9">
      <c r="A216" s="8">
        <v>39763</v>
      </c>
      <c r="B216" s="9">
        <v>3147.2</v>
      </c>
      <c r="C216" s="9">
        <v>3147.2</v>
      </c>
      <c r="D216" s="9">
        <v>2919.45</v>
      </c>
      <c r="E216" s="9">
        <v>2938.65</v>
      </c>
      <c r="F216" s="50">
        <v>221654127</v>
      </c>
      <c r="G216" s="50">
        <v>5857.01</v>
      </c>
      <c r="H216" s="51">
        <f t="shared" si="7"/>
        <v>-6.6576669578337189E-2</v>
      </c>
      <c r="I216" s="52">
        <f t="shared" si="6"/>
        <v>0</v>
      </c>
    </row>
    <row r="217" spans="1:9">
      <c r="A217" s="8">
        <v>39764</v>
      </c>
      <c r="B217" s="9">
        <v>2937.9</v>
      </c>
      <c r="C217" s="9">
        <v>2975.2</v>
      </c>
      <c r="D217" s="9">
        <v>2794.95</v>
      </c>
      <c r="E217" s="9">
        <v>2848.45</v>
      </c>
      <c r="F217" s="50">
        <v>250791310</v>
      </c>
      <c r="G217" s="50">
        <v>7010.66</v>
      </c>
      <c r="H217" s="51">
        <f t="shared" si="7"/>
        <v>-3.0694366460789935E-2</v>
      </c>
      <c r="I217" s="52">
        <f t="shared" si="6"/>
        <v>0</v>
      </c>
    </row>
    <row r="218" spans="1:9">
      <c r="A218" s="8">
        <v>39766</v>
      </c>
      <c r="B218" s="9">
        <v>2848</v>
      </c>
      <c r="C218" s="9">
        <v>2938.8</v>
      </c>
      <c r="D218" s="9">
        <v>2778.8</v>
      </c>
      <c r="E218" s="9">
        <v>2810.35</v>
      </c>
      <c r="F218" s="50">
        <v>257081847</v>
      </c>
      <c r="G218" s="50">
        <v>7423.62</v>
      </c>
      <c r="H218" s="51">
        <f t="shared" si="7"/>
        <v>-1.33756955537222E-2</v>
      </c>
      <c r="I218" s="52">
        <f t="shared" si="6"/>
        <v>0</v>
      </c>
    </row>
    <row r="219" spans="1:9">
      <c r="A219" s="8">
        <v>39769</v>
      </c>
      <c r="B219" s="9">
        <v>2813.4</v>
      </c>
      <c r="C219" s="9">
        <v>2835.7</v>
      </c>
      <c r="D219" s="9">
        <v>2694.5</v>
      </c>
      <c r="E219" s="9">
        <v>2799.55</v>
      </c>
      <c r="F219" s="50">
        <v>251219581</v>
      </c>
      <c r="G219" s="50">
        <v>6367.92</v>
      </c>
      <c r="H219" s="51">
        <f t="shared" si="7"/>
        <v>-3.842937712384531E-3</v>
      </c>
      <c r="I219" s="52">
        <f t="shared" si="6"/>
        <v>0</v>
      </c>
    </row>
    <row r="220" spans="1:9">
      <c r="A220" s="8">
        <v>39770</v>
      </c>
      <c r="B220" s="9">
        <v>2802.45</v>
      </c>
      <c r="C220" s="9">
        <v>2802.45</v>
      </c>
      <c r="D220" s="9">
        <v>2664.3</v>
      </c>
      <c r="E220" s="9">
        <v>2683.15</v>
      </c>
      <c r="F220" s="50">
        <v>220347375</v>
      </c>
      <c r="G220" s="50">
        <v>5742.53</v>
      </c>
      <c r="H220" s="51">
        <f t="shared" si="7"/>
        <v>-4.1578110767802046E-2</v>
      </c>
      <c r="I220" s="52">
        <f t="shared" si="6"/>
        <v>0</v>
      </c>
    </row>
    <row r="221" spans="1:9">
      <c r="A221" s="8">
        <v>39771</v>
      </c>
      <c r="B221" s="9">
        <v>2682.75</v>
      </c>
      <c r="C221" s="9">
        <v>2772.4</v>
      </c>
      <c r="D221" s="9">
        <v>2617.9</v>
      </c>
      <c r="E221" s="9">
        <v>2635</v>
      </c>
      <c r="F221" s="50">
        <v>230509310</v>
      </c>
      <c r="G221" s="50">
        <v>6447.35</v>
      </c>
      <c r="H221" s="51">
        <f t="shared" si="7"/>
        <v>-1.7945325457018879E-2</v>
      </c>
      <c r="I221" s="52">
        <f t="shared" si="6"/>
        <v>0</v>
      </c>
    </row>
    <row r="222" spans="1:9">
      <c r="A222" s="8">
        <v>39772</v>
      </c>
      <c r="B222" s="9">
        <v>2634.2</v>
      </c>
      <c r="C222" s="9">
        <v>2634.2</v>
      </c>
      <c r="D222" s="9">
        <v>2502.9</v>
      </c>
      <c r="E222" s="9">
        <v>2553.15</v>
      </c>
      <c r="F222" s="50">
        <v>204791432</v>
      </c>
      <c r="G222" s="50">
        <v>5330.61</v>
      </c>
      <c r="H222" s="51">
        <f t="shared" si="7"/>
        <v>-3.1062618595825375E-2</v>
      </c>
      <c r="I222" s="52">
        <f t="shared" si="6"/>
        <v>0</v>
      </c>
    </row>
    <row r="223" spans="1:9">
      <c r="A223" s="8">
        <v>39773</v>
      </c>
      <c r="B223" s="9">
        <v>2553.6</v>
      </c>
      <c r="C223" s="9">
        <v>2718.6</v>
      </c>
      <c r="D223" s="9">
        <v>2539.8000000000002</v>
      </c>
      <c r="E223" s="9">
        <v>2693.45</v>
      </c>
      <c r="F223" s="50">
        <v>281247780</v>
      </c>
      <c r="G223" s="50">
        <v>6700.25</v>
      </c>
      <c r="H223" s="51">
        <f t="shared" si="7"/>
        <v>5.4951726298885673E-2</v>
      </c>
      <c r="I223" s="52">
        <f t="shared" si="6"/>
        <v>0</v>
      </c>
    </row>
    <row r="224" spans="1:9">
      <c r="A224" s="8">
        <v>39776</v>
      </c>
      <c r="B224" s="9">
        <v>2690.85</v>
      </c>
      <c r="C224" s="9">
        <v>2740.35</v>
      </c>
      <c r="D224" s="9">
        <v>2633.8</v>
      </c>
      <c r="E224" s="9">
        <v>2708.25</v>
      </c>
      <c r="F224" s="50">
        <v>236797126</v>
      </c>
      <c r="G224" s="50">
        <v>5998.79</v>
      </c>
      <c r="H224" s="51">
        <f t="shared" si="7"/>
        <v>5.4948114871262721E-3</v>
      </c>
      <c r="I224" s="52">
        <f t="shared" si="6"/>
        <v>0</v>
      </c>
    </row>
    <row r="225" spans="1:9">
      <c r="A225" s="8">
        <v>39777</v>
      </c>
      <c r="B225" s="9">
        <v>2708.3</v>
      </c>
      <c r="C225" s="9">
        <v>2790.7</v>
      </c>
      <c r="D225" s="9">
        <v>2638.2</v>
      </c>
      <c r="E225" s="9">
        <v>2654</v>
      </c>
      <c r="F225" s="50">
        <v>214273358</v>
      </c>
      <c r="G225" s="50">
        <v>5619.27</v>
      </c>
      <c r="H225" s="51">
        <f t="shared" si="7"/>
        <v>-2.0031385581094852E-2</v>
      </c>
      <c r="I225" s="52">
        <f t="shared" si="6"/>
        <v>0</v>
      </c>
    </row>
    <row r="226" spans="1:9">
      <c r="A226" s="8">
        <v>39778</v>
      </c>
      <c r="B226" s="9">
        <v>2652.45</v>
      </c>
      <c r="C226" s="9">
        <v>2762.6</v>
      </c>
      <c r="D226" s="9">
        <v>2643.35</v>
      </c>
      <c r="E226" s="9">
        <v>2752.25</v>
      </c>
      <c r="F226" s="50">
        <v>269948758</v>
      </c>
      <c r="G226" s="50">
        <v>6429.24</v>
      </c>
      <c r="H226" s="51">
        <f t="shared" si="7"/>
        <v>3.7019593067068479E-2</v>
      </c>
      <c r="I226" s="52">
        <f t="shared" si="6"/>
        <v>0</v>
      </c>
    </row>
    <row r="227" spans="1:9">
      <c r="A227" s="8">
        <v>39780</v>
      </c>
      <c r="B227" s="9">
        <v>2745.7</v>
      </c>
      <c r="C227" s="9">
        <v>2779</v>
      </c>
      <c r="D227" s="9">
        <v>2690.3</v>
      </c>
      <c r="E227" s="9">
        <v>2755.1</v>
      </c>
      <c r="F227" s="50">
        <v>296322562</v>
      </c>
      <c r="G227" s="50">
        <v>7237.78</v>
      </c>
      <c r="H227" s="51">
        <f t="shared" si="7"/>
        <v>1.0355163956763391E-3</v>
      </c>
      <c r="I227" s="52">
        <f t="shared" si="6"/>
        <v>0</v>
      </c>
    </row>
    <row r="228" spans="1:9">
      <c r="A228" s="8">
        <v>39783</v>
      </c>
      <c r="B228" s="9">
        <v>2755.15</v>
      </c>
      <c r="C228" s="9">
        <v>2832.85</v>
      </c>
      <c r="D228" s="9">
        <v>2669.5</v>
      </c>
      <c r="E228" s="9">
        <v>2682.9</v>
      </c>
      <c r="F228" s="50">
        <v>257834565</v>
      </c>
      <c r="G228" s="50">
        <v>6122.02</v>
      </c>
      <c r="H228" s="51">
        <f t="shared" si="7"/>
        <v>-2.6205945337737235E-2</v>
      </c>
      <c r="I228" s="52">
        <f t="shared" si="6"/>
        <v>0</v>
      </c>
    </row>
    <row r="229" spans="1:9">
      <c r="A229" s="8">
        <v>39784</v>
      </c>
      <c r="B229" s="9">
        <v>2672.9</v>
      </c>
      <c r="C229" s="9">
        <v>2672.9</v>
      </c>
      <c r="D229" s="9">
        <v>2570.6999999999998</v>
      </c>
      <c r="E229" s="9">
        <v>2657.8</v>
      </c>
      <c r="F229" s="50">
        <v>261046123</v>
      </c>
      <c r="G229" s="50">
        <v>5651.31</v>
      </c>
      <c r="H229" s="51">
        <f t="shared" si="7"/>
        <v>-9.355548100935529E-3</v>
      </c>
      <c r="I229" s="52">
        <f t="shared" si="6"/>
        <v>0</v>
      </c>
    </row>
    <row r="230" spans="1:9">
      <c r="A230" s="8">
        <v>39785</v>
      </c>
      <c r="B230" s="9">
        <v>2657.5</v>
      </c>
      <c r="C230" s="9">
        <v>2693.65</v>
      </c>
      <c r="D230" s="9">
        <v>2611.9499999999998</v>
      </c>
      <c r="E230" s="9">
        <v>2656.45</v>
      </c>
      <c r="F230" s="50">
        <v>282545081</v>
      </c>
      <c r="G230" s="50">
        <v>5912.82</v>
      </c>
      <c r="H230" s="51">
        <f t="shared" si="7"/>
        <v>-5.0793889683209414E-4</v>
      </c>
      <c r="I230" s="52">
        <f t="shared" si="6"/>
        <v>0</v>
      </c>
    </row>
    <row r="231" spans="1:9">
      <c r="A231" s="8">
        <v>39786</v>
      </c>
      <c r="B231" s="9">
        <v>2656.5</v>
      </c>
      <c r="C231" s="9">
        <v>2793.8</v>
      </c>
      <c r="D231" s="9">
        <v>2646.35</v>
      </c>
      <c r="E231" s="9">
        <v>2788</v>
      </c>
      <c r="F231" s="50">
        <v>324695285</v>
      </c>
      <c r="G231" s="50">
        <v>6538.53</v>
      </c>
      <c r="H231" s="51">
        <f t="shared" si="7"/>
        <v>4.9520977244066344E-2</v>
      </c>
      <c r="I231" s="52">
        <f t="shared" si="6"/>
        <v>0</v>
      </c>
    </row>
    <row r="232" spans="1:9">
      <c r="A232" s="8">
        <v>39787</v>
      </c>
      <c r="B232" s="9">
        <v>2786.65</v>
      </c>
      <c r="C232" s="9">
        <v>2821.15</v>
      </c>
      <c r="D232" s="9">
        <v>2701.35</v>
      </c>
      <c r="E232" s="9">
        <v>2714.4</v>
      </c>
      <c r="F232" s="50">
        <v>319248265</v>
      </c>
      <c r="G232" s="50">
        <v>6448.61</v>
      </c>
      <c r="H232" s="51">
        <f t="shared" si="7"/>
        <v>-2.6398852223816327E-2</v>
      </c>
      <c r="I232" s="52">
        <f t="shared" si="6"/>
        <v>0</v>
      </c>
    </row>
    <row r="233" spans="1:9">
      <c r="A233" s="8">
        <v>39790</v>
      </c>
      <c r="B233" s="9">
        <v>2714.7</v>
      </c>
      <c r="C233" s="9">
        <v>2861.55</v>
      </c>
      <c r="D233" s="9">
        <v>2714.7</v>
      </c>
      <c r="E233" s="9">
        <v>2784</v>
      </c>
      <c r="F233" s="50">
        <v>311403332</v>
      </c>
      <c r="G233" s="50">
        <v>6951.99</v>
      </c>
      <c r="H233" s="51">
        <f t="shared" si="7"/>
        <v>2.564102564102555E-2</v>
      </c>
      <c r="I233" s="52">
        <f t="shared" si="6"/>
        <v>1</v>
      </c>
    </row>
    <row r="234" spans="1:9">
      <c r="A234" s="8">
        <v>39792</v>
      </c>
      <c r="B234" s="9">
        <v>2785.7</v>
      </c>
      <c r="C234" s="9">
        <v>2940.15</v>
      </c>
      <c r="D234" s="9">
        <v>2785.7</v>
      </c>
      <c r="E234" s="9">
        <v>2928.25</v>
      </c>
      <c r="F234" s="50">
        <v>370599341</v>
      </c>
      <c r="G234" s="50">
        <v>8130.79</v>
      </c>
      <c r="H234" s="51">
        <f t="shared" si="7"/>
        <v>5.1813936781609282E-2</v>
      </c>
      <c r="I234" s="52">
        <f t="shared" si="6"/>
        <v>1</v>
      </c>
    </row>
    <row r="235" spans="1:9">
      <c r="A235" s="8">
        <v>39793</v>
      </c>
      <c r="B235" s="9">
        <v>2934.05</v>
      </c>
      <c r="C235" s="9">
        <v>2945.3</v>
      </c>
      <c r="D235" s="9">
        <v>2861.55</v>
      </c>
      <c r="E235" s="9">
        <v>2920.15</v>
      </c>
      <c r="F235" s="50">
        <v>352245716</v>
      </c>
      <c r="G235" s="50">
        <v>7844.91</v>
      </c>
      <c r="H235" s="51">
        <f t="shared" si="7"/>
        <v>-2.7661572611628049E-3</v>
      </c>
      <c r="I235" s="52">
        <f t="shared" si="6"/>
        <v>0</v>
      </c>
    </row>
    <row r="236" spans="1:9">
      <c r="A236" s="8">
        <v>39794</v>
      </c>
      <c r="B236" s="9">
        <v>2915.35</v>
      </c>
      <c r="C236" s="9">
        <v>2936.8</v>
      </c>
      <c r="D236" s="9">
        <v>2812.55</v>
      </c>
      <c r="E236" s="9">
        <v>2921.35</v>
      </c>
      <c r="F236" s="50">
        <v>284387903</v>
      </c>
      <c r="G236" s="50">
        <v>7103.03</v>
      </c>
      <c r="H236" s="51">
        <f t="shared" si="7"/>
        <v>4.1093779429135502E-4</v>
      </c>
      <c r="I236" s="52">
        <f t="shared" si="6"/>
        <v>0</v>
      </c>
    </row>
    <row r="237" spans="1:9">
      <c r="A237" s="8">
        <v>39797</v>
      </c>
      <c r="B237" s="9">
        <v>2917.9</v>
      </c>
      <c r="C237" s="9">
        <v>3012.1</v>
      </c>
      <c r="D237" s="9">
        <v>2917.9</v>
      </c>
      <c r="E237" s="9">
        <v>2981.2</v>
      </c>
      <c r="F237" s="50">
        <v>293737834</v>
      </c>
      <c r="G237" s="50">
        <v>7133.08</v>
      </c>
      <c r="H237" s="51">
        <f t="shared" si="7"/>
        <v>2.0487103565132614E-2</v>
      </c>
      <c r="I237" s="52">
        <f t="shared" si="6"/>
        <v>1</v>
      </c>
    </row>
    <row r="238" spans="1:9">
      <c r="A238" s="8">
        <v>39798</v>
      </c>
      <c r="B238" s="9">
        <v>2983.6</v>
      </c>
      <c r="C238" s="9">
        <v>3052.55</v>
      </c>
      <c r="D238" s="9">
        <v>2963.3</v>
      </c>
      <c r="E238" s="9">
        <v>3041.75</v>
      </c>
      <c r="F238" s="50">
        <v>270617321</v>
      </c>
      <c r="G238" s="50">
        <v>6893.06</v>
      </c>
      <c r="H238" s="51">
        <f t="shared" si="7"/>
        <v>2.0310613175902326E-2</v>
      </c>
      <c r="I238" s="52">
        <f t="shared" si="6"/>
        <v>0</v>
      </c>
    </row>
    <row r="239" spans="1:9">
      <c r="A239" s="8">
        <v>39799</v>
      </c>
      <c r="B239" s="9">
        <v>3040.45</v>
      </c>
      <c r="C239" s="9">
        <v>3076.2</v>
      </c>
      <c r="D239" s="9">
        <v>2943.5</v>
      </c>
      <c r="E239" s="9">
        <v>2954.35</v>
      </c>
      <c r="F239" s="50">
        <v>344614834</v>
      </c>
      <c r="G239" s="50">
        <v>8567.6</v>
      </c>
      <c r="H239" s="51">
        <f t="shared" si="7"/>
        <v>-2.8733459357277891E-2</v>
      </c>
      <c r="I239" s="52">
        <f t="shared" si="6"/>
        <v>0</v>
      </c>
    </row>
    <row r="240" spans="1:9">
      <c r="A240" s="8">
        <v>39800</v>
      </c>
      <c r="B240" s="9">
        <v>2955.35</v>
      </c>
      <c r="C240" s="9">
        <v>3072.55</v>
      </c>
      <c r="D240" s="9">
        <v>2922.65</v>
      </c>
      <c r="E240" s="9">
        <v>3060.75</v>
      </c>
      <c r="F240" s="50">
        <v>377032468</v>
      </c>
      <c r="G240" s="50">
        <v>9042.19</v>
      </c>
      <c r="H240" s="51">
        <f t="shared" si="7"/>
        <v>3.6014690202582633E-2</v>
      </c>
      <c r="I240" s="52">
        <f t="shared" si="6"/>
        <v>0</v>
      </c>
    </row>
    <row r="241" spans="1:9">
      <c r="A241" s="8">
        <v>39801</v>
      </c>
      <c r="B241" s="9">
        <v>3063</v>
      </c>
      <c r="C241" s="9">
        <v>3106.8</v>
      </c>
      <c r="D241" s="9">
        <v>3036.3</v>
      </c>
      <c r="E241" s="9">
        <v>3077.5</v>
      </c>
      <c r="F241" s="50">
        <v>386314136</v>
      </c>
      <c r="G241" s="50">
        <v>8344.82</v>
      </c>
      <c r="H241" s="51">
        <f t="shared" si="7"/>
        <v>5.472514906477155E-3</v>
      </c>
      <c r="I241" s="52">
        <f t="shared" si="6"/>
        <v>0</v>
      </c>
    </row>
    <row r="242" spans="1:9">
      <c r="A242" s="8">
        <v>39804</v>
      </c>
      <c r="B242" s="9">
        <v>3077.25</v>
      </c>
      <c r="C242" s="9">
        <v>3110.45</v>
      </c>
      <c r="D242" s="9">
        <v>3027.8</v>
      </c>
      <c r="E242" s="9">
        <v>3039.3</v>
      </c>
      <c r="F242" s="50">
        <v>315828829</v>
      </c>
      <c r="G242" s="50">
        <v>6101.36</v>
      </c>
      <c r="H242" s="51">
        <f t="shared" si="7"/>
        <v>-1.2412672623883014E-2</v>
      </c>
      <c r="I242" s="52">
        <f t="shared" si="6"/>
        <v>0</v>
      </c>
    </row>
    <row r="243" spans="1:9">
      <c r="A243" s="8">
        <v>39805</v>
      </c>
      <c r="B243" s="9">
        <v>3039.25</v>
      </c>
      <c r="C243" s="9">
        <v>3040</v>
      </c>
      <c r="D243" s="9">
        <v>2957.05</v>
      </c>
      <c r="E243" s="9">
        <v>2968.65</v>
      </c>
      <c r="F243" s="50">
        <v>303129447</v>
      </c>
      <c r="G243" s="50">
        <v>5705.38</v>
      </c>
      <c r="H243" s="51">
        <f t="shared" si="7"/>
        <v>-2.3245484157536356E-2</v>
      </c>
      <c r="I243" s="52">
        <f t="shared" si="6"/>
        <v>0</v>
      </c>
    </row>
    <row r="244" spans="1:9">
      <c r="A244" s="8">
        <v>39806</v>
      </c>
      <c r="B244" s="9">
        <v>2967.4</v>
      </c>
      <c r="C244" s="9">
        <v>2968</v>
      </c>
      <c r="D244" s="9">
        <v>2900.45</v>
      </c>
      <c r="E244" s="9">
        <v>2916.85</v>
      </c>
      <c r="F244" s="50">
        <v>380460882</v>
      </c>
      <c r="G244" s="50">
        <v>6975.71</v>
      </c>
      <c r="H244" s="51">
        <f t="shared" si="7"/>
        <v>-1.7449008808717803E-2</v>
      </c>
      <c r="I244" s="52">
        <f t="shared" si="6"/>
        <v>0</v>
      </c>
    </row>
    <row r="245" spans="1:9">
      <c r="A245" s="8">
        <v>39808</v>
      </c>
      <c r="B245" s="9">
        <v>2919.85</v>
      </c>
      <c r="C245" s="9">
        <v>2960.95</v>
      </c>
      <c r="D245" s="9">
        <v>2844.8</v>
      </c>
      <c r="E245" s="9">
        <v>2857.25</v>
      </c>
      <c r="F245" s="50">
        <v>237935397</v>
      </c>
      <c r="G245" s="50">
        <v>4558.8999999999996</v>
      </c>
      <c r="H245" s="51">
        <f t="shared" si="7"/>
        <v>-2.0433001354200564E-2</v>
      </c>
      <c r="I245" s="52">
        <f t="shared" si="6"/>
        <v>0</v>
      </c>
    </row>
    <row r="246" spans="1:9">
      <c r="A246" s="8">
        <v>39811</v>
      </c>
      <c r="B246" s="9">
        <v>2857.15</v>
      </c>
      <c r="C246" s="9">
        <v>2931.8</v>
      </c>
      <c r="D246" s="9">
        <v>2812.9</v>
      </c>
      <c r="E246" s="9">
        <v>2922.2</v>
      </c>
      <c r="F246" s="50">
        <v>335171811</v>
      </c>
      <c r="G246" s="50">
        <v>6367.55</v>
      </c>
      <c r="H246" s="51">
        <f t="shared" si="7"/>
        <v>2.2731647563216217E-2</v>
      </c>
      <c r="I246" s="52">
        <f t="shared" si="6"/>
        <v>0</v>
      </c>
    </row>
    <row r="247" spans="1:9">
      <c r="A247" s="8">
        <v>39812</v>
      </c>
      <c r="B247" s="9">
        <v>2922.55</v>
      </c>
      <c r="C247" s="9">
        <v>2999.15</v>
      </c>
      <c r="D247" s="9">
        <v>2899.75</v>
      </c>
      <c r="E247" s="9">
        <v>2979.5</v>
      </c>
      <c r="F247" s="50">
        <v>302749136</v>
      </c>
      <c r="G247" s="50">
        <v>5819.5</v>
      </c>
      <c r="H247" s="51">
        <f t="shared" si="7"/>
        <v>1.9608514133187427E-2</v>
      </c>
      <c r="I247" s="52">
        <f t="shared" si="6"/>
        <v>0</v>
      </c>
    </row>
    <row r="248" spans="1:9">
      <c r="A248" s="8">
        <v>39813</v>
      </c>
      <c r="B248" s="9">
        <v>2979.8</v>
      </c>
      <c r="C248" s="9">
        <v>3002.65</v>
      </c>
      <c r="D248" s="9">
        <v>2937.35</v>
      </c>
      <c r="E248" s="9">
        <v>2959.15</v>
      </c>
      <c r="F248" s="50">
        <v>288826411</v>
      </c>
      <c r="G248" s="50">
        <v>5707.75</v>
      </c>
      <c r="H248" s="51">
        <f t="shared" si="7"/>
        <v>-6.8300050344016761E-3</v>
      </c>
      <c r="I248" s="52">
        <f t="shared" si="6"/>
        <v>0</v>
      </c>
    </row>
    <row r="249" spans="1:9">
      <c r="A249" s="8">
        <v>39814</v>
      </c>
      <c r="B249" s="9">
        <v>2963.3</v>
      </c>
      <c r="C249" s="9">
        <v>3039.25</v>
      </c>
      <c r="D249" s="9">
        <v>2963.3</v>
      </c>
      <c r="E249" s="9">
        <v>3033.45</v>
      </c>
      <c r="F249" s="50">
        <v>226681072</v>
      </c>
      <c r="G249" s="50">
        <v>4302.54</v>
      </c>
      <c r="H249" s="51">
        <f t="shared" si="7"/>
        <v>2.5108561580183375E-2</v>
      </c>
      <c r="I249" s="52">
        <f t="shared" si="6"/>
        <v>1</v>
      </c>
    </row>
    <row r="250" spans="1:9">
      <c r="A250" s="8">
        <v>39815</v>
      </c>
      <c r="B250" s="9">
        <v>3034.6</v>
      </c>
      <c r="C250" s="9">
        <v>3079.85</v>
      </c>
      <c r="D250" s="9">
        <v>3021.8</v>
      </c>
      <c r="E250" s="9">
        <v>3046.75</v>
      </c>
      <c r="F250" s="50">
        <v>318672508</v>
      </c>
      <c r="G250" s="50">
        <v>6132.72</v>
      </c>
      <c r="H250" s="51">
        <f t="shared" si="7"/>
        <v>4.3844467520479657E-3</v>
      </c>
      <c r="I250" s="52">
        <f t="shared" si="6"/>
        <v>0</v>
      </c>
    </row>
    <row r="251" spans="1:9">
      <c r="A251" s="8">
        <v>39818</v>
      </c>
      <c r="B251" s="9">
        <v>3058.75</v>
      </c>
      <c r="C251" s="9">
        <v>3131.95</v>
      </c>
      <c r="D251" s="9">
        <v>3056.45</v>
      </c>
      <c r="E251" s="9">
        <v>3121.45</v>
      </c>
      <c r="F251" s="50">
        <v>311929372</v>
      </c>
      <c r="G251" s="50">
        <v>6737.94</v>
      </c>
      <c r="H251" s="51">
        <f t="shared" si="7"/>
        <v>2.4517928940674505E-2</v>
      </c>
      <c r="I251" s="52">
        <f t="shared" si="6"/>
        <v>0</v>
      </c>
    </row>
    <row r="252" spans="1:9">
      <c r="A252" s="8">
        <v>39819</v>
      </c>
      <c r="B252" s="9">
        <v>3121.5</v>
      </c>
      <c r="C252" s="9">
        <v>3141.8</v>
      </c>
      <c r="D252" s="9">
        <v>3056.1</v>
      </c>
      <c r="E252" s="9">
        <v>3112.8</v>
      </c>
      <c r="F252" s="50">
        <v>340452916</v>
      </c>
      <c r="G252" s="50">
        <v>8091.74</v>
      </c>
      <c r="H252" s="51">
        <f t="shared" si="7"/>
        <v>-2.7711480241553454E-3</v>
      </c>
      <c r="I252" s="52">
        <f t="shared" si="6"/>
        <v>0</v>
      </c>
    </row>
    <row r="253" spans="1:9">
      <c r="A253" s="8">
        <v>39820</v>
      </c>
      <c r="B253" s="9">
        <v>3112.8</v>
      </c>
      <c r="C253" s="9">
        <v>3147.2</v>
      </c>
      <c r="D253" s="9">
        <v>2888.2</v>
      </c>
      <c r="E253" s="9">
        <v>2920.4</v>
      </c>
      <c r="F253" s="50">
        <v>686898999</v>
      </c>
      <c r="G253" s="50">
        <v>10865.55</v>
      </c>
      <c r="H253" s="51">
        <f t="shared" si="7"/>
        <v>-6.1809303520945824E-2</v>
      </c>
      <c r="I253" s="52">
        <f t="shared" si="6"/>
        <v>0</v>
      </c>
    </row>
    <row r="254" spans="1:9">
      <c r="A254" s="8">
        <v>39822</v>
      </c>
      <c r="B254" s="9">
        <v>2919.95</v>
      </c>
      <c r="C254" s="9">
        <v>2929.85</v>
      </c>
      <c r="D254" s="9">
        <v>2810.25</v>
      </c>
      <c r="E254" s="9">
        <v>2873</v>
      </c>
      <c r="F254" s="50">
        <v>591981660</v>
      </c>
      <c r="G254" s="50">
        <v>9080.84</v>
      </c>
      <c r="H254" s="51">
        <f t="shared" si="7"/>
        <v>-1.6230653335159606E-2</v>
      </c>
      <c r="I254" s="52">
        <f t="shared" si="6"/>
        <v>0</v>
      </c>
    </row>
    <row r="255" spans="1:9">
      <c r="A255" s="8">
        <v>39825</v>
      </c>
      <c r="B255" s="9">
        <v>2868.85</v>
      </c>
      <c r="C255" s="9">
        <v>2869.2</v>
      </c>
      <c r="D255" s="9">
        <v>2748.55</v>
      </c>
      <c r="E255" s="9">
        <v>2773.1</v>
      </c>
      <c r="F255" s="50">
        <v>272867140</v>
      </c>
      <c r="G255" s="50">
        <v>6817.52</v>
      </c>
      <c r="H255" s="51">
        <f t="shared" si="7"/>
        <v>-3.4772015315001736E-2</v>
      </c>
      <c r="I255" s="52">
        <f t="shared" si="6"/>
        <v>0</v>
      </c>
    </row>
    <row r="256" spans="1:9">
      <c r="A256" s="8">
        <v>39826</v>
      </c>
      <c r="B256" s="9">
        <v>2775</v>
      </c>
      <c r="C256" s="9">
        <v>2802.6</v>
      </c>
      <c r="D256" s="9">
        <v>2720.8</v>
      </c>
      <c r="E256" s="9">
        <v>2744.95</v>
      </c>
      <c r="F256" s="50">
        <v>252698258</v>
      </c>
      <c r="G256" s="50">
        <v>6407.58</v>
      </c>
      <c r="H256" s="51">
        <f t="shared" si="7"/>
        <v>-1.0151094443042075E-2</v>
      </c>
      <c r="I256" s="52">
        <f t="shared" si="6"/>
        <v>0</v>
      </c>
    </row>
    <row r="257" spans="1:9">
      <c r="A257" s="8">
        <v>39827</v>
      </c>
      <c r="B257" s="9">
        <v>2748.4</v>
      </c>
      <c r="C257" s="9">
        <v>2853.25</v>
      </c>
      <c r="D257" s="9">
        <v>2748.4</v>
      </c>
      <c r="E257" s="9">
        <v>2835.3</v>
      </c>
      <c r="F257" s="50">
        <v>217953716</v>
      </c>
      <c r="G257" s="50">
        <v>5683.41</v>
      </c>
      <c r="H257" s="51">
        <f t="shared" si="7"/>
        <v>3.2914989344068335E-2</v>
      </c>
      <c r="I257" s="52">
        <f t="shared" si="6"/>
        <v>1</v>
      </c>
    </row>
    <row r="258" spans="1:9">
      <c r="A258" s="8">
        <v>39828</v>
      </c>
      <c r="B258" s="9">
        <v>2832.3</v>
      </c>
      <c r="C258" s="9">
        <v>2832.3</v>
      </c>
      <c r="D258" s="9">
        <v>2701.75</v>
      </c>
      <c r="E258" s="9">
        <v>2736.7</v>
      </c>
      <c r="F258" s="50">
        <v>218127929</v>
      </c>
      <c r="G258" s="50">
        <v>5670.43</v>
      </c>
      <c r="H258" s="51">
        <f t="shared" si="7"/>
        <v>-3.4775861460868418E-2</v>
      </c>
      <c r="I258" s="52">
        <f t="shared" si="6"/>
        <v>0</v>
      </c>
    </row>
    <row r="259" spans="1:9">
      <c r="A259" s="8">
        <v>39829</v>
      </c>
      <c r="B259" s="9">
        <v>2737</v>
      </c>
      <c r="C259" s="9">
        <v>2835.65</v>
      </c>
      <c r="D259" s="9">
        <v>2724.2</v>
      </c>
      <c r="E259" s="9">
        <v>2828.45</v>
      </c>
      <c r="F259" s="50">
        <v>229499649</v>
      </c>
      <c r="G259" s="50">
        <v>4817.92</v>
      </c>
      <c r="H259" s="51">
        <f t="shared" si="7"/>
        <v>3.352577922315203E-2</v>
      </c>
      <c r="I259" s="52">
        <f t="shared" si="6"/>
        <v>0</v>
      </c>
    </row>
    <row r="260" spans="1:9">
      <c r="A260" s="8">
        <v>39832</v>
      </c>
      <c r="B260" s="9">
        <v>2828.7</v>
      </c>
      <c r="C260" s="9">
        <v>2868.2</v>
      </c>
      <c r="D260" s="9">
        <v>2819.9</v>
      </c>
      <c r="E260" s="9">
        <v>2846.2</v>
      </c>
      <c r="F260" s="50">
        <v>328336119</v>
      </c>
      <c r="G260" s="50">
        <v>4531.5</v>
      </c>
      <c r="H260" s="51">
        <f t="shared" si="7"/>
        <v>6.275521928971628E-3</v>
      </c>
      <c r="I260" s="52">
        <f t="shared" ref="I260:I323" si="8">IF(B260=D260,1,0)</f>
        <v>0</v>
      </c>
    </row>
    <row r="261" spans="1:9">
      <c r="A261" s="8">
        <v>39833</v>
      </c>
      <c r="B261" s="9">
        <v>2842.9</v>
      </c>
      <c r="C261" s="9">
        <v>2842.9</v>
      </c>
      <c r="D261" s="9">
        <v>2758</v>
      </c>
      <c r="E261" s="9">
        <v>2796.6</v>
      </c>
      <c r="F261" s="50">
        <v>233289325</v>
      </c>
      <c r="G261" s="50">
        <v>4600.79</v>
      </c>
      <c r="H261" s="51">
        <f t="shared" ref="H261:H324" si="9">(E261/E260)-1</f>
        <v>-1.7426744431171315E-2</v>
      </c>
      <c r="I261" s="52">
        <f t="shared" si="8"/>
        <v>0</v>
      </c>
    </row>
    <row r="262" spans="1:9">
      <c r="A262" s="8">
        <v>39834</v>
      </c>
      <c r="B262" s="9">
        <v>2777.4</v>
      </c>
      <c r="C262" s="9">
        <v>2787.3</v>
      </c>
      <c r="D262" s="9">
        <v>2690.2</v>
      </c>
      <c r="E262" s="9">
        <v>2706.15</v>
      </c>
      <c r="F262" s="50">
        <v>220067231</v>
      </c>
      <c r="G262" s="50">
        <v>5254.06</v>
      </c>
      <c r="H262" s="51">
        <f t="shared" si="9"/>
        <v>-3.2342844883072264E-2</v>
      </c>
      <c r="I262" s="52">
        <f t="shared" si="8"/>
        <v>0</v>
      </c>
    </row>
    <row r="263" spans="1:9">
      <c r="A263" s="8">
        <v>39835</v>
      </c>
      <c r="B263" s="9">
        <v>2714.7</v>
      </c>
      <c r="C263" s="9">
        <v>2744.85</v>
      </c>
      <c r="D263" s="9">
        <v>2681.4</v>
      </c>
      <c r="E263" s="9">
        <v>2713.8</v>
      </c>
      <c r="F263" s="50">
        <v>229581189</v>
      </c>
      <c r="G263" s="50">
        <v>5319.52</v>
      </c>
      <c r="H263" s="51">
        <f t="shared" si="9"/>
        <v>2.8268942963249888E-3</v>
      </c>
      <c r="I263" s="52">
        <f t="shared" si="8"/>
        <v>0</v>
      </c>
    </row>
    <row r="264" spans="1:9">
      <c r="A264" s="8">
        <v>39836</v>
      </c>
      <c r="B264" s="9">
        <v>2705.45</v>
      </c>
      <c r="C264" s="9">
        <v>2765.55</v>
      </c>
      <c r="D264" s="9">
        <v>2661.65</v>
      </c>
      <c r="E264" s="9">
        <v>2678.55</v>
      </c>
      <c r="F264" s="50">
        <v>211289358</v>
      </c>
      <c r="G264" s="50">
        <v>5090.88</v>
      </c>
      <c r="H264" s="51">
        <f t="shared" si="9"/>
        <v>-1.2989166482423209E-2</v>
      </c>
      <c r="I264" s="52">
        <f t="shared" si="8"/>
        <v>0</v>
      </c>
    </row>
    <row r="265" spans="1:9">
      <c r="A265" s="8">
        <v>39840</v>
      </c>
      <c r="B265" s="9">
        <v>2686.05</v>
      </c>
      <c r="C265" s="9">
        <v>2777.3</v>
      </c>
      <c r="D265" s="9">
        <v>2685.25</v>
      </c>
      <c r="E265" s="9">
        <v>2771.35</v>
      </c>
      <c r="F265" s="50">
        <v>220453539</v>
      </c>
      <c r="G265" s="50">
        <v>5207.95</v>
      </c>
      <c r="H265" s="51">
        <f t="shared" si="9"/>
        <v>3.4645610498217128E-2</v>
      </c>
      <c r="I265" s="52">
        <f t="shared" si="8"/>
        <v>0</v>
      </c>
    </row>
    <row r="266" spans="1:9">
      <c r="A266" s="8">
        <v>39841</v>
      </c>
      <c r="B266" s="9">
        <v>2771.1</v>
      </c>
      <c r="C266" s="9">
        <v>2855.4</v>
      </c>
      <c r="D266" s="9">
        <v>2765.6</v>
      </c>
      <c r="E266" s="9">
        <v>2849.5</v>
      </c>
      <c r="F266" s="50">
        <v>280820341</v>
      </c>
      <c r="G266" s="50">
        <v>5561.59</v>
      </c>
      <c r="H266" s="51">
        <f t="shared" si="9"/>
        <v>2.8199253071607755E-2</v>
      </c>
      <c r="I266" s="52">
        <f t="shared" si="8"/>
        <v>0</v>
      </c>
    </row>
    <row r="267" spans="1:9">
      <c r="A267" s="8">
        <v>39842</v>
      </c>
      <c r="B267" s="9">
        <v>2849.35</v>
      </c>
      <c r="C267" s="9">
        <v>2873.85</v>
      </c>
      <c r="D267" s="9">
        <v>2795.35</v>
      </c>
      <c r="E267" s="9">
        <v>2823.95</v>
      </c>
      <c r="F267" s="50">
        <v>347987447</v>
      </c>
      <c r="G267" s="50">
        <v>7189.27</v>
      </c>
      <c r="H267" s="51">
        <f t="shared" si="9"/>
        <v>-8.9664853483067963E-3</v>
      </c>
      <c r="I267" s="52">
        <f t="shared" si="8"/>
        <v>0</v>
      </c>
    </row>
    <row r="268" spans="1:9">
      <c r="A268" s="8">
        <v>39843</v>
      </c>
      <c r="B268" s="9">
        <v>2824.05</v>
      </c>
      <c r="C268" s="9">
        <v>2881</v>
      </c>
      <c r="D268" s="9">
        <v>2774.1</v>
      </c>
      <c r="E268" s="9">
        <v>2874.8</v>
      </c>
      <c r="F268" s="50">
        <v>295045380</v>
      </c>
      <c r="G268" s="50">
        <v>6200.66</v>
      </c>
      <c r="H268" s="51">
        <f t="shared" si="9"/>
        <v>1.8006692753058884E-2</v>
      </c>
      <c r="I268" s="52">
        <f t="shared" si="8"/>
        <v>0</v>
      </c>
    </row>
    <row r="269" spans="1:9">
      <c r="A269" s="8">
        <v>39846</v>
      </c>
      <c r="B269" s="9">
        <v>2872.35</v>
      </c>
      <c r="C269" s="9">
        <v>2873.45</v>
      </c>
      <c r="D269" s="9">
        <v>2760.7</v>
      </c>
      <c r="E269" s="9">
        <v>2766.65</v>
      </c>
      <c r="F269" s="50">
        <v>235281717</v>
      </c>
      <c r="G269" s="50">
        <v>5151.67</v>
      </c>
      <c r="H269" s="51">
        <f t="shared" si="9"/>
        <v>-3.7620008348406841E-2</v>
      </c>
      <c r="I269" s="52">
        <f t="shared" si="8"/>
        <v>0</v>
      </c>
    </row>
    <row r="270" spans="1:9">
      <c r="A270" s="8">
        <v>39847</v>
      </c>
      <c r="B270" s="9">
        <v>2773.5</v>
      </c>
      <c r="C270" s="9">
        <v>2831.7</v>
      </c>
      <c r="D270" s="9">
        <v>2752.9</v>
      </c>
      <c r="E270" s="9">
        <v>2783.9</v>
      </c>
      <c r="F270" s="50">
        <v>256264668</v>
      </c>
      <c r="G270" s="50">
        <v>5901.06</v>
      </c>
      <c r="H270" s="51">
        <f t="shared" si="9"/>
        <v>6.2349773191405777E-3</v>
      </c>
      <c r="I270" s="52">
        <f t="shared" si="8"/>
        <v>0</v>
      </c>
    </row>
    <row r="271" spans="1:9">
      <c r="A271" s="8">
        <v>39848</v>
      </c>
      <c r="B271" s="9">
        <v>2780.7</v>
      </c>
      <c r="C271" s="9">
        <v>2842.2</v>
      </c>
      <c r="D271" s="9">
        <v>2780.7</v>
      </c>
      <c r="E271" s="9">
        <v>2803.05</v>
      </c>
      <c r="F271" s="50">
        <v>204148860</v>
      </c>
      <c r="G271" s="50">
        <v>4673.8</v>
      </c>
      <c r="H271" s="51">
        <f t="shared" si="9"/>
        <v>6.8788390387586329E-3</v>
      </c>
      <c r="I271" s="52">
        <f t="shared" si="8"/>
        <v>1</v>
      </c>
    </row>
    <row r="272" spans="1:9">
      <c r="A272" s="8">
        <v>39849</v>
      </c>
      <c r="B272" s="9">
        <v>2802.75</v>
      </c>
      <c r="C272" s="9">
        <v>2816.8</v>
      </c>
      <c r="D272" s="9">
        <v>2754.85</v>
      </c>
      <c r="E272" s="9">
        <v>2780.05</v>
      </c>
      <c r="F272" s="50">
        <v>178583516</v>
      </c>
      <c r="G272" s="50">
        <v>4169.13</v>
      </c>
      <c r="H272" s="51">
        <f t="shared" si="9"/>
        <v>-8.2053477462050717E-3</v>
      </c>
      <c r="I272" s="52">
        <f t="shared" si="8"/>
        <v>0</v>
      </c>
    </row>
    <row r="273" spans="1:9">
      <c r="A273" s="8">
        <v>39850</v>
      </c>
      <c r="B273" s="9">
        <v>2779.35</v>
      </c>
      <c r="C273" s="9">
        <v>2852.5</v>
      </c>
      <c r="D273" s="9">
        <v>2778.65</v>
      </c>
      <c r="E273" s="9">
        <v>2843.1</v>
      </c>
      <c r="F273" s="50">
        <v>187961190</v>
      </c>
      <c r="G273" s="50">
        <v>4000.82</v>
      </c>
      <c r="H273" s="51">
        <f t="shared" si="9"/>
        <v>2.2679448211363029E-2</v>
      </c>
      <c r="I273" s="52">
        <f t="shared" si="8"/>
        <v>0</v>
      </c>
    </row>
    <row r="274" spans="1:9">
      <c r="A274" s="8">
        <v>39853</v>
      </c>
      <c r="B274" s="9">
        <v>2843.05</v>
      </c>
      <c r="C274" s="9">
        <v>2926.75</v>
      </c>
      <c r="D274" s="9">
        <v>2840.15</v>
      </c>
      <c r="E274" s="9">
        <v>2919.9</v>
      </c>
      <c r="F274" s="50">
        <v>186517519</v>
      </c>
      <c r="G274" s="50">
        <v>4485.04</v>
      </c>
      <c r="H274" s="51">
        <f t="shared" si="9"/>
        <v>2.7012767753508582E-2</v>
      </c>
      <c r="I274" s="52">
        <f t="shared" si="8"/>
        <v>0</v>
      </c>
    </row>
    <row r="275" spans="1:9">
      <c r="A275" s="8">
        <v>39854</v>
      </c>
      <c r="B275" s="9">
        <v>2919.7</v>
      </c>
      <c r="C275" s="9">
        <v>2957.4</v>
      </c>
      <c r="D275" s="9">
        <v>2891.75</v>
      </c>
      <c r="E275" s="9">
        <v>2934.5</v>
      </c>
      <c r="F275" s="50">
        <v>302564116</v>
      </c>
      <c r="G275" s="50">
        <v>6122.69</v>
      </c>
      <c r="H275" s="51">
        <f t="shared" si="9"/>
        <v>5.0001712387410802E-3</v>
      </c>
      <c r="I275" s="52">
        <f t="shared" si="8"/>
        <v>0</v>
      </c>
    </row>
    <row r="276" spans="1:9">
      <c r="A276" s="8">
        <v>39855</v>
      </c>
      <c r="B276" s="9">
        <v>2933</v>
      </c>
      <c r="C276" s="9">
        <v>2937.5</v>
      </c>
      <c r="D276" s="9">
        <v>2877.6</v>
      </c>
      <c r="E276" s="9">
        <v>2925.7</v>
      </c>
      <c r="F276" s="50">
        <v>243376977</v>
      </c>
      <c r="G276" s="50">
        <v>4898.58</v>
      </c>
      <c r="H276" s="51">
        <f t="shared" si="9"/>
        <v>-2.9988072925541953E-3</v>
      </c>
      <c r="I276" s="52">
        <f t="shared" si="8"/>
        <v>0</v>
      </c>
    </row>
    <row r="277" spans="1:9">
      <c r="A277" s="8">
        <v>39856</v>
      </c>
      <c r="B277" s="9">
        <v>2927.4</v>
      </c>
      <c r="C277" s="9">
        <v>2939</v>
      </c>
      <c r="D277" s="9">
        <v>2886.55</v>
      </c>
      <c r="E277" s="9">
        <v>2893.05</v>
      </c>
      <c r="F277" s="50">
        <v>214711779</v>
      </c>
      <c r="G277" s="50">
        <v>4346.8900000000003</v>
      </c>
      <c r="H277" s="51">
        <f t="shared" si="9"/>
        <v>-1.1159722459582189E-2</v>
      </c>
      <c r="I277" s="52">
        <f t="shared" si="8"/>
        <v>0</v>
      </c>
    </row>
    <row r="278" spans="1:9">
      <c r="A278" s="8">
        <v>39857</v>
      </c>
      <c r="B278" s="9">
        <v>2896.95</v>
      </c>
      <c r="C278" s="9">
        <v>2969.75</v>
      </c>
      <c r="D278" s="9">
        <v>2896.85</v>
      </c>
      <c r="E278" s="9">
        <v>2948.35</v>
      </c>
      <c r="F278" s="50">
        <v>195741802</v>
      </c>
      <c r="G278" s="50">
        <v>4681.6000000000004</v>
      </c>
      <c r="H278" s="51">
        <f t="shared" si="9"/>
        <v>1.9114775064378309E-2</v>
      </c>
      <c r="I278" s="52">
        <f t="shared" si="8"/>
        <v>0</v>
      </c>
    </row>
    <row r="279" spans="1:9">
      <c r="A279" s="8">
        <v>39860</v>
      </c>
      <c r="B279" s="9">
        <v>2948.25</v>
      </c>
      <c r="C279" s="9">
        <v>2953.2</v>
      </c>
      <c r="D279" s="9">
        <v>2839.1</v>
      </c>
      <c r="E279" s="9">
        <v>2848.5</v>
      </c>
      <c r="F279" s="50">
        <v>246055796</v>
      </c>
      <c r="G279" s="50">
        <v>5049.41</v>
      </c>
      <c r="H279" s="51">
        <f t="shared" si="9"/>
        <v>-3.3866399850764006E-2</v>
      </c>
      <c r="I279" s="52">
        <f t="shared" si="8"/>
        <v>0</v>
      </c>
    </row>
    <row r="280" spans="1:9">
      <c r="A280" s="8">
        <v>39861</v>
      </c>
      <c r="B280" s="9">
        <v>2853.85</v>
      </c>
      <c r="C280" s="9">
        <v>2854.65</v>
      </c>
      <c r="D280" s="9">
        <v>2757.3</v>
      </c>
      <c r="E280" s="9">
        <v>2770.5</v>
      </c>
      <c r="F280" s="50">
        <v>191473117</v>
      </c>
      <c r="G280" s="50">
        <v>4495.99</v>
      </c>
      <c r="H280" s="51">
        <f t="shared" si="9"/>
        <v>-2.7382833070036861E-2</v>
      </c>
      <c r="I280" s="52">
        <f t="shared" si="8"/>
        <v>0</v>
      </c>
    </row>
    <row r="281" spans="1:9">
      <c r="A281" s="8">
        <v>39862</v>
      </c>
      <c r="B281" s="9">
        <v>2755.15</v>
      </c>
      <c r="C281" s="9">
        <v>2806.5</v>
      </c>
      <c r="D281" s="9">
        <v>2736.65</v>
      </c>
      <c r="E281" s="9">
        <v>2776.15</v>
      </c>
      <c r="F281" s="50">
        <v>214170731</v>
      </c>
      <c r="G281" s="50">
        <v>4940.8900000000003</v>
      </c>
      <c r="H281" s="51">
        <f t="shared" si="9"/>
        <v>2.0393430788667732E-3</v>
      </c>
      <c r="I281" s="52">
        <f t="shared" si="8"/>
        <v>0</v>
      </c>
    </row>
    <row r="282" spans="1:9">
      <c r="A282" s="8">
        <v>39863</v>
      </c>
      <c r="B282" s="9">
        <v>2776.7</v>
      </c>
      <c r="C282" s="9">
        <v>2802.15</v>
      </c>
      <c r="D282" s="9">
        <v>2767.6</v>
      </c>
      <c r="E282" s="9">
        <v>2789.35</v>
      </c>
      <c r="F282" s="50">
        <v>174587983</v>
      </c>
      <c r="G282" s="50">
        <v>4162.96</v>
      </c>
      <c r="H282" s="51">
        <f t="shared" si="9"/>
        <v>4.7547863047745498E-3</v>
      </c>
      <c r="I282" s="52">
        <f t="shared" si="8"/>
        <v>0</v>
      </c>
    </row>
    <row r="283" spans="1:9">
      <c r="A283" s="8">
        <v>39864</v>
      </c>
      <c r="B283" s="9">
        <v>2789.3</v>
      </c>
      <c r="C283" s="9">
        <v>2789.3</v>
      </c>
      <c r="D283" s="9">
        <v>2709.3</v>
      </c>
      <c r="E283" s="9">
        <v>2736.45</v>
      </c>
      <c r="F283" s="50">
        <v>154745737</v>
      </c>
      <c r="G283" s="50">
        <v>3882.17</v>
      </c>
      <c r="H283" s="51">
        <f t="shared" si="9"/>
        <v>-1.8964991843978041E-2</v>
      </c>
      <c r="I283" s="52">
        <f t="shared" si="8"/>
        <v>0</v>
      </c>
    </row>
    <row r="284" spans="1:9">
      <c r="A284" s="8">
        <v>39868</v>
      </c>
      <c r="B284" s="9">
        <v>2737.25</v>
      </c>
      <c r="C284" s="9">
        <v>2746.2</v>
      </c>
      <c r="D284" s="9">
        <v>2677.55</v>
      </c>
      <c r="E284" s="9">
        <v>2733.9</v>
      </c>
      <c r="F284" s="50">
        <v>182727347</v>
      </c>
      <c r="G284" s="50">
        <v>4407.1400000000003</v>
      </c>
      <c r="H284" s="51">
        <f t="shared" si="9"/>
        <v>-9.3186427670877148E-4</v>
      </c>
      <c r="I284" s="52">
        <f t="shared" si="8"/>
        <v>0</v>
      </c>
    </row>
    <row r="285" spans="1:9">
      <c r="A285" s="8">
        <v>39869</v>
      </c>
      <c r="B285" s="9">
        <v>2733.45</v>
      </c>
      <c r="C285" s="9">
        <v>2789.35</v>
      </c>
      <c r="D285" s="9">
        <v>2733.45</v>
      </c>
      <c r="E285" s="9">
        <v>2762.5</v>
      </c>
      <c r="F285" s="50">
        <v>176810272</v>
      </c>
      <c r="G285" s="50">
        <v>4323.67</v>
      </c>
      <c r="H285" s="51">
        <f t="shared" si="9"/>
        <v>1.0461245839277211E-2</v>
      </c>
      <c r="I285" s="52">
        <f t="shared" si="8"/>
        <v>1</v>
      </c>
    </row>
    <row r="286" spans="1:9">
      <c r="A286" s="8">
        <v>39870</v>
      </c>
      <c r="B286" s="9">
        <v>2762.2</v>
      </c>
      <c r="C286" s="9">
        <v>2797.8</v>
      </c>
      <c r="D286" s="9">
        <v>2731.9</v>
      </c>
      <c r="E286" s="9">
        <v>2785.65</v>
      </c>
      <c r="F286" s="50">
        <v>250274333</v>
      </c>
      <c r="G286" s="50">
        <v>6046.44</v>
      </c>
      <c r="H286" s="51">
        <f t="shared" si="9"/>
        <v>8.3800904977375801E-3</v>
      </c>
      <c r="I286" s="52">
        <f t="shared" si="8"/>
        <v>0</v>
      </c>
    </row>
    <row r="287" spans="1:9">
      <c r="A287" s="8">
        <v>39871</v>
      </c>
      <c r="B287" s="9">
        <v>2785.7</v>
      </c>
      <c r="C287" s="9">
        <v>2787.2</v>
      </c>
      <c r="D287" s="9">
        <v>2708.45</v>
      </c>
      <c r="E287" s="9">
        <v>2763.65</v>
      </c>
      <c r="F287" s="50">
        <v>231597805</v>
      </c>
      <c r="G287" s="50">
        <v>6084.46</v>
      </c>
      <c r="H287" s="51">
        <f t="shared" si="9"/>
        <v>-7.8976181501624332E-3</v>
      </c>
      <c r="I287" s="52">
        <f t="shared" si="8"/>
        <v>0</v>
      </c>
    </row>
    <row r="288" spans="1:9">
      <c r="A288" s="8">
        <v>39874</v>
      </c>
      <c r="B288" s="9">
        <v>2764.6</v>
      </c>
      <c r="C288" s="9">
        <v>2764.6</v>
      </c>
      <c r="D288" s="9">
        <v>2659.55</v>
      </c>
      <c r="E288" s="9">
        <v>2674.6</v>
      </c>
      <c r="F288" s="50">
        <v>194233262</v>
      </c>
      <c r="G288" s="50">
        <v>4644.21</v>
      </c>
      <c r="H288" s="51">
        <f t="shared" si="9"/>
        <v>-3.2221880484142429E-2</v>
      </c>
      <c r="I288" s="52">
        <f t="shared" si="8"/>
        <v>0</v>
      </c>
    </row>
    <row r="289" spans="1:9">
      <c r="A289" s="8">
        <v>39875</v>
      </c>
      <c r="B289" s="9">
        <v>2672.15</v>
      </c>
      <c r="C289" s="9">
        <v>2688.5</v>
      </c>
      <c r="D289" s="9">
        <v>2611.5500000000002</v>
      </c>
      <c r="E289" s="9">
        <v>2622.4</v>
      </c>
      <c r="F289" s="50">
        <v>217640315</v>
      </c>
      <c r="G289" s="50">
        <v>5181</v>
      </c>
      <c r="H289" s="51">
        <f t="shared" si="9"/>
        <v>-1.9516937112091459E-2</v>
      </c>
      <c r="I289" s="52">
        <f t="shared" si="8"/>
        <v>0</v>
      </c>
    </row>
    <row r="290" spans="1:9">
      <c r="A290" s="8">
        <v>39876</v>
      </c>
      <c r="B290" s="9">
        <v>2611.9499999999998</v>
      </c>
      <c r="C290" s="9">
        <v>2655.7</v>
      </c>
      <c r="D290" s="9">
        <v>2611.9499999999998</v>
      </c>
      <c r="E290" s="9">
        <v>2645.2</v>
      </c>
      <c r="F290" s="50">
        <v>202951378</v>
      </c>
      <c r="G290" s="50">
        <v>5363.25</v>
      </c>
      <c r="H290" s="51">
        <f t="shared" si="9"/>
        <v>8.6943258084195563E-3</v>
      </c>
      <c r="I290" s="52">
        <f t="shared" si="8"/>
        <v>1</v>
      </c>
    </row>
    <row r="291" spans="1:9">
      <c r="A291" s="8">
        <v>39877</v>
      </c>
      <c r="B291" s="9">
        <v>2645.9</v>
      </c>
      <c r="C291" s="9">
        <v>2663.9</v>
      </c>
      <c r="D291" s="9">
        <v>2564.1</v>
      </c>
      <c r="E291" s="9">
        <v>2576.6999999999998</v>
      </c>
      <c r="F291" s="50">
        <v>247491627</v>
      </c>
      <c r="G291" s="50">
        <v>6319.79</v>
      </c>
      <c r="H291" s="51">
        <f t="shared" si="9"/>
        <v>-2.589596249810977E-2</v>
      </c>
      <c r="I291" s="52">
        <f t="shared" si="8"/>
        <v>0</v>
      </c>
    </row>
    <row r="292" spans="1:9">
      <c r="A292" s="8">
        <v>39878</v>
      </c>
      <c r="B292" s="9">
        <v>2576.75</v>
      </c>
      <c r="C292" s="9">
        <v>2628.1</v>
      </c>
      <c r="D292" s="9">
        <v>2539.4499999999998</v>
      </c>
      <c r="E292" s="9">
        <v>2620.15</v>
      </c>
      <c r="F292" s="50">
        <v>242507546</v>
      </c>
      <c r="G292" s="50">
        <v>6344.12</v>
      </c>
      <c r="H292" s="51">
        <f t="shared" si="9"/>
        <v>1.6862653781969383E-2</v>
      </c>
      <c r="I292" s="52">
        <f t="shared" si="8"/>
        <v>0</v>
      </c>
    </row>
    <row r="293" spans="1:9">
      <c r="A293" s="8">
        <v>39881</v>
      </c>
      <c r="B293" s="9">
        <v>2620.1</v>
      </c>
      <c r="C293" s="9">
        <v>2621.25</v>
      </c>
      <c r="D293" s="9">
        <v>2555.6</v>
      </c>
      <c r="E293" s="9">
        <v>2573.15</v>
      </c>
      <c r="F293" s="50">
        <v>166405852</v>
      </c>
      <c r="G293" s="50">
        <v>4048.08</v>
      </c>
      <c r="H293" s="51">
        <f t="shared" si="9"/>
        <v>-1.79379043184551E-2</v>
      </c>
      <c r="I293" s="52">
        <f t="shared" si="8"/>
        <v>0</v>
      </c>
    </row>
    <row r="294" spans="1:9">
      <c r="A294" s="8">
        <v>39884</v>
      </c>
      <c r="B294" s="9">
        <v>2574.5</v>
      </c>
      <c r="C294" s="9">
        <v>2646.1</v>
      </c>
      <c r="D294" s="9">
        <v>2574.5</v>
      </c>
      <c r="E294" s="9">
        <v>2617.4499999999998</v>
      </c>
      <c r="F294" s="50">
        <v>213787846</v>
      </c>
      <c r="G294" s="50">
        <v>5949.63</v>
      </c>
      <c r="H294" s="51">
        <f t="shared" si="9"/>
        <v>1.7216252453218672E-2</v>
      </c>
      <c r="I294" s="52">
        <f t="shared" si="8"/>
        <v>1</v>
      </c>
    </row>
    <row r="295" spans="1:9">
      <c r="A295" s="8">
        <v>39885</v>
      </c>
      <c r="B295" s="9">
        <v>2616.6</v>
      </c>
      <c r="C295" s="9">
        <v>2726.15</v>
      </c>
      <c r="D295" s="9">
        <v>2616.6</v>
      </c>
      <c r="E295" s="9">
        <v>2719.25</v>
      </c>
      <c r="F295" s="50">
        <v>263891931</v>
      </c>
      <c r="G295" s="50">
        <v>6795.09</v>
      </c>
      <c r="H295" s="51">
        <f t="shared" si="9"/>
        <v>3.8892815526562208E-2</v>
      </c>
      <c r="I295" s="52">
        <f t="shared" si="8"/>
        <v>1</v>
      </c>
    </row>
    <row r="296" spans="1:9">
      <c r="A296" s="8">
        <v>39888</v>
      </c>
      <c r="B296" s="9">
        <v>2716.05</v>
      </c>
      <c r="C296" s="9">
        <v>2781.95</v>
      </c>
      <c r="D296" s="9">
        <v>2701.95</v>
      </c>
      <c r="E296" s="9">
        <v>2777.25</v>
      </c>
      <c r="F296" s="50">
        <v>263151493</v>
      </c>
      <c r="G296" s="50">
        <v>6059.64</v>
      </c>
      <c r="H296" s="51">
        <f t="shared" si="9"/>
        <v>2.1329410683092798E-2</v>
      </c>
      <c r="I296" s="52">
        <f t="shared" si="8"/>
        <v>0</v>
      </c>
    </row>
    <row r="297" spans="1:9">
      <c r="A297" s="8">
        <v>39889</v>
      </c>
      <c r="B297" s="9">
        <v>2776.35</v>
      </c>
      <c r="C297" s="9">
        <v>2805.6</v>
      </c>
      <c r="D297" s="9">
        <v>2738.7</v>
      </c>
      <c r="E297" s="9">
        <v>2757.45</v>
      </c>
      <c r="F297" s="50">
        <v>288783952</v>
      </c>
      <c r="G297" s="50">
        <v>6224.49</v>
      </c>
      <c r="H297" s="51">
        <f t="shared" si="9"/>
        <v>-7.1293545773697398E-3</v>
      </c>
      <c r="I297" s="52">
        <f t="shared" si="8"/>
        <v>0</v>
      </c>
    </row>
    <row r="298" spans="1:9">
      <c r="A298" s="8">
        <v>39890</v>
      </c>
      <c r="B298" s="9">
        <v>2757.65</v>
      </c>
      <c r="C298" s="9">
        <v>2836.05</v>
      </c>
      <c r="D298" s="9">
        <v>2752.25</v>
      </c>
      <c r="E298" s="9">
        <v>2794.7</v>
      </c>
      <c r="F298" s="50">
        <v>261792179</v>
      </c>
      <c r="G298" s="50">
        <v>6173.86</v>
      </c>
      <c r="H298" s="51">
        <f t="shared" si="9"/>
        <v>1.3508857821538101E-2</v>
      </c>
      <c r="I298" s="52">
        <f t="shared" si="8"/>
        <v>0</v>
      </c>
    </row>
    <row r="299" spans="1:9">
      <c r="A299" s="8">
        <v>39891</v>
      </c>
      <c r="B299" s="9">
        <v>2797.05</v>
      </c>
      <c r="C299" s="9">
        <v>2822.25</v>
      </c>
      <c r="D299" s="9">
        <v>2771.35</v>
      </c>
      <c r="E299" s="9">
        <v>2807.15</v>
      </c>
      <c r="F299" s="50">
        <v>223408426</v>
      </c>
      <c r="G299" s="50">
        <v>5394.07</v>
      </c>
      <c r="H299" s="51">
        <f t="shared" si="9"/>
        <v>4.4548609868682032E-3</v>
      </c>
      <c r="I299" s="52">
        <f t="shared" si="8"/>
        <v>0</v>
      </c>
    </row>
    <row r="300" spans="1:9">
      <c r="A300" s="8">
        <v>39892</v>
      </c>
      <c r="B300" s="9">
        <v>2807.35</v>
      </c>
      <c r="C300" s="9">
        <v>2816.1</v>
      </c>
      <c r="D300" s="9">
        <v>2773.65</v>
      </c>
      <c r="E300" s="9">
        <v>2807.05</v>
      </c>
      <c r="F300" s="50">
        <v>186838911</v>
      </c>
      <c r="G300" s="50">
        <v>5043.96</v>
      </c>
      <c r="H300" s="51">
        <f t="shared" si="9"/>
        <v>-3.5623319024624678E-5</v>
      </c>
      <c r="I300" s="52">
        <f t="shared" si="8"/>
        <v>0</v>
      </c>
    </row>
    <row r="301" spans="1:9">
      <c r="A301" s="8">
        <v>39895</v>
      </c>
      <c r="B301" s="9">
        <v>2807.25</v>
      </c>
      <c r="C301" s="9">
        <v>2949.75</v>
      </c>
      <c r="D301" s="9">
        <v>2807.25</v>
      </c>
      <c r="E301" s="9">
        <v>2939.9</v>
      </c>
      <c r="F301" s="50">
        <v>251175674</v>
      </c>
      <c r="G301" s="50">
        <v>6304.76</v>
      </c>
      <c r="H301" s="51">
        <f t="shared" si="9"/>
        <v>4.732726527849529E-2</v>
      </c>
      <c r="I301" s="52">
        <f t="shared" si="8"/>
        <v>1</v>
      </c>
    </row>
    <row r="302" spans="1:9">
      <c r="A302" s="8">
        <v>39896</v>
      </c>
      <c r="B302" s="9">
        <v>2923.8</v>
      </c>
      <c r="C302" s="9">
        <v>3017.4</v>
      </c>
      <c r="D302" s="9">
        <v>2914.5</v>
      </c>
      <c r="E302" s="9">
        <v>2938.7</v>
      </c>
      <c r="F302" s="50">
        <v>383117195</v>
      </c>
      <c r="G302" s="50">
        <v>8871.1200000000008</v>
      </c>
      <c r="H302" s="51">
        <f t="shared" si="9"/>
        <v>-4.0817714888274903E-4</v>
      </c>
      <c r="I302" s="52">
        <f t="shared" si="8"/>
        <v>0</v>
      </c>
    </row>
    <row r="303" spans="1:9">
      <c r="A303" s="8">
        <v>39897</v>
      </c>
      <c r="B303" s="9">
        <v>2938.8</v>
      </c>
      <c r="C303" s="9">
        <v>2996.5</v>
      </c>
      <c r="D303" s="9">
        <v>2923.3</v>
      </c>
      <c r="E303" s="9">
        <v>2984.35</v>
      </c>
      <c r="F303" s="50">
        <v>383648320</v>
      </c>
      <c r="G303" s="50">
        <v>8513.26</v>
      </c>
      <c r="H303" s="51">
        <f t="shared" si="9"/>
        <v>1.5534079695103342E-2</v>
      </c>
      <c r="I303" s="52">
        <f t="shared" si="8"/>
        <v>0</v>
      </c>
    </row>
    <row r="304" spans="1:9">
      <c r="A304" s="8">
        <v>39898</v>
      </c>
      <c r="B304" s="9">
        <v>2982.25</v>
      </c>
      <c r="C304" s="9">
        <v>3103.35</v>
      </c>
      <c r="D304" s="9">
        <v>2982.25</v>
      </c>
      <c r="E304" s="9">
        <v>3082.25</v>
      </c>
      <c r="F304" s="50">
        <v>416183641</v>
      </c>
      <c r="G304" s="50">
        <v>10418</v>
      </c>
      <c r="H304" s="51">
        <f t="shared" si="9"/>
        <v>3.2804463283462093E-2</v>
      </c>
      <c r="I304" s="52">
        <f t="shared" si="8"/>
        <v>1</v>
      </c>
    </row>
    <row r="305" spans="1:9">
      <c r="A305" s="8">
        <v>39899</v>
      </c>
      <c r="B305" s="9">
        <v>3079.4</v>
      </c>
      <c r="C305" s="9">
        <v>3123.35</v>
      </c>
      <c r="D305" s="9">
        <v>3055.9</v>
      </c>
      <c r="E305" s="9">
        <v>3108.65</v>
      </c>
      <c r="F305" s="50">
        <v>326572500</v>
      </c>
      <c r="G305" s="50">
        <v>8599.65</v>
      </c>
      <c r="H305" s="51">
        <f t="shared" si="9"/>
        <v>8.5651715467596201E-3</v>
      </c>
      <c r="I305" s="52">
        <f t="shared" si="8"/>
        <v>0</v>
      </c>
    </row>
    <row r="306" spans="1:9">
      <c r="A306" s="8">
        <v>39902</v>
      </c>
      <c r="B306" s="9">
        <v>3108.75</v>
      </c>
      <c r="C306" s="9">
        <v>3110.2</v>
      </c>
      <c r="D306" s="9">
        <v>2962.4</v>
      </c>
      <c r="E306" s="9">
        <v>2978.15</v>
      </c>
      <c r="F306" s="50">
        <v>275780455</v>
      </c>
      <c r="G306" s="50">
        <v>7100.27</v>
      </c>
      <c r="H306" s="51">
        <f t="shared" si="9"/>
        <v>-4.1979637463207542E-2</v>
      </c>
      <c r="I306" s="52">
        <f t="shared" si="8"/>
        <v>0</v>
      </c>
    </row>
    <row r="307" spans="1:9">
      <c r="A307" s="8">
        <v>39903</v>
      </c>
      <c r="B307" s="9">
        <v>2981.7</v>
      </c>
      <c r="C307" s="9">
        <v>3054.3</v>
      </c>
      <c r="D307" s="9">
        <v>2966.4</v>
      </c>
      <c r="E307" s="9">
        <v>3020.95</v>
      </c>
      <c r="F307" s="50">
        <v>341399212</v>
      </c>
      <c r="G307" s="50">
        <v>9022.52</v>
      </c>
      <c r="H307" s="51">
        <f t="shared" si="9"/>
        <v>1.437133791111922E-2</v>
      </c>
      <c r="I307" s="52">
        <f t="shared" si="8"/>
        <v>0</v>
      </c>
    </row>
    <row r="308" spans="1:9">
      <c r="A308" s="8">
        <v>39904</v>
      </c>
      <c r="B308" s="9">
        <v>3023.85</v>
      </c>
      <c r="C308" s="9">
        <v>3069.3</v>
      </c>
      <c r="D308" s="9">
        <v>2965.7</v>
      </c>
      <c r="E308" s="9">
        <v>3060.35</v>
      </c>
      <c r="F308" s="50">
        <v>319442080</v>
      </c>
      <c r="G308" s="50">
        <v>8011.16</v>
      </c>
      <c r="H308" s="51">
        <f t="shared" si="9"/>
        <v>1.3042254919809926E-2</v>
      </c>
      <c r="I308" s="52">
        <f t="shared" si="8"/>
        <v>0</v>
      </c>
    </row>
    <row r="309" spans="1:9">
      <c r="A309" s="8">
        <v>39905</v>
      </c>
      <c r="B309" s="9">
        <v>3061.05</v>
      </c>
      <c r="C309" s="9">
        <v>3228.75</v>
      </c>
      <c r="D309" s="9">
        <v>3061.05</v>
      </c>
      <c r="E309" s="9">
        <v>3211.05</v>
      </c>
      <c r="F309" s="50">
        <v>370836234</v>
      </c>
      <c r="G309" s="50">
        <v>9558.67</v>
      </c>
      <c r="H309" s="51">
        <f t="shared" si="9"/>
        <v>4.9242733674253136E-2</v>
      </c>
      <c r="I309" s="52">
        <f t="shared" si="8"/>
        <v>1</v>
      </c>
    </row>
    <row r="310" spans="1:9">
      <c r="A310" s="8">
        <v>39909</v>
      </c>
      <c r="B310" s="9">
        <v>3211.35</v>
      </c>
      <c r="C310" s="9">
        <v>3303.9</v>
      </c>
      <c r="D310" s="9">
        <v>3211.35</v>
      </c>
      <c r="E310" s="9">
        <v>3256.6</v>
      </c>
      <c r="F310" s="50">
        <v>357065601</v>
      </c>
      <c r="G310" s="50">
        <v>9499.48</v>
      </c>
      <c r="H310" s="51">
        <f t="shared" si="9"/>
        <v>1.4185391071456221E-2</v>
      </c>
      <c r="I310" s="52">
        <f t="shared" si="8"/>
        <v>1</v>
      </c>
    </row>
    <row r="311" spans="1:9">
      <c r="A311" s="8">
        <v>39911</v>
      </c>
      <c r="B311" s="9">
        <v>3255.35</v>
      </c>
      <c r="C311" s="9">
        <v>3357.05</v>
      </c>
      <c r="D311" s="9">
        <v>3149.25</v>
      </c>
      <c r="E311" s="9">
        <v>3342.95</v>
      </c>
      <c r="F311" s="50">
        <v>409030235</v>
      </c>
      <c r="G311" s="50">
        <v>11116.42</v>
      </c>
      <c r="H311" s="51">
        <f t="shared" si="9"/>
        <v>2.6515384142971277E-2</v>
      </c>
      <c r="I311" s="52">
        <f t="shared" si="8"/>
        <v>0</v>
      </c>
    </row>
    <row r="312" spans="1:9">
      <c r="A312" s="8">
        <v>39912</v>
      </c>
      <c r="B312" s="9">
        <v>3346</v>
      </c>
      <c r="C312" s="9">
        <v>3401.15</v>
      </c>
      <c r="D312" s="9">
        <v>3307.05</v>
      </c>
      <c r="E312" s="9">
        <v>3342.05</v>
      </c>
      <c r="F312" s="50">
        <v>414637960</v>
      </c>
      <c r="G312" s="50">
        <v>9984.24</v>
      </c>
      <c r="H312" s="51">
        <f t="shared" si="9"/>
        <v>-2.6922329080592E-4</v>
      </c>
      <c r="I312" s="52">
        <f t="shared" si="8"/>
        <v>0</v>
      </c>
    </row>
    <row r="313" spans="1:9">
      <c r="A313" s="8">
        <v>39916</v>
      </c>
      <c r="B313" s="9">
        <v>3342.2</v>
      </c>
      <c r="C313" s="9">
        <v>3417.8</v>
      </c>
      <c r="D313" s="9">
        <v>3334.15</v>
      </c>
      <c r="E313" s="9">
        <v>3382.6</v>
      </c>
      <c r="F313" s="50">
        <v>331534301</v>
      </c>
      <c r="G313" s="50">
        <v>8324.35</v>
      </c>
      <c r="H313" s="51">
        <f t="shared" si="9"/>
        <v>1.2133271495040399E-2</v>
      </c>
      <c r="I313" s="52">
        <f t="shared" si="8"/>
        <v>0</v>
      </c>
    </row>
    <row r="314" spans="1:9">
      <c r="A314" s="8">
        <v>39918</v>
      </c>
      <c r="B314" s="9">
        <v>3381.45</v>
      </c>
      <c r="C314" s="9">
        <v>3497.55</v>
      </c>
      <c r="D314" s="9">
        <v>3311.8</v>
      </c>
      <c r="E314" s="9">
        <v>3484.15</v>
      </c>
      <c r="F314" s="50">
        <v>458489468</v>
      </c>
      <c r="G314" s="50">
        <v>12280.2</v>
      </c>
      <c r="H314" s="51">
        <f t="shared" si="9"/>
        <v>3.0021285401762077E-2</v>
      </c>
      <c r="I314" s="52">
        <f t="shared" si="8"/>
        <v>0</v>
      </c>
    </row>
    <row r="315" spans="1:9">
      <c r="A315" s="8">
        <v>39919</v>
      </c>
      <c r="B315" s="9">
        <v>3484.35</v>
      </c>
      <c r="C315" s="9">
        <v>3511.25</v>
      </c>
      <c r="D315" s="9">
        <v>3354.2</v>
      </c>
      <c r="E315" s="9">
        <v>3369.5</v>
      </c>
      <c r="F315" s="50">
        <v>559549931</v>
      </c>
      <c r="G315" s="50">
        <v>13209.78</v>
      </c>
      <c r="H315" s="51">
        <f t="shared" si="9"/>
        <v>-3.2906160756569047E-2</v>
      </c>
      <c r="I315" s="52">
        <f t="shared" si="8"/>
        <v>0</v>
      </c>
    </row>
    <row r="316" spans="1:9">
      <c r="A316" s="8">
        <v>39920</v>
      </c>
      <c r="B316" s="9">
        <v>3369.5</v>
      </c>
      <c r="C316" s="9">
        <v>3489.85</v>
      </c>
      <c r="D316" s="9">
        <v>3359.25</v>
      </c>
      <c r="E316" s="9">
        <v>3384.4</v>
      </c>
      <c r="F316" s="50">
        <v>491159908</v>
      </c>
      <c r="G316" s="50">
        <v>11504.6</v>
      </c>
      <c r="H316" s="51">
        <f t="shared" si="9"/>
        <v>4.4220210713756813E-3</v>
      </c>
      <c r="I316" s="52">
        <f t="shared" si="8"/>
        <v>0</v>
      </c>
    </row>
    <row r="317" spans="1:9">
      <c r="A317" s="8">
        <v>39923</v>
      </c>
      <c r="B317" s="9">
        <v>3384.75</v>
      </c>
      <c r="C317" s="9">
        <v>3441.1</v>
      </c>
      <c r="D317" s="9">
        <v>3339.45</v>
      </c>
      <c r="E317" s="9">
        <v>3377.1</v>
      </c>
      <c r="F317" s="50">
        <v>341798670</v>
      </c>
      <c r="G317" s="50">
        <v>8834.2199999999993</v>
      </c>
      <c r="H317" s="51">
        <f t="shared" si="9"/>
        <v>-2.1569554426191795E-3</v>
      </c>
      <c r="I317" s="52">
        <f t="shared" si="8"/>
        <v>0</v>
      </c>
    </row>
    <row r="318" spans="1:9">
      <c r="A318" s="8">
        <v>39924</v>
      </c>
      <c r="B318" s="9">
        <v>3376.85</v>
      </c>
      <c r="C318" s="9">
        <v>3414.7</v>
      </c>
      <c r="D318" s="9">
        <v>3309.35</v>
      </c>
      <c r="E318" s="9">
        <v>3365.3</v>
      </c>
      <c r="F318" s="50">
        <v>344667947</v>
      </c>
      <c r="G318" s="50">
        <v>9069.56</v>
      </c>
      <c r="H318" s="51">
        <f t="shared" si="9"/>
        <v>-3.4941221758312269E-3</v>
      </c>
      <c r="I318" s="52">
        <f t="shared" si="8"/>
        <v>0</v>
      </c>
    </row>
    <row r="319" spans="1:9">
      <c r="A319" s="8">
        <v>39925</v>
      </c>
      <c r="B319" s="9">
        <v>3364.6</v>
      </c>
      <c r="C319" s="9">
        <v>3401.1</v>
      </c>
      <c r="D319" s="9">
        <v>3296.9</v>
      </c>
      <c r="E319" s="9">
        <v>3330.3</v>
      </c>
      <c r="F319" s="50">
        <v>327292987</v>
      </c>
      <c r="G319" s="50">
        <v>7932.51</v>
      </c>
      <c r="H319" s="51">
        <f t="shared" si="9"/>
        <v>-1.0400261492288898E-2</v>
      </c>
      <c r="I319" s="52">
        <f t="shared" si="8"/>
        <v>0</v>
      </c>
    </row>
    <row r="320" spans="1:9">
      <c r="A320" s="8">
        <v>39926</v>
      </c>
      <c r="B320" s="9">
        <v>3330.5</v>
      </c>
      <c r="C320" s="9">
        <v>3439.9</v>
      </c>
      <c r="D320" s="9">
        <v>3310.5</v>
      </c>
      <c r="E320" s="9">
        <v>3423.7</v>
      </c>
      <c r="F320" s="50">
        <v>315691090</v>
      </c>
      <c r="G320" s="50">
        <v>7864.54</v>
      </c>
      <c r="H320" s="51">
        <f t="shared" si="9"/>
        <v>2.8045521424496123E-2</v>
      </c>
      <c r="I320" s="52">
        <f t="shared" si="8"/>
        <v>0</v>
      </c>
    </row>
    <row r="321" spans="1:9">
      <c r="A321" s="8">
        <v>39927</v>
      </c>
      <c r="B321" s="9">
        <v>3423.6</v>
      </c>
      <c r="C321" s="9">
        <v>3491.35</v>
      </c>
      <c r="D321" s="9">
        <v>3402.9</v>
      </c>
      <c r="E321" s="9">
        <v>3480.75</v>
      </c>
      <c r="F321" s="50">
        <v>306127718</v>
      </c>
      <c r="G321" s="50">
        <v>8604.0400000000009</v>
      </c>
      <c r="H321" s="51">
        <f t="shared" si="9"/>
        <v>1.6663259047229761E-2</v>
      </c>
      <c r="I321" s="52">
        <f t="shared" si="8"/>
        <v>0</v>
      </c>
    </row>
    <row r="322" spans="1:9">
      <c r="A322" s="8">
        <v>39930</v>
      </c>
      <c r="B322" s="9">
        <v>3481.3</v>
      </c>
      <c r="C322" s="9">
        <v>3517.25</v>
      </c>
      <c r="D322" s="9">
        <v>3435.3</v>
      </c>
      <c r="E322" s="9">
        <v>3470</v>
      </c>
      <c r="F322" s="50">
        <v>315936295</v>
      </c>
      <c r="G322" s="50">
        <v>9077.06</v>
      </c>
      <c r="H322" s="51">
        <f t="shared" si="9"/>
        <v>-3.0884148531207245E-3</v>
      </c>
      <c r="I322" s="52">
        <f t="shared" si="8"/>
        <v>0</v>
      </c>
    </row>
    <row r="323" spans="1:9">
      <c r="A323" s="8">
        <v>39931</v>
      </c>
      <c r="B323" s="9">
        <v>3469.5</v>
      </c>
      <c r="C323" s="9">
        <v>3471.95</v>
      </c>
      <c r="D323" s="9">
        <v>3351.5</v>
      </c>
      <c r="E323" s="9">
        <v>3362.35</v>
      </c>
      <c r="F323" s="50">
        <v>287134649</v>
      </c>
      <c r="G323" s="50">
        <v>7904.38</v>
      </c>
      <c r="H323" s="51">
        <f t="shared" si="9"/>
        <v>-3.10230547550433E-2</v>
      </c>
      <c r="I323" s="52">
        <f t="shared" si="8"/>
        <v>0</v>
      </c>
    </row>
    <row r="324" spans="1:9">
      <c r="A324" s="8">
        <v>39932</v>
      </c>
      <c r="B324" s="9">
        <v>3371.65</v>
      </c>
      <c r="C324" s="9">
        <v>3486.4</v>
      </c>
      <c r="D324" s="9">
        <v>3366.7</v>
      </c>
      <c r="E324" s="9">
        <v>3473.95</v>
      </c>
      <c r="F324" s="50">
        <v>483582317</v>
      </c>
      <c r="G324" s="50">
        <v>9703.94</v>
      </c>
      <c r="H324" s="51">
        <f t="shared" si="9"/>
        <v>3.3191071720671594E-2</v>
      </c>
      <c r="I324" s="52">
        <f t="shared" ref="I324:I387" si="10">IF(B324=D324,1,0)</f>
        <v>0</v>
      </c>
    </row>
    <row r="325" spans="1:9">
      <c r="A325" s="8">
        <v>39937</v>
      </c>
      <c r="B325" s="9">
        <v>3478.7</v>
      </c>
      <c r="C325" s="9">
        <v>3664.5</v>
      </c>
      <c r="D325" s="9">
        <v>3478.7</v>
      </c>
      <c r="E325" s="9">
        <v>3654</v>
      </c>
      <c r="F325" s="50">
        <v>363866099</v>
      </c>
      <c r="G325" s="50">
        <v>10112.76</v>
      </c>
      <c r="H325" s="51">
        <f t="shared" ref="H325:H388" si="11">(E325/E324)-1</f>
        <v>5.1828610083622495E-2</v>
      </c>
      <c r="I325" s="52">
        <f t="shared" si="10"/>
        <v>1</v>
      </c>
    </row>
    <row r="326" spans="1:9">
      <c r="A326" s="8">
        <v>39938</v>
      </c>
      <c r="B326" s="9">
        <v>3664.5</v>
      </c>
      <c r="C326" s="9">
        <v>3682.2</v>
      </c>
      <c r="D326" s="9">
        <v>3618.75</v>
      </c>
      <c r="E326" s="9">
        <v>3661.9</v>
      </c>
      <c r="F326" s="50">
        <v>442066443</v>
      </c>
      <c r="G326" s="50">
        <v>11236.79</v>
      </c>
      <c r="H326" s="51">
        <f t="shared" si="11"/>
        <v>2.1620142309797252E-3</v>
      </c>
      <c r="I326" s="52">
        <f t="shared" si="10"/>
        <v>0</v>
      </c>
    </row>
    <row r="327" spans="1:9">
      <c r="A327" s="8">
        <v>39939</v>
      </c>
      <c r="B327" s="9">
        <v>3662</v>
      </c>
      <c r="C327" s="9">
        <v>3717.05</v>
      </c>
      <c r="D327" s="9">
        <v>3608.65</v>
      </c>
      <c r="E327" s="9">
        <v>3625.05</v>
      </c>
      <c r="F327" s="50">
        <v>408101644</v>
      </c>
      <c r="G327" s="50">
        <v>11559.2</v>
      </c>
      <c r="H327" s="51">
        <f t="shared" si="11"/>
        <v>-1.0063082006608548E-2</v>
      </c>
      <c r="I327" s="52">
        <f t="shared" si="10"/>
        <v>0</v>
      </c>
    </row>
    <row r="328" spans="1:9">
      <c r="A328" s="8">
        <v>39940</v>
      </c>
      <c r="B328" s="9">
        <v>3617.15</v>
      </c>
      <c r="C328" s="9">
        <v>3692.05</v>
      </c>
      <c r="D328" s="9">
        <v>3617.15</v>
      </c>
      <c r="E328" s="9">
        <v>3683.9</v>
      </c>
      <c r="F328" s="50">
        <v>326304598</v>
      </c>
      <c r="G328" s="50">
        <v>8827.7199999999993</v>
      </c>
      <c r="H328" s="51">
        <f t="shared" si="11"/>
        <v>1.6234258837809046E-2</v>
      </c>
      <c r="I328" s="52">
        <f t="shared" si="10"/>
        <v>1</v>
      </c>
    </row>
    <row r="329" spans="1:9">
      <c r="A329" s="8">
        <v>39941</v>
      </c>
      <c r="B329" s="9">
        <v>3681.8</v>
      </c>
      <c r="C329" s="9">
        <v>3711.25</v>
      </c>
      <c r="D329" s="9">
        <v>3582.85</v>
      </c>
      <c r="E329" s="9">
        <v>3620.7</v>
      </c>
      <c r="F329" s="50">
        <v>291694964</v>
      </c>
      <c r="G329" s="50">
        <v>8529.4</v>
      </c>
      <c r="H329" s="51">
        <f t="shared" si="11"/>
        <v>-1.7155731697386045E-2</v>
      </c>
      <c r="I329" s="52">
        <f t="shared" si="10"/>
        <v>0</v>
      </c>
    </row>
    <row r="330" spans="1:9">
      <c r="A330" s="8">
        <v>39944</v>
      </c>
      <c r="B330" s="9">
        <v>3615.75</v>
      </c>
      <c r="C330" s="9">
        <v>3660.2</v>
      </c>
      <c r="D330" s="9">
        <v>3534.55</v>
      </c>
      <c r="E330" s="9">
        <v>3554.6</v>
      </c>
      <c r="F330" s="50">
        <v>285340638</v>
      </c>
      <c r="G330" s="50">
        <v>7858.78</v>
      </c>
      <c r="H330" s="51">
        <f t="shared" si="11"/>
        <v>-1.8256138315795312E-2</v>
      </c>
      <c r="I330" s="52">
        <f t="shared" si="10"/>
        <v>0</v>
      </c>
    </row>
    <row r="331" spans="1:9">
      <c r="A331" s="8">
        <v>39945</v>
      </c>
      <c r="B331" s="9">
        <v>3554.65</v>
      </c>
      <c r="C331" s="9">
        <v>3691.65</v>
      </c>
      <c r="D331" s="9">
        <v>3534.2</v>
      </c>
      <c r="E331" s="9">
        <v>3681.1</v>
      </c>
      <c r="F331" s="50">
        <v>366055503</v>
      </c>
      <c r="G331" s="50">
        <v>9550.49</v>
      </c>
      <c r="H331" s="51">
        <f t="shared" si="11"/>
        <v>3.5587689191470151E-2</v>
      </c>
      <c r="I331" s="52">
        <f t="shared" si="10"/>
        <v>0</v>
      </c>
    </row>
    <row r="332" spans="1:9">
      <c r="A332" s="8">
        <v>39946</v>
      </c>
      <c r="B332" s="9">
        <v>3668.75</v>
      </c>
      <c r="C332" s="9">
        <v>3709.6</v>
      </c>
      <c r="D332" s="9">
        <v>3610.2</v>
      </c>
      <c r="E332" s="9">
        <v>3635.25</v>
      </c>
      <c r="F332" s="50">
        <v>360452738</v>
      </c>
      <c r="G332" s="50">
        <v>9800.15</v>
      </c>
      <c r="H332" s="51">
        <f t="shared" si="11"/>
        <v>-1.2455516014234891E-2</v>
      </c>
      <c r="I332" s="52">
        <f t="shared" si="10"/>
        <v>0</v>
      </c>
    </row>
    <row r="333" spans="1:9">
      <c r="A333" s="8">
        <v>39947</v>
      </c>
      <c r="B333" s="9">
        <v>3631.9</v>
      </c>
      <c r="C333" s="9">
        <v>3631.9</v>
      </c>
      <c r="D333" s="9">
        <v>3537.6</v>
      </c>
      <c r="E333" s="9">
        <v>3593.45</v>
      </c>
      <c r="F333" s="50">
        <v>288154287</v>
      </c>
      <c r="G333" s="50">
        <v>8138.79</v>
      </c>
      <c r="H333" s="51">
        <f t="shared" si="11"/>
        <v>-1.1498521422185548E-2</v>
      </c>
      <c r="I333" s="52">
        <f t="shared" si="10"/>
        <v>0</v>
      </c>
    </row>
    <row r="334" spans="1:9">
      <c r="A334" s="8">
        <v>39948</v>
      </c>
      <c r="B334" s="9">
        <v>3597.85</v>
      </c>
      <c r="C334" s="9">
        <v>3686.25</v>
      </c>
      <c r="D334" s="9">
        <v>3597.85</v>
      </c>
      <c r="E334" s="9">
        <v>3671.65</v>
      </c>
      <c r="F334" s="50">
        <v>300880814</v>
      </c>
      <c r="G334" s="50">
        <v>8655.24</v>
      </c>
      <c r="H334" s="51">
        <f t="shared" si="11"/>
        <v>2.1761816638606435E-2</v>
      </c>
      <c r="I334" s="52">
        <f t="shared" si="10"/>
        <v>1</v>
      </c>
    </row>
    <row r="335" spans="1:9">
      <c r="A335" s="8">
        <v>39951</v>
      </c>
      <c r="B335" s="9">
        <v>3673.15</v>
      </c>
      <c r="C335" s="9">
        <v>4384.3</v>
      </c>
      <c r="D335" s="9">
        <v>3673.15</v>
      </c>
      <c r="E335" s="9">
        <v>4323.1499999999996</v>
      </c>
      <c r="F335" s="50">
        <v>2768292</v>
      </c>
      <c r="G335" s="50">
        <v>113.99</v>
      </c>
      <c r="H335" s="51">
        <f t="shared" si="11"/>
        <v>0.17744066019364579</v>
      </c>
      <c r="I335" s="52">
        <f t="shared" si="10"/>
        <v>1</v>
      </c>
    </row>
    <row r="336" spans="1:9">
      <c r="A336" s="8">
        <v>39952</v>
      </c>
      <c r="B336" s="9">
        <v>4324.95</v>
      </c>
      <c r="C336" s="9">
        <v>4509.3999999999996</v>
      </c>
      <c r="D336" s="9">
        <v>4167.6499999999996</v>
      </c>
      <c r="E336" s="9">
        <v>4318.45</v>
      </c>
      <c r="F336" s="50">
        <v>670982325</v>
      </c>
      <c r="G336" s="50">
        <v>26002.26</v>
      </c>
      <c r="H336" s="51">
        <f t="shared" si="11"/>
        <v>-1.0871702346667567E-3</v>
      </c>
      <c r="I336" s="52">
        <f t="shared" si="10"/>
        <v>0</v>
      </c>
    </row>
    <row r="337" spans="1:9">
      <c r="A337" s="8">
        <v>39953</v>
      </c>
      <c r="B337" s="9">
        <v>4318.75</v>
      </c>
      <c r="C337" s="9">
        <v>4362.8500000000004</v>
      </c>
      <c r="D337" s="9">
        <v>4244.7</v>
      </c>
      <c r="E337" s="9">
        <v>4270.3</v>
      </c>
      <c r="F337" s="50">
        <v>471343167</v>
      </c>
      <c r="G337" s="50">
        <v>16917.63</v>
      </c>
      <c r="H337" s="51">
        <f t="shared" si="11"/>
        <v>-1.1149833852423852E-2</v>
      </c>
      <c r="I337" s="52">
        <f t="shared" si="10"/>
        <v>0</v>
      </c>
    </row>
    <row r="338" spans="1:9">
      <c r="A338" s="8">
        <v>39954</v>
      </c>
      <c r="B338" s="9">
        <v>4270.3500000000004</v>
      </c>
      <c r="C338" s="9">
        <v>4319</v>
      </c>
      <c r="D338" s="9">
        <v>4199.2</v>
      </c>
      <c r="E338" s="9">
        <v>4210.8999999999996</v>
      </c>
      <c r="F338" s="50">
        <v>353070384</v>
      </c>
      <c r="G338" s="50">
        <v>12290.03</v>
      </c>
      <c r="H338" s="51">
        <f t="shared" si="11"/>
        <v>-1.3910029740299423E-2</v>
      </c>
      <c r="I338" s="52">
        <f t="shared" si="10"/>
        <v>0</v>
      </c>
    </row>
    <row r="339" spans="1:9">
      <c r="A339" s="8">
        <v>39955</v>
      </c>
      <c r="B339" s="9">
        <v>4211.8500000000004</v>
      </c>
      <c r="C339" s="9">
        <v>4249.5</v>
      </c>
      <c r="D339" s="9">
        <v>4155.8500000000004</v>
      </c>
      <c r="E339" s="9">
        <v>4238.5</v>
      </c>
      <c r="F339" s="50">
        <v>284165388</v>
      </c>
      <c r="G339" s="50">
        <v>10572.97</v>
      </c>
      <c r="H339" s="51">
        <f t="shared" si="11"/>
        <v>6.5544182953762853E-3</v>
      </c>
      <c r="I339" s="52">
        <f t="shared" si="10"/>
        <v>0</v>
      </c>
    </row>
    <row r="340" spans="1:9">
      <c r="A340" s="8">
        <v>39958</v>
      </c>
      <c r="B340" s="9">
        <v>4238.1000000000004</v>
      </c>
      <c r="C340" s="9">
        <v>4270.05</v>
      </c>
      <c r="D340" s="9">
        <v>4205.1000000000004</v>
      </c>
      <c r="E340" s="9">
        <v>4237.55</v>
      </c>
      <c r="F340" s="50">
        <v>299302991</v>
      </c>
      <c r="G340" s="50">
        <v>9104.6200000000008</v>
      </c>
      <c r="H340" s="51">
        <f t="shared" si="11"/>
        <v>-2.2413589713332627E-4</v>
      </c>
      <c r="I340" s="52">
        <f t="shared" si="10"/>
        <v>0</v>
      </c>
    </row>
    <row r="341" spans="1:9">
      <c r="A341" s="8">
        <v>39959</v>
      </c>
      <c r="B341" s="9">
        <v>4239.55</v>
      </c>
      <c r="C341" s="9">
        <v>4256.05</v>
      </c>
      <c r="D341" s="9">
        <v>4092.25</v>
      </c>
      <c r="E341" s="9">
        <v>4116.7</v>
      </c>
      <c r="F341" s="50">
        <v>308739530</v>
      </c>
      <c r="G341" s="50">
        <v>9501.7099999999991</v>
      </c>
      <c r="H341" s="51">
        <f t="shared" si="11"/>
        <v>-2.8518837535840391E-2</v>
      </c>
      <c r="I341" s="52">
        <f t="shared" si="10"/>
        <v>0</v>
      </c>
    </row>
    <row r="342" spans="1:9">
      <c r="A342" s="8">
        <v>39960</v>
      </c>
      <c r="B342" s="9">
        <v>4117.3</v>
      </c>
      <c r="C342" s="9">
        <v>4286.45</v>
      </c>
      <c r="D342" s="9">
        <v>4115.25</v>
      </c>
      <c r="E342" s="9">
        <v>4276.05</v>
      </c>
      <c r="F342" s="50">
        <v>353499631</v>
      </c>
      <c r="G342" s="50">
        <v>12173.35</v>
      </c>
      <c r="H342" s="51">
        <f t="shared" si="11"/>
        <v>3.8708188597663229E-2</v>
      </c>
      <c r="I342" s="52">
        <f t="shared" si="10"/>
        <v>0</v>
      </c>
    </row>
    <row r="343" spans="1:9">
      <c r="A343" s="8">
        <v>39961</v>
      </c>
      <c r="B343" s="9">
        <v>4276.1499999999996</v>
      </c>
      <c r="C343" s="9">
        <v>4354.8500000000004</v>
      </c>
      <c r="D343" s="9">
        <v>4254.8500000000004</v>
      </c>
      <c r="E343" s="9">
        <v>4337.1000000000004</v>
      </c>
      <c r="F343" s="50">
        <v>460439887</v>
      </c>
      <c r="G343" s="50">
        <v>16067.32</v>
      </c>
      <c r="H343" s="51">
        <f t="shared" si="11"/>
        <v>1.4277195074893889E-2</v>
      </c>
      <c r="I343" s="52">
        <f t="shared" si="10"/>
        <v>0</v>
      </c>
    </row>
    <row r="344" spans="1:9">
      <c r="A344" s="8">
        <v>39962</v>
      </c>
      <c r="B344" s="9">
        <v>4340.75</v>
      </c>
      <c r="C344" s="9">
        <v>4488.05</v>
      </c>
      <c r="D344" s="9">
        <v>4340.75</v>
      </c>
      <c r="E344" s="9">
        <v>4448.95</v>
      </c>
      <c r="F344" s="50">
        <v>506796280</v>
      </c>
      <c r="G344" s="50">
        <v>15181.73</v>
      </c>
      <c r="H344" s="51">
        <f t="shared" si="11"/>
        <v>2.5789121763390099E-2</v>
      </c>
      <c r="I344" s="52">
        <f t="shared" si="10"/>
        <v>1</v>
      </c>
    </row>
    <row r="345" spans="1:9">
      <c r="A345" s="8">
        <v>39965</v>
      </c>
      <c r="B345" s="9">
        <v>4450.3999999999996</v>
      </c>
      <c r="C345" s="9">
        <v>4545.3999999999996</v>
      </c>
      <c r="D345" s="9">
        <v>4450.3999999999996</v>
      </c>
      <c r="E345" s="9">
        <v>4529.8999999999996</v>
      </c>
      <c r="F345" s="50">
        <v>464256409</v>
      </c>
      <c r="G345" s="50">
        <v>12781.61</v>
      </c>
      <c r="H345" s="51">
        <f t="shared" si="11"/>
        <v>1.8195304510052912E-2</v>
      </c>
      <c r="I345" s="52">
        <f t="shared" si="10"/>
        <v>1</v>
      </c>
    </row>
    <row r="346" spans="1:9">
      <c r="A346" s="8">
        <v>39966</v>
      </c>
      <c r="B346" s="9">
        <v>4530.45</v>
      </c>
      <c r="C346" s="9">
        <v>4586.3999999999996</v>
      </c>
      <c r="D346" s="9">
        <v>4451.3</v>
      </c>
      <c r="E346" s="9">
        <v>4525.25</v>
      </c>
      <c r="F346" s="50">
        <v>396327441</v>
      </c>
      <c r="G346" s="50">
        <v>12565.07</v>
      </c>
      <c r="H346" s="51">
        <f t="shared" si="11"/>
        <v>-1.0265127265501883E-3</v>
      </c>
      <c r="I346" s="52">
        <f t="shared" si="10"/>
        <v>0</v>
      </c>
    </row>
    <row r="347" spans="1:9">
      <c r="A347" s="8">
        <v>39967</v>
      </c>
      <c r="B347" s="9">
        <v>4525.5</v>
      </c>
      <c r="C347" s="9">
        <v>4574.8999999999996</v>
      </c>
      <c r="D347" s="9">
        <v>4478.6000000000004</v>
      </c>
      <c r="E347" s="9">
        <v>4530.7</v>
      </c>
      <c r="F347" s="50">
        <v>415829528</v>
      </c>
      <c r="G347" s="50">
        <v>12131.57</v>
      </c>
      <c r="H347" s="51">
        <f t="shared" si="11"/>
        <v>1.2043533506436166E-3</v>
      </c>
      <c r="I347" s="52">
        <f t="shared" si="10"/>
        <v>0</v>
      </c>
    </row>
    <row r="348" spans="1:9">
      <c r="A348" s="8">
        <v>39968</v>
      </c>
      <c r="B348" s="9">
        <v>4530.3</v>
      </c>
      <c r="C348" s="9">
        <v>4582.2</v>
      </c>
      <c r="D348" s="9">
        <v>4453.45</v>
      </c>
      <c r="E348" s="9">
        <v>4572.6499999999996</v>
      </c>
      <c r="F348" s="50">
        <v>424050722</v>
      </c>
      <c r="G348" s="50">
        <v>12563.65</v>
      </c>
      <c r="H348" s="51">
        <f t="shared" si="11"/>
        <v>9.2590548921800409E-3</v>
      </c>
      <c r="I348" s="52">
        <f t="shared" si="10"/>
        <v>0</v>
      </c>
    </row>
    <row r="349" spans="1:9">
      <c r="A349" s="8">
        <v>39969</v>
      </c>
      <c r="B349" s="9">
        <v>4573.3</v>
      </c>
      <c r="C349" s="9">
        <v>4636.8500000000004</v>
      </c>
      <c r="D349" s="9">
        <v>4561.95</v>
      </c>
      <c r="E349" s="9">
        <v>4586.8999999999996</v>
      </c>
      <c r="F349" s="50">
        <v>409906842</v>
      </c>
      <c r="G349" s="50">
        <v>12907.88</v>
      </c>
      <c r="H349" s="51">
        <f t="shared" si="11"/>
        <v>3.116354848938796E-3</v>
      </c>
      <c r="I349" s="52">
        <f t="shared" si="10"/>
        <v>0</v>
      </c>
    </row>
    <row r="350" spans="1:9">
      <c r="A350" s="8">
        <v>39972</v>
      </c>
      <c r="B350" s="9">
        <v>4582.3500000000004</v>
      </c>
      <c r="C350" s="9">
        <v>4611.3999999999996</v>
      </c>
      <c r="D350" s="9">
        <v>4404.6499999999996</v>
      </c>
      <c r="E350" s="9">
        <v>4429.8999999999996</v>
      </c>
      <c r="F350" s="50">
        <v>370092839</v>
      </c>
      <c r="G350" s="50">
        <v>10824.22</v>
      </c>
      <c r="H350" s="51">
        <f t="shared" si="11"/>
        <v>-3.4227909917373345E-2</v>
      </c>
      <c r="I350" s="52">
        <f t="shared" si="10"/>
        <v>0</v>
      </c>
    </row>
    <row r="351" spans="1:9">
      <c r="A351" s="8">
        <v>39973</v>
      </c>
      <c r="B351" s="9">
        <v>4427.75</v>
      </c>
      <c r="C351" s="9">
        <v>4562.45</v>
      </c>
      <c r="D351" s="9">
        <v>4365.1000000000004</v>
      </c>
      <c r="E351" s="9">
        <v>4550.95</v>
      </c>
      <c r="F351" s="50">
        <v>414282839</v>
      </c>
      <c r="G351" s="50">
        <v>12049.96</v>
      </c>
      <c r="H351" s="51">
        <f t="shared" si="11"/>
        <v>2.7325673265762296E-2</v>
      </c>
      <c r="I351" s="52">
        <f t="shared" si="10"/>
        <v>0</v>
      </c>
    </row>
    <row r="352" spans="1:9">
      <c r="A352" s="8">
        <v>39974</v>
      </c>
      <c r="B352" s="9">
        <v>4551.7</v>
      </c>
      <c r="C352" s="9">
        <v>4688.95</v>
      </c>
      <c r="D352" s="9">
        <v>4551.7</v>
      </c>
      <c r="E352" s="9">
        <v>4655.25</v>
      </c>
      <c r="F352" s="50">
        <v>392189746</v>
      </c>
      <c r="G352" s="50">
        <v>13099.93</v>
      </c>
      <c r="H352" s="51">
        <f t="shared" si="11"/>
        <v>2.2918291785231748E-2</v>
      </c>
      <c r="I352" s="52">
        <f t="shared" si="10"/>
        <v>1</v>
      </c>
    </row>
    <row r="353" spans="1:9">
      <c r="A353" s="8">
        <v>39975</v>
      </c>
      <c r="B353" s="9">
        <v>4657.3999999999996</v>
      </c>
      <c r="C353" s="9">
        <v>4679.55</v>
      </c>
      <c r="D353" s="9">
        <v>4586.1499999999996</v>
      </c>
      <c r="E353" s="9">
        <v>4637.7</v>
      </c>
      <c r="F353" s="50">
        <v>391597868</v>
      </c>
      <c r="G353" s="50">
        <v>11474.46</v>
      </c>
      <c r="H353" s="51">
        <f t="shared" si="11"/>
        <v>-3.7699371677138993E-3</v>
      </c>
      <c r="I353" s="52">
        <f t="shared" si="10"/>
        <v>0</v>
      </c>
    </row>
    <row r="354" spans="1:9">
      <c r="A354" s="8">
        <v>39976</v>
      </c>
      <c r="B354" s="9">
        <v>4637.55</v>
      </c>
      <c r="C354" s="9">
        <v>4693.2</v>
      </c>
      <c r="D354" s="9">
        <v>4566.1499999999996</v>
      </c>
      <c r="E354" s="9">
        <v>4583.3999999999996</v>
      </c>
      <c r="F354" s="50">
        <v>351580404</v>
      </c>
      <c r="G354" s="50">
        <v>11400.58</v>
      </c>
      <c r="H354" s="51">
        <f t="shared" si="11"/>
        <v>-1.1708389934665941E-2</v>
      </c>
      <c r="I354" s="52">
        <f t="shared" si="10"/>
        <v>0</v>
      </c>
    </row>
    <row r="355" spans="1:9">
      <c r="A355" s="8">
        <v>39979</v>
      </c>
      <c r="B355" s="9">
        <v>4584.6499999999996</v>
      </c>
      <c r="C355" s="9">
        <v>4601.05</v>
      </c>
      <c r="D355" s="9">
        <v>4469.6000000000004</v>
      </c>
      <c r="E355" s="9">
        <v>4484</v>
      </c>
      <c r="F355" s="50">
        <v>322454082</v>
      </c>
      <c r="G355" s="50">
        <v>10755.98</v>
      </c>
      <c r="H355" s="51">
        <f t="shared" si="11"/>
        <v>-2.1686957280621311E-2</v>
      </c>
      <c r="I355" s="52">
        <f t="shared" si="10"/>
        <v>0</v>
      </c>
    </row>
    <row r="356" spans="1:9">
      <c r="A356" s="8">
        <v>39980</v>
      </c>
      <c r="B356" s="9">
        <v>4478.1000000000004</v>
      </c>
      <c r="C356" s="9">
        <v>4537.95</v>
      </c>
      <c r="D356" s="9">
        <v>4405.95</v>
      </c>
      <c r="E356" s="9">
        <v>4517.8</v>
      </c>
      <c r="F356" s="50">
        <v>320009267</v>
      </c>
      <c r="G356" s="50">
        <v>10807.47</v>
      </c>
      <c r="H356" s="51">
        <f t="shared" si="11"/>
        <v>7.5379125780552503E-3</v>
      </c>
      <c r="I356" s="52">
        <f t="shared" si="10"/>
        <v>0</v>
      </c>
    </row>
    <row r="357" spans="1:9">
      <c r="A357" s="8">
        <v>39981</v>
      </c>
      <c r="B357" s="9">
        <v>4515.3500000000004</v>
      </c>
      <c r="C357" s="9">
        <v>4517.8</v>
      </c>
      <c r="D357" s="9">
        <v>4332.8</v>
      </c>
      <c r="E357" s="9">
        <v>4356.1499999999996</v>
      </c>
      <c r="F357" s="50">
        <v>327627945</v>
      </c>
      <c r="G357" s="50">
        <v>11194.56</v>
      </c>
      <c r="H357" s="51">
        <f t="shared" si="11"/>
        <v>-3.5780689716233716E-2</v>
      </c>
      <c r="I357" s="52">
        <f t="shared" si="10"/>
        <v>0</v>
      </c>
    </row>
    <row r="358" spans="1:9">
      <c r="A358" s="8">
        <v>39982</v>
      </c>
      <c r="B358" s="9">
        <v>4352.95</v>
      </c>
      <c r="C358" s="9">
        <v>4375.3</v>
      </c>
      <c r="D358" s="9">
        <v>4222.1499999999996</v>
      </c>
      <c r="E358" s="9">
        <v>4251.3999999999996</v>
      </c>
      <c r="F358" s="50">
        <v>373404826</v>
      </c>
      <c r="G358" s="50">
        <v>11542.45</v>
      </c>
      <c r="H358" s="51">
        <f t="shared" si="11"/>
        <v>-2.404646304649749E-2</v>
      </c>
      <c r="I358" s="52">
        <f t="shared" si="10"/>
        <v>0</v>
      </c>
    </row>
    <row r="359" spans="1:9">
      <c r="A359" s="8">
        <v>39983</v>
      </c>
      <c r="B359" s="9">
        <v>4251.1000000000004</v>
      </c>
      <c r="C359" s="9">
        <v>4326.2</v>
      </c>
      <c r="D359" s="9">
        <v>4206.7</v>
      </c>
      <c r="E359" s="9">
        <v>4313.6000000000004</v>
      </c>
      <c r="F359" s="50">
        <v>350066880</v>
      </c>
      <c r="G359" s="50">
        <v>10401.790000000001</v>
      </c>
      <c r="H359" s="51">
        <f t="shared" si="11"/>
        <v>1.4630474667168603E-2</v>
      </c>
      <c r="I359" s="52">
        <f t="shared" si="10"/>
        <v>0</v>
      </c>
    </row>
    <row r="360" spans="1:9">
      <c r="A360" s="8">
        <v>39986</v>
      </c>
      <c r="B360" s="9">
        <v>4314.2</v>
      </c>
      <c r="C360" s="9">
        <v>4352.25</v>
      </c>
      <c r="D360" s="9">
        <v>4221.8999999999996</v>
      </c>
      <c r="E360" s="9">
        <v>4235.25</v>
      </c>
      <c r="F360" s="50">
        <v>270808678</v>
      </c>
      <c r="G360" s="50">
        <v>9103.94</v>
      </c>
      <c r="H360" s="51">
        <f t="shared" si="11"/>
        <v>-1.8163482937685549E-2</v>
      </c>
      <c r="I360" s="52">
        <f t="shared" si="10"/>
        <v>0</v>
      </c>
    </row>
    <row r="361" spans="1:9">
      <c r="A361" s="8">
        <v>39987</v>
      </c>
      <c r="B361" s="9">
        <v>4223.3</v>
      </c>
      <c r="C361" s="9">
        <v>4267.45</v>
      </c>
      <c r="D361" s="9">
        <v>4143.25</v>
      </c>
      <c r="E361" s="9">
        <v>4247</v>
      </c>
      <c r="F361" s="50">
        <v>339990201</v>
      </c>
      <c r="G361" s="50">
        <v>10880.96</v>
      </c>
      <c r="H361" s="51">
        <f t="shared" si="11"/>
        <v>2.77433445487274E-3</v>
      </c>
      <c r="I361" s="52">
        <f t="shared" si="10"/>
        <v>0</v>
      </c>
    </row>
    <row r="362" spans="1:9">
      <c r="A362" s="8">
        <v>39988</v>
      </c>
      <c r="B362" s="9">
        <v>4247.3</v>
      </c>
      <c r="C362" s="9">
        <v>4307</v>
      </c>
      <c r="D362" s="9">
        <v>4218.25</v>
      </c>
      <c r="E362" s="9">
        <v>4292.95</v>
      </c>
      <c r="F362" s="50">
        <v>311199175</v>
      </c>
      <c r="G362" s="50">
        <v>9512.27</v>
      </c>
      <c r="H362" s="51">
        <f t="shared" si="11"/>
        <v>1.0819401930774575E-2</v>
      </c>
      <c r="I362" s="52">
        <f t="shared" si="10"/>
        <v>0</v>
      </c>
    </row>
    <row r="363" spans="1:9">
      <c r="A363" s="8">
        <v>39989</v>
      </c>
      <c r="B363" s="9">
        <v>4293.8500000000004</v>
      </c>
      <c r="C363" s="9">
        <v>4337.95</v>
      </c>
      <c r="D363" s="9">
        <v>4221.1499999999996</v>
      </c>
      <c r="E363" s="9">
        <v>4241.8500000000004</v>
      </c>
      <c r="F363" s="50">
        <v>407987742</v>
      </c>
      <c r="G363" s="50">
        <v>12847.28</v>
      </c>
      <c r="H363" s="51">
        <f t="shared" si="11"/>
        <v>-1.1903236702034636E-2</v>
      </c>
      <c r="I363" s="52">
        <f t="shared" si="10"/>
        <v>0</v>
      </c>
    </row>
    <row r="364" spans="1:9">
      <c r="A364" s="8">
        <v>39990</v>
      </c>
      <c r="B364" s="9">
        <v>4243.95</v>
      </c>
      <c r="C364" s="9">
        <v>4383.75</v>
      </c>
      <c r="D364" s="9">
        <v>4243.95</v>
      </c>
      <c r="E364" s="9">
        <v>4375.5</v>
      </c>
      <c r="F364" s="50">
        <v>284570041</v>
      </c>
      <c r="G364" s="50">
        <v>10065.52</v>
      </c>
      <c r="H364" s="51">
        <f t="shared" si="11"/>
        <v>3.150747904805673E-2</v>
      </c>
      <c r="I364" s="52">
        <f t="shared" si="10"/>
        <v>1</v>
      </c>
    </row>
    <row r="365" spans="1:9">
      <c r="A365" s="8">
        <v>39993</v>
      </c>
      <c r="B365" s="9">
        <v>4375.3999999999996</v>
      </c>
      <c r="C365" s="9">
        <v>4439.95</v>
      </c>
      <c r="D365" s="9">
        <v>4350.8999999999996</v>
      </c>
      <c r="E365" s="9">
        <v>4390.95</v>
      </c>
      <c r="F365" s="50">
        <v>293321334</v>
      </c>
      <c r="G365" s="50">
        <v>9591.85</v>
      </c>
      <c r="H365" s="51">
        <f t="shared" si="11"/>
        <v>3.5310250257112319E-3</v>
      </c>
      <c r="I365" s="52">
        <f t="shared" si="10"/>
        <v>0</v>
      </c>
    </row>
    <row r="366" spans="1:9">
      <c r="A366" s="8">
        <v>39994</v>
      </c>
      <c r="B366" s="9">
        <v>4391.5</v>
      </c>
      <c r="C366" s="9">
        <v>4426.75</v>
      </c>
      <c r="D366" s="9">
        <v>4267.3500000000004</v>
      </c>
      <c r="E366" s="9">
        <v>4291.1000000000004</v>
      </c>
      <c r="F366" s="50">
        <v>336647021</v>
      </c>
      <c r="G366" s="50">
        <v>9901.5300000000007</v>
      </c>
      <c r="H366" s="51">
        <f t="shared" si="11"/>
        <v>-2.2739953768546539E-2</v>
      </c>
      <c r="I366" s="52">
        <f t="shared" si="10"/>
        <v>0</v>
      </c>
    </row>
    <row r="367" spans="1:9">
      <c r="A367" s="8">
        <v>39995</v>
      </c>
      <c r="B367" s="9">
        <v>4292.3</v>
      </c>
      <c r="C367" s="9">
        <v>4362.3</v>
      </c>
      <c r="D367" s="9">
        <v>4249.7</v>
      </c>
      <c r="E367" s="9">
        <v>4340.8999999999996</v>
      </c>
      <c r="F367" s="50">
        <v>289982752</v>
      </c>
      <c r="G367" s="50">
        <v>8654.14</v>
      </c>
      <c r="H367" s="51">
        <f t="shared" si="11"/>
        <v>1.1605415860734825E-2</v>
      </c>
      <c r="I367" s="52">
        <f t="shared" si="10"/>
        <v>0</v>
      </c>
    </row>
    <row r="368" spans="1:9">
      <c r="A368" s="8">
        <v>39996</v>
      </c>
      <c r="B368" s="9">
        <v>4373.5</v>
      </c>
      <c r="C368" s="9">
        <v>4383.6499999999996</v>
      </c>
      <c r="D368" s="9">
        <v>4288.75</v>
      </c>
      <c r="E368" s="9">
        <v>4348.8500000000004</v>
      </c>
      <c r="F368" s="50">
        <v>259079398</v>
      </c>
      <c r="G368" s="50">
        <v>9730.33</v>
      </c>
      <c r="H368" s="51">
        <f t="shared" si="11"/>
        <v>1.8314174479947543E-3</v>
      </c>
      <c r="I368" s="52">
        <f t="shared" si="10"/>
        <v>0</v>
      </c>
    </row>
    <row r="369" spans="1:9">
      <c r="A369" s="8">
        <v>39997</v>
      </c>
      <c r="B369" s="9">
        <v>4347.3</v>
      </c>
      <c r="C369" s="9">
        <v>4434.45</v>
      </c>
      <c r="D369" s="9">
        <v>4298.95</v>
      </c>
      <c r="E369" s="9">
        <v>4424.25</v>
      </c>
      <c r="F369" s="50">
        <v>224680237</v>
      </c>
      <c r="G369" s="50">
        <v>8374.4</v>
      </c>
      <c r="H369" s="51">
        <f t="shared" si="11"/>
        <v>1.7337916920565188E-2</v>
      </c>
      <c r="I369" s="52">
        <f t="shared" si="10"/>
        <v>0</v>
      </c>
    </row>
    <row r="370" spans="1:9">
      <c r="A370" s="8">
        <v>40000</v>
      </c>
      <c r="B370" s="9">
        <v>4429.6000000000004</v>
      </c>
      <c r="C370" s="9">
        <v>4479.8</v>
      </c>
      <c r="D370" s="9">
        <v>4133.7</v>
      </c>
      <c r="E370" s="9">
        <v>4165.7</v>
      </c>
      <c r="F370" s="50">
        <v>365737764</v>
      </c>
      <c r="G370" s="50">
        <v>12648.38</v>
      </c>
      <c r="H370" s="51">
        <f t="shared" si="11"/>
        <v>-5.8439283494377658E-2</v>
      </c>
      <c r="I370" s="52">
        <f t="shared" si="10"/>
        <v>0</v>
      </c>
    </row>
    <row r="371" spans="1:9">
      <c r="A371" s="8">
        <v>40001</v>
      </c>
      <c r="B371" s="9">
        <v>4166</v>
      </c>
      <c r="C371" s="9">
        <v>4231.8</v>
      </c>
      <c r="D371" s="9">
        <v>4155.5</v>
      </c>
      <c r="E371" s="9">
        <v>4202.1499999999996</v>
      </c>
      <c r="F371" s="50">
        <v>290915989</v>
      </c>
      <c r="G371" s="50">
        <v>10299.040000000001</v>
      </c>
      <c r="H371" s="51">
        <f t="shared" si="11"/>
        <v>8.7500300069616177E-3</v>
      </c>
      <c r="I371" s="52">
        <f t="shared" si="10"/>
        <v>0</v>
      </c>
    </row>
    <row r="372" spans="1:9">
      <c r="A372" s="8">
        <v>40002</v>
      </c>
      <c r="B372" s="9">
        <v>4201.8500000000004</v>
      </c>
      <c r="C372" s="9">
        <v>4201.8500000000004</v>
      </c>
      <c r="D372" s="9">
        <v>4061.1</v>
      </c>
      <c r="E372" s="9">
        <v>4078.9</v>
      </c>
      <c r="F372" s="50">
        <v>339578445</v>
      </c>
      <c r="G372" s="50">
        <v>10077.549999999999</v>
      </c>
      <c r="H372" s="51">
        <f t="shared" si="11"/>
        <v>-2.9330223813999856E-2</v>
      </c>
      <c r="I372" s="52">
        <f t="shared" si="10"/>
        <v>0</v>
      </c>
    </row>
    <row r="373" spans="1:9">
      <c r="A373" s="8">
        <v>40003</v>
      </c>
      <c r="B373" s="9">
        <v>4078.75</v>
      </c>
      <c r="C373" s="9">
        <v>4114.8999999999996</v>
      </c>
      <c r="D373" s="9">
        <v>4039.85</v>
      </c>
      <c r="E373" s="9">
        <v>4080.95</v>
      </c>
      <c r="F373" s="50">
        <v>406359501</v>
      </c>
      <c r="G373" s="50">
        <v>9201.81</v>
      </c>
      <c r="H373" s="51">
        <f t="shared" si="11"/>
        <v>5.0258648164946962E-4</v>
      </c>
      <c r="I373" s="52">
        <f t="shared" si="10"/>
        <v>0</v>
      </c>
    </row>
    <row r="374" spans="1:9">
      <c r="A374" s="8">
        <v>40004</v>
      </c>
      <c r="B374" s="9">
        <v>4081.4</v>
      </c>
      <c r="C374" s="9">
        <v>4129.95</v>
      </c>
      <c r="D374" s="9">
        <v>3976.8</v>
      </c>
      <c r="E374" s="9">
        <v>4003.9</v>
      </c>
      <c r="F374" s="50">
        <v>303001008</v>
      </c>
      <c r="G374" s="50">
        <v>8770.17</v>
      </c>
      <c r="H374" s="51">
        <f t="shared" si="11"/>
        <v>-1.8880407748195771E-2</v>
      </c>
      <c r="I374" s="52">
        <f t="shared" si="10"/>
        <v>0</v>
      </c>
    </row>
    <row r="375" spans="1:9">
      <c r="A375" s="8">
        <v>40007</v>
      </c>
      <c r="B375" s="9">
        <v>4003.4</v>
      </c>
      <c r="C375" s="9">
        <v>4003.4</v>
      </c>
      <c r="D375" s="9">
        <v>3918.75</v>
      </c>
      <c r="E375" s="9">
        <v>3974.05</v>
      </c>
      <c r="F375" s="50">
        <v>273186872</v>
      </c>
      <c r="G375" s="50">
        <v>7530.57</v>
      </c>
      <c r="H375" s="51">
        <f t="shared" si="11"/>
        <v>-7.4552311496290935E-3</v>
      </c>
      <c r="I375" s="52">
        <f t="shared" si="10"/>
        <v>0</v>
      </c>
    </row>
    <row r="376" spans="1:9">
      <c r="A376" s="8">
        <v>40008</v>
      </c>
      <c r="B376" s="9">
        <v>3974.1</v>
      </c>
      <c r="C376" s="9">
        <v>4128.8999999999996</v>
      </c>
      <c r="D376" s="9">
        <v>3974.1</v>
      </c>
      <c r="E376" s="9">
        <v>4111.3999999999996</v>
      </c>
      <c r="F376" s="50">
        <v>242076783</v>
      </c>
      <c r="G376" s="50">
        <v>7797.11</v>
      </c>
      <c r="H376" s="51">
        <f t="shared" si="11"/>
        <v>3.4561719153004988E-2</v>
      </c>
      <c r="I376" s="52">
        <f t="shared" si="10"/>
        <v>1</v>
      </c>
    </row>
    <row r="377" spans="1:9">
      <c r="A377" s="8">
        <v>40009</v>
      </c>
      <c r="B377" s="9">
        <v>4120.8</v>
      </c>
      <c r="C377" s="9">
        <v>4249.55</v>
      </c>
      <c r="D377" s="9">
        <v>4118.75</v>
      </c>
      <c r="E377" s="9">
        <v>4233.5</v>
      </c>
      <c r="F377" s="50">
        <v>254611958</v>
      </c>
      <c r="G377" s="50">
        <v>8138.11</v>
      </c>
      <c r="H377" s="51">
        <f t="shared" si="11"/>
        <v>2.9697913119618669E-2</v>
      </c>
      <c r="I377" s="52">
        <f t="shared" si="10"/>
        <v>0</v>
      </c>
    </row>
    <row r="378" spans="1:9">
      <c r="A378" s="8">
        <v>40010</v>
      </c>
      <c r="B378" s="9">
        <v>4223.5</v>
      </c>
      <c r="C378" s="9">
        <v>4305</v>
      </c>
      <c r="D378" s="9">
        <v>4205.5</v>
      </c>
      <c r="E378" s="9">
        <v>4231.3999999999996</v>
      </c>
      <c r="F378" s="50">
        <v>292288337</v>
      </c>
      <c r="G378" s="50">
        <v>10209.959999999999</v>
      </c>
      <c r="H378" s="51">
        <f t="shared" si="11"/>
        <v>-4.9604346285592182E-4</v>
      </c>
      <c r="I378" s="52">
        <f t="shared" si="10"/>
        <v>0</v>
      </c>
    </row>
    <row r="379" spans="1:9">
      <c r="A379" s="8">
        <v>40011</v>
      </c>
      <c r="B379" s="9">
        <v>4231.45</v>
      </c>
      <c r="C379" s="9">
        <v>4390.3999999999996</v>
      </c>
      <c r="D379" s="9">
        <v>4230.1499999999996</v>
      </c>
      <c r="E379" s="9">
        <v>4374.95</v>
      </c>
      <c r="F379" s="50">
        <v>250233020</v>
      </c>
      <c r="G379" s="50">
        <v>9545.1</v>
      </c>
      <c r="H379" s="51">
        <f t="shared" si="11"/>
        <v>3.3924942099541555E-2</v>
      </c>
      <c r="I379" s="52">
        <f t="shared" si="10"/>
        <v>0</v>
      </c>
    </row>
    <row r="380" spans="1:9">
      <c r="A380" s="8">
        <v>40014</v>
      </c>
      <c r="B380" s="9">
        <v>4377.8999999999996</v>
      </c>
      <c r="C380" s="9">
        <v>4510.3</v>
      </c>
      <c r="D380" s="9">
        <v>4377.8999999999996</v>
      </c>
      <c r="E380" s="9">
        <v>4502.25</v>
      </c>
      <c r="F380" s="50">
        <v>280309302</v>
      </c>
      <c r="G380" s="50">
        <v>10151.33</v>
      </c>
      <c r="H380" s="51">
        <f t="shared" si="11"/>
        <v>2.9097475399718853E-2</v>
      </c>
      <c r="I380" s="52">
        <f t="shared" si="10"/>
        <v>1</v>
      </c>
    </row>
    <row r="381" spans="1:9">
      <c r="A381" s="8">
        <v>40015</v>
      </c>
      <c r="B381" s="9">
        <v>4501.5</v>
      </c>
      <c r="C381" s="9">
        <v>4524</v>
      </c>
      <c r="D381" s="9">
        <v>4436.6000000000004</v>
      </c>
      <c r="E381" s="9">
        <v>4469.1000000000004</v>
      </c>
      <c r="F381" s="50">
        <v>311984330</v>
      </c>
      <c r="G381" s="50">
        <v>10289.73</v>
      </c>
      <c r="H381" s="51">
        <f t="shared" si="11"/>
        <v>-7.3629851740795171E-3</v>
      </c>
      <c r="I381" s="52">
        <f t="shared" si="10"/>
        <v>0</v>
      </c>
    </row>
    <row r="382" spans="1:9">
      <c r="A382" s="8">
        <v>40016</v>
      </c>
      <c r="B382" s="9">
        <v>4469.3</v>
      </c>
      <c r="C382" s="9">
        <v>4557.95</v>
      </c>
      <c r="D382" s="9">
        <v>4380.45</v>
      </c>
      <c r="E382" s="9">
        <v>4398.8999999999996</v>
      </c>
      <c r="F382" s="50">
        <v>337796915</v>
      </c>
      <c r="G382" s="50">
        <v>11688.74</v>
      </c>
      <c r="H382" s="51">
        <f t="shared" si="11"/>
        <v>-1.5707860643082716E-2</v>
      </c>
      <c r="I382" s="52">
        <f t="shared" si="10"/>
        <v>0</v>
      </c>
    </row>
    <row r="383" spans="1:9">
      <c r="A383" s="8">
        <v>40017</v>
      </c>
      <c r="B383" s="9">
        <v>4409.7</v>
      </c>
      <c r="C383" s="9">
        <v>4532.3999999999996</v>
      </c>
      <c r="D383" s="9">
        <v>4405.95</v>
      </c>
      <c r="E383" s="9">
        <v>4523.75</v>
      </c>
      <c r="F383" s="50">
        <v>273052133</v>
      </c>
      <c r="G383" s="50">
        <v>10580</v>
      </c>
      <c r="H383" s="51">
        <f t="shared" si="11"/>
        <v>2.8382095523881157E-2</v>
      </c>
      <c r="I383" s="52">
        <f t="shared" si="10"/>
        <v>0</v>
      </c>
    </row>
    <row r="384" spans="1:9">
      <c r="A384" s="8">
        <v>40018</v>
      </c>
      <c r="B384" s="9">
        <v>4524.8</v>
      </c>
      <c r="C384" s="9">
        <v>4578.75</v>
      </c>
      <c r="D384" s="9">
        <v>4504.8500000000004</v>
      </c>
      <c r="E384" s="9">
        <v>4568.55</v>
      </c>
      <c r="F384" s="50">
        <v>351255586</v>
      </c>
      <c r="G384" s="50">
        <v>11501.51</v>
      </c>
      <c r="H384" s="51">
        <f t="shared" si="11"/>
        <v>9.9032882011604872E-3</v>
      </c>
      <c r="I384" s="52">
        <f t="shared" si="10"/>
        <v>0</v>
      </c>
    </row>
    <row r="385" spans="1:9">
      <c r="A385" s="8">
        <v>40021</v>
      </c>
      <c r="B385" s="9">
        <v>4568.6499999999996</v>
      </c>
      <c r="C385" s="9">
        <v>4596.75</v>
      </c>
      <c r="D385" s="9">
        <v>4528.5</v>
      </c>
      <c r="E385" s="9">
        <v>4572.3</v>
      </c>
      <c r="F385" s="50">
        <v>277017434</v>
      </c>
      <c r="G385" s="50">
        <v>10388.02</v>
      </c>
      <c r="H385" s="51">
        <f t="shared" si="11"/>
        <v>8.2082936599148226E-4</v>
      </c>
      <c r="I385" s="52">
        <f t="shared" si="10"/>
        <v>0</v>
      </c>
    </row>
    <row r="386" spans="1:9">
      <c r="A386" s="8">
        <v>40022</v>
      </c>
      <c r="B386" s="9">
        <v>4572.8</v>
      </c>
      <c r="C386" s="9">
        <v>4599.8999999999996</v>
      </c>
      <c r="D386" s="9">
        <v>4529.1499999999996</v>
      </c>
      <c r="E386" s="9">
        <v>4564.1000000000004</v>
      </c>
      <c r="F386" s="50">
        <v>382344566</v>
      </c>
      <c r="G386" s="50">
        <v>12576.09</v>
      </c>
      <c r="H386" s="51">
        <f t="shared" si="11"/>
        <v>-1.793408131574914E-3</v>
      </c>
      <c r="I386" s="52">
        <f t="shared" si="10"/>
        <v>0</v>
      </c>
    </row>
    <row r="387" spans="1:9">
      <c r="A387" s="8">
        <v>40023</v>
      </c>
      <c r="B387" s="9">
        <v>4565.8</v>
      </c>
      <c r="C387" s="9">
        <v>4573.8500000000004</v>
      </c>
      <c r="D387" s="9">
        <v>4420.8</v>
      </c>
      <c r="E387" s="9">
        <v>4513.5</v>
      </c>
      <c r="F387" s="50">
        <v>368035721</v>
      </c>
      <c r="G387" s="50">
        <v>12501.05</v>
      </c>
      <c r="H387" s="51">
        <f t="shared" si="11"/>
        <v>-1.1086523082316391E-2</v>
      </c>
      <c r="I387" s="52">
        <f t="shared" si="10"/>
        <v>0</v>
      </c>
    </row>
    <row r="388" spans="1:9">
      <c r="A388" s="8">
        <v>40024</v>
      </c>
      <c r="B388" s="9">
        <v>4513.1000000000004</v>
      </c>
      <c r="C388" s="9">
        <v>4582.3500000000004</v>
      </c>
      <c r="D388" s="9">
        <v>4474.5</v>
      </c>
      <c r="E388" s="9">
        <v>4571.45</v>
      </c>
      <c r="F388" s="50">
        <v>338985380</v>
      </c>
      <c r="G388" s="50">
        <v>13121.84</v>
      </c>
      <c r="H388" s="51">
        <f t="shared" si="11"/>
        <v>1.2839259997784458E-2</v>
      </c>
      <c r="I388" s="52">
        <f t="shared" ref="I388:I451" si="12">IF(B388=D388,1,0)</f>
        <v>0</v>
      </c>
    </row>
    <row r="389" spans="1:9">
      <c r="A389" s="8">
        <v>40025</v>
      </c>
      <c r="B389" s="9">
        <v>4571.6000000000004</v>
      </c>
      <c r="C389" s="9">
        <v>4669.75</v>
      </c>
      <c r="D389" s="9">
        <v>4571.6000000000004</v>
      </c>
      <c r="E389" s="9">
        <v>4636.45</v>
      </c>
      <c r="F389" s="50">
        <v>300437149</v>
      </c>
      <c r="G389" s="50">
        <v>10951.04</v>
      </c>
      <c r="H389" s="51">
        <f t="shared" ref="H389:H452" si="13">(E389/E388)-1</f>
        <v>1.4218683349921823E-2</v>
      </c>
      <c r="I389" s="52">
        <f t="shared" si="12"/>
        <v>1</v>
      </c>
    </row>
    <row r="390" spans="1:9">
      <c r="A390" s="8">
        <v>40028</v>
      </c>
      <c r="B390" s="9">
        <v>4633.8</v>
      </c>
      <c r="C390" s="9">
        <v>4723.75</v>
      </c>
      <c r="D390" s="9">
        <v>4617.75</v>
      </c>
      <c r="E390" s="9">
        <v>4711.3999999999996</v>
      </c>
      <c r="F390" s="50">
        <v>277002677</v>
      </c>
      <c r="G390" s="50">
        <v>8717.2199999999993</v>
      </c>
      <c r="H390" s="51">
        <f t="shared" si="13"/>
        <v>1.6165385154590206E-2</v>
      </c>
      <c r="I390" s="52">
        <f t="shared" si="12"/>
        <v>0</v>
      </c>
    </row>
    <row r="391" spans="1:9">
      <c r="A391" s="8">
        <v>40029</v>
      </c>
      <c r="B391" s="9">
        <v>4706.25</v>
      </c>
      <c r="C391" s="9">
        <v>4731.45</v>
      </c>
      <c r="D391" s="9">
        <v>4642.6000000000004</v>
      </c>
      <c r="E391" s="9">
        <v>4680.5</v>
      </c>
      <c r="F391" s="50">
        <v>322871852</v>
      </c>
      <c r="G391" s="50">
        <v>10938.39</v>
      </c>
      <c r="H391" s="51">
        <f t="shared" si="13"/>
        <v>-6.5585600882963613E-3</v>
      </c>
      <c r="I391" s="52">
        <f t="shared" si="12"/>
        <v>0</v>
      </c>
    </row>
    <row r="392" spans="1:9">
      <c r="A392" s="8">
        <v>40030</v>
      </c>
      <c r="B392" s="9">
        <v>4680.95</v>
      </c>
      <c r="C392" s="9">
        <v>4717.2</v>
      </c>
      <c r="D392" s="9">
        <v>4629.8500000000004</v>
      </c>
      <c r="E392" s="9">
        <v>4694.1499999999996</v>
      </c>
      <c r="F392" s="50">
        <v>244640641</v>
      </c>
      <c r="G392" s="50">
        <v>9312.86</v>
      </c>
      <c r="H392" s="51">
        <f t="shared" si="13"/>
        <v>2.9163550902679969E-3</v>
      </c>
      <c r="I392" s="52">
        <f t="shared" si="12"/>
        <v>0</v>
      </c>
    </row>
    <row r="393" spans="1:9">
      <c r="A393" s="8">
        <v>40031</v>
      </c>
      <c r="B393" s="9">
        <v>4694.3500000000004</v>
      </c>
      <c r="C393" s="9">
        <v>4718.1499999999996</v>
      </c>
      <c r="D393" s="9">
        <v>4559.2</v>
      </c>
      <c r="E393" s="9">
        <v>4585.5</v>
      </c>
      <c r="F393" s="50">
        <v>278150681</v>
      </c>
      <c r="G393" s="50">
        <v>10973.92</v>
      </c>
      <c r="H393" s="51">
        <f t="shared" si="13"/>
        <v>-2.3145830448536908E-2</v>
      </c>
      <c r="I393" s="52">
        <f t="shared" si="12"/>
        <v>0</v>
      </c>
    </row>
    <row r="394" spans="1:9">
      <c r="A394" s="8">
        <v>40032</v>
      </c>
      <c r="B394" s="9">
        <v>4591.8999999999996</v>
      </c>
      <c r="C394" s="9">
        <v>4591.8999999999996</v>
      </c>
      <c r="D394" s="9">
        <v>4463.95</v>
      </c>
      <c r="E394" s="9">
        <v>4481.3999999999996</v>
      </c>
      <c r="F394" s="50">
        <v>266871982</v>
      </c>
      <c r="G394" s="50">
        <v>9772.77</v>
      </c>
      <c r="H394" s="51">
        <f t="shared" si="13"/>
        <v>-2.2701995420346788E-2</v>
      </c>
      <c r="I394" s="52">
        <f t="shared" si="12"/>
        <v>0</v>
      </c>
    </row>
    <row r="395" spans="1:9">
      <c r="A395" s="8">
        <v>40035</v>
      </c>
      <c r="B395" s="9">
        <v>4486.5</v>
      </c>
      <c r="C395" s="9">
        <v>4562.5</v>
      </c>
      <c r="D395" s="9">
        <v>4399.8500000000004</v>
      </c>
      <c r="E395" s="9">
        <v>4437.6499999999996</v>
      </c>
      <c r="F395" s="50">
        <v>284079082</v>
      </c>
      <c r="G395" s="50">
        <v>10028.43</v>
      </c>
      <c r="H395" s="51">
        <f t="shared" si="13"/>
        <v>-9.7625741955639223E-3</v>
      </c>
      <c r="I395" s="52">
        <f t="shared" si="12"/>
        <v>0</v>
      </c>
    </row>
    <row r="396" spans="1:9">
      <c r="A396" s="8">
        <v>40036</v>
      </c>
      <c r="B396" s="9">
        <v>4435</v>
      </c>
      <c r="C396" s="9">
        <v>4510.8</v>
      </c>
      <c r="D396" s="9">
        <v>4398.8999999999996</v>
      </c>
      <c r="E396" s="9">
        <v>4471.3500000000004</v>
      </c>
      <c r="F396" s="50">
        <v>250129719</v>
      </c>
      <c r="G396" s="50">
        <v>9082.7800000000007</v>
      </c>
      <c r="H396" s="51">
        <f t="shared" si="13"/>
        <v>7.5941094948905885E-3</v>
      </c>
      <c r="I396" s="52">
        <f t="shared" si="12"/>
        <v>0</v>
      </c>
    </row>
    <row r="397" spans="1:9">
      <c r="A397" s="8">
        <v>40037</v>
      </c>
      <c r="B397" s="9">
        <v>4473.8</v>
      </c>
      <c r="C397" s="9">
        <v>4473.8</v>
      </c>
      <c r="D397" s="9">
        <v>4359.3999999999996</v>
      </c>
      <c r="E397" s="9">
        <v>4457.5</v>
      </c>
      <c r="F397" s="50">
        <v>274149382</v>
      </c>
      <c r="G397" s="50">
        <v>9375.42</v>
      </c>
      <c r="H397" s="51">
        <f t="shared" si="13"/>
        <v>-3.0974985183446213E-3</v>
      </c>
      <c r="I397" s="52">
        <f t="shared" si="12"/>
        <v>0</v>
      </c>
    </row>
    <row r="398" spans="1:9">
      <c r="A398" s="8">
        <v>40038</v>
      </c>
      <c r="B398" s="9">
        <v>4458.55</v>
      </c>
      <c r="C398" s="9">
        <v>4614.1499999999996</v>
      </c>
      <c r="D398" s="9">
        <v>4458.55</v>
      </c>
      <c r="E398" s="9">
        <v>4605</v>
      </c>
      <c r="F398" s="50">
        <v>253540980</v>
      </c>
      <c r="G398" s="50">
        <v>8883.2199999999993</v>
      </c>
      <c r="H398" s="51">
        <f t="shared" si="13"/>
        <v>3.3090297251822776E-2</v>
      </c>
      <c r="I398" s="52">
        <f t="shared" si="12"/>
        <v>1</v>
      </c>
    </row>
    <row r="399" spans="1:9">
      <c r="A399" s="8">
        <v>40039</v>
      </c>
      <c r="B399" s="9">
        <v>4605.1499999999996</v>
      </c>
      <c r="C399" s="9">
        <v>4619</v>
      </c>
      <c r="D399" s="9">
        <v>4559.3500000000004</v>
      </c>
      <c r="E399" s="9">
        <v>4580.05</v>
      </c>
      <c r="F399" s="50">
        <v>222992686</v>
      </c>
      <c r="G399" s="50">
        <v>8149</v>
      </c>
      <c r="H399" s="51">
        <f t="shared" si="13"/>
        <v>-5.4180238870792374E-3</v>
      </c>
      <c r="I399" s="52">
        <f t="shared" si="12"/>
        <v>0</v>
      </c>
    </row>
    <row r="400" spans="1:9">
      <c r="A400" s="8">
        <v>40042</v>
      </c>
      <c r="B400" s="9">
        <v>4578.8</v>
      </c>
      <c r="C400" s="9">
        <v>4578.8</v>
      </c>
      <c r="D400" s="9">
        <v>4374.6000000000004</v>
      </c>
      <c r="E400" s="9">
        <v>4387.8999999999996</v>
      </c>
      <c r="F400" s="50">
        <v>252330559</v>
      </c>
      <c r="G400" s="50">
        <v>8387.98</v>
      </c>
      <c r="H400" s="51">
        <f t="shared" si="13"/>
        <v>-4.1953690461894677E-2</v>
      </c>
      <c r="I400" s="52">
        <f t="shared" si="12"/>
        <v>0</v>
      </c>
    </row>
    <row r="401" spans="1:9">
      <c r="A401" s="8">
        <v>40043</v>
      </c>
      <c r="B401" s="9">
        <v>4389.5</v>
      </c>
      <c r="C401" s="9">
        <v>4491.45</v>
      </c>
      <c r="D401" s="9">
        <v>4372.6499999999996</v>
      </c>
      <c r="E401" s="9">
        <v>4458.8999999999996</v>
      </c>
      <c r="F401" s="50">
        <v>265217123</v>
      </c>
      <c r="G401" s="50">
        <v>8599.0400000000009</v>
      </c>
      <c r="H401" s="51">
        <f t="shared" si="13"/>
        <v>1.6180861004124969E-2</v>
      </c>
      <c r="I401" s="52">
        <f t="shared" si="12"/>
        <v>0</v>
      </c>
    </row>
    <row r="402" spans="1:9">
      <c r="A402" s="8">
        <v>40044</v>
      </c>
      <c r="B402" s="9">
        <v>4457.75</v>
      </c>
      <c r="C402" s="9">
        <v>4477.55</v>
      </c>
      <c r="D402" s="9">
        <v>4353.45</v>
      </c>
      <c r="E402" s="9">
        <v>4394.1000000000004</v>
      </c>
      <c r="F402" s="50">
        <v>254668765</v>
      </c>
      <c r="G402" s="50">
        <v>8296.66</v>
      </c>
      <c r="H402" s="51">
        <f t="shared" si="13"/>
        <v>-1.4532732288232375E-2</v>
      </c>
      <c r="I402" s="52">
        <f t="shared" si="12"/>
        <v>0</v>
      </c>
    </row>
    <row r="403" spans="1:9">
      <c r="A403" s="8">
        <v>40045</v>
      </c>
      <c r="B403" s="9">
        <v>4394.3500000000004</v>
      </c>
      <c r="C403" s="9">
        <v>4492.8</v>
      </c>
      <c r="D403" s="9">
        <v>4394.3500000000004</v>
      </c>
      <c r="E403" s="9">
        <v>4453.45</v>
      </c>
      <c r="F403" s="50">
        <v>166600981</v>
      </c>
      <c r="G403" s="50">
        <v>5675.53</v>
      </c>
      <c r="H403" s="51">
        <f t="shared" si="13"/>
        <v>1.350674768439486E-2</v>
      </c>
      <c r="I403" s="52">
        <f t="shared" si="12"/>
        <v>1</v>
      </c>
    </row>
    <row r="404" spans="1:9">
      <c r="A404" s="8">
        <v>40046</v>
      </c>
      <c r="B404" s="9">
        <v>4453.45</v>
      </c>
      <c r="C404" s="9">
        <v>4538.7</v>
      </c>
      <c r="D404" s="9">
        <v>4400.8999999999996</v>
      </c>
      <c r="E404" s="9">
        <v>4528.8</v>
      </c>
      <c r="F404" s="50">
        <v>185694578</v>
      </c>
      <c r="G404" s="50">
        <v>7403.77</v>
      </c>
      <c r="H404" s="51">
        <f t="shared" si="13"/>
        <v>1.6919466930132909E-2</v>
      </c>
      <c r="I404" s="52">
        <f t="shared" si="12"/>
        <v>0</v>
      </c>
    </row>
    <row r="405" spans="1:9">
      <c r="A405" s="8">
        <v>40049</v>
      </c>
      <c r="B405" s="9">
        <v>4536.95</v>
      </c>
      <c r="C405" s="9">
        <v>4656.3</v>
      </c>
      <c r="D405" s="9">
        <v>4536.95</v>
      </c>
      <c r="E405" s="9">
        <v>4642.8</v>
      </c>
      <c r="F405" s="50">
        <v>207902560</v>
      </c>
      <c r="G405" s="50">
        <v>7027.01</v>
      </c>
      <c r="H405" s="51">
        <f t="shared" si="13"/>
        <v>2.5172231054584104E-2</v>
      </c>
      <c r="I405" s="52">
        <f t="shared" si="12"/>
        <v>1</v>
      </c>
    </row>
    <row r="406" spans="1:9">
      <c r="A406" s="8">
        <v>40050</v>
      </c>
      <c r="B406" s="9">
        <v>4641.6499999999996</v>
      </c>
      <c r="C406" s="9">
        <v>4672.8999999999996</v>
      </c>
      <c r="D406" s="9">
        <v>4582.5</v>
      </c>
      <c r="E406" s="9">
        <v>4659.3500000000004</v>
      </c>
      <c r="F406" s="50">
        <v>248995054</v>
      </c>
      <c r="G406" s="50">
        <v>8299.73</v>
      </c>
      <c r="H406" s="51">
        <f t="shared" si="13"/>
        <v>3.5646592573448377E-3</v>
      </c>
      <c r="I406" s="52">
        <f t="shared" si="12"/>
        <v>0</v>
      </c>
    </row>
    <row r="407" spans="1:9">
      <c r="A407" s="8">
        <v>40051</v>
      </c>
      <c r="B407" s="9">
        <v>4659.45</v>
      </c>
      <c r="C407" s="9">
        <v>4697.8</v>
      </c>
      <c r="D407" s="9">
        <v>4659.1000000000004</v>
      </c>
      <c r="E407" s="9">
        <v>4680.8500000000004</v>
      </c>
      <c r="F407" s="50">
        <v>208840330</v>
      </c>
      <c r="G407" s="50">
        <v>7346.21</v>
      </c>
      <c r="H407" s="51">
        <f t="shared" si="13"/>
        <v>4.6143775419318356E-3</v>
      </c>
      <c r="I407" s="52">
        <f t="shared" si="12"/>
        <v>0</v>
      </c>
    </row>
    <row r="408" spans="1:9">
      <c r="A408" s="8">
        <v>40052</v>
      </c>
      <c r="B408" s="9">
        <v>4679</v>
      </c>
      <c r="C408" s="9">
        <v>4707.8999999999996</v>
      </c>
      <c r="D408" s="9">
        <v>4645.1499999999996</v>
      </c>
      <c r="E408" s="9">
        <v>4688.2</v>
      </c>
      <c r="F408" s="50">
        <v>230998335</v>
      </c>
      <c r="G408" s="50">
        <v>8572.49</v>
      </c>
      <c r="H408" s="51">
        <f t="shared" si="13"/>
        <v>1.5702276295970208E-3</v>
      </c>
      <c r="I408" s="52">
        <f t="shared" si="12"/>
        <v>0</v>
      </c>
    </row>
    <row r="409" spans="1:9">
      <c r="A409" s="8">
        <v>40053</v>
      </c>
      <c r="B409" s="9">
        <v>4688.3999999999996</v>
      </c>
      <c r="C409" s="9">
        <v>4743.75</v>
      </c>
      <c r="D409" s="9">
        <v>4651.3999999999996</v>
      </c>
      <c r="E409" s="9">
        <v>4732.3500000000004</v>
      </c>
      <c r="F409" s="50">
        <v>285794817</v>
      </c>
      <c r="G409" s="50">
        <v>8769.6</v>
      </c>
      <c r="H409" s="51">
        <f t="shared" si="13"/>
        <v>9.4172603557869383E-3</v>
      </c>
      <c r="I409" s="52">
        <f t="shared" si="12"/>
        <v>0</v>
      </c>
    </row>
    <row r="410" spans="1:9">
      <c r="A410" s="8">
        <v>40056</v>
      </c>
      <c r="B410" s="9">
        <v>4730.8500000000004</v>
      </c>
      <c r="C410" s="9">
        <v>4730.8500000000004</v>
      </c>
      <c r="D410" s="9">
        <v>4635</v>
      </c>
      <c r="E410" s="9">
        <v>4662.1000000000004</v>
      </c>
      <c r="F410" s="50">
        <v>355947859</v>
      </c>
      <c r="G410" s="50">
        <v>9366.93</v>
      </c>
      <c r="H410" s="51">
        <f t="shared" si="13"/>
        <v>-1.4844633216055447E-2</v>
      </c>
      <c r="I410" s="52">
        <f t="shared" si="12"/>
        <v>0</v>
      </c>
    </row>
    <row r="411" spans="1:9">
      <c r="A411" s="8">
        <v>40057</v>
      </c>
      <c r="B411" s="9">
        <v>4662.2</v>
      </c>
      <c r="C411" s="9">
        <v>4735.8999999999996</v>
      </c>
      <c r="D411" s="9">
        <v>4600.6499999999996</v>
      </c>
      <c r="E411" s="9">
        <v>4625.3500000000004</v>
      </c>
      <c r="F411" s="50">
        <v>332639046</v>
      </c>
      <c r="G411" s="50">
        <v>9952.01</v>
      </c>
      <c r="H411" s="51">
        <f t="shared" si="13"/>
        <v>-7.8827137985028051E-3</v>
      </c>
      <c r="I411" s="52">
        <f t="shared" si="12"/>
        <v>0</v>
      </c>
    </row>
    <row r="412" spans="1:9">
      <c r="A412" s="8">
        <v>40058</v>
      </c>
      <c r="B412" s="9">
        <v>4624</v>
      </c>
      <c r="C412" s="9">
        <v>4650.45</v>
      </c>
      <c r="D412" s="9">
        <v>4576.6000000000004</v>
      </c>
      <c r="E412" s="9">
        <v>4608.3500000000004</v>
      </c>
      <c r="F412" s="50">
        <v>265745955</v>
      </c>
      <c r="G412" s="50">
        <v>8466.9599999999991</v>
      </c>
      <c r="H412" s="51">
        <f t="shared" si="13"/>
        <v>-3.6753975374836934E-3</v>
      </c>
      <c r="I412" s="52">
        <f t="shared" si="12"/>
        <v>0</v>
      </c>
    </row>
    <row r="413" spans="1:9">
      <c r="A413" s="8">
        <v>40059</v>
      </c>
      <c r="B413" s="9">
        <v>4608.75</v>
      </c>
      <c r="C413" s="9">
        <v>4647.3500000000004</v>
      </c>
      <c r="D413" s="9">
        <v>4581.05</v>
      </c>
      <c r="E413" s="9">
        <v>4593.55</v>
      </c>
      <c r="F413" s="50">
        <v>245965172</v>
      </c>
      <c r="G413" s="50">
        <v>7664.43</v>
      </c>
      <c r="H413" s="51">
        <f t="shared" si="13"/>
        <v>-3.2115616218386656E-3</v>
      </c>
      <c r="I413" s="52">
        <f t="shared" si="12"/>
        <v>0</v>
      </c>
    </row>
    <row r="414" spans="1:9">
      <c r="A414" s="8">
        <v>40060</v>
      </c>
      <c r="B414" s="9">
        <v>4608.7</v>
      </c>
      <c r="C414" s="9">
        <v>4697.2</v>
      </c>
      <c r="D414" s="9">
        <v>4580.3500000000004</v>
      </c>
      <c r="E414" s="9">
        <v>4680.3999999999996</v>
      </c>
      <c r="F414" s="50">
        <v>243559408</v>
      </c>
      <c r="G414" s="50">
        <v>7885.25</v>
      </c>
      <c r="H414" s="51">
        <f t="shared" si="13"/>
        <v>1.8906945608516246E-2</v>
      </c>
      <c r="I414" s="52">
        <f t="shared" si="12"/>
        <v>0</v>
      </c>
    </row>
    <row r="415" spans="1:9">
      <c r="A415" s="8">
        <v>40063</v>
      </c>
      <c r="B415" s="9">
        <v>4682.3999999999996</v>
      </c>
      <c r="C415" s="9">
        <v>4790</v>
      </c>
      <c r="D415" s="9">
        <v>4679.3</v>
      </c>
      <c r="E415" s="9">
        <v>4782.8999999999996</v>
      </c>
      <c r="F415" s="50">
        <v>243162111</v>
      </c>
      <c r="G415" s="50">
        <v>8418.82</v>
      </c>
      <c r="H415" s="51">
        <f t="shared" si="13"/>
        <v>2.1899837620716234E-2</v>
      </c>
      <c r="I415" s="52">
        <f t="shared" si="12"/>
        <v>0</v>
      </c>
    </row>
    <row r="416" spans="1:9">
      <c r="A416" s="8">
        <v>40064</v>
      </c>
      <c r="B416" s="9">
        <v>4782.8500000000004</v>
      </c>
      <c r="C416" s="9">
        <v>4842.2</v>
      </c>
      <c r="D416" s="9">
        <v>4782.6499999999996</v>
      </c>
      <c r="E416" s="9">
        <v>4805.25</v>
      </c>
      <c r="F416" s="50">
        <v>310692738</v>
      </c>
      <c r="G416" s="50">
        <v>11901.18</v>
      </c>
      <c r="H416" s="51">
        <f t="shared" si="13"/>
        <v>4.6728971962617383E-3</v>
      </c>
      <c r="I416" s="52">
        <f t="shared" si="12"/>
        <v>0</v>
      </c>
    </row>
    <row r="417" spans="1:9">
      <c r="A417" s="8">
        <v>40065</v>
      </c>
      <c r="B417" s="9">
        <v>4804.8999999999996</v>
      </c>
      <c r="C417" s="9">
        <v>4825.05</v>
      </c>
      <c r="D417" s="9">
        <v>4783.5</v>
      </c>
      <c r="E417" s="9">
        <v>4814.25</v>
      </c>
      <c r="F417" s="50">
        <v>239157623</v>
      </c>
      <c r="G417" s="50">
        <v>9314.2199999999993</v>
      </c>
      <c r="H417" s="51">
        <f t="shared" si="13"/>
        <v>1.8729514593414098E-3</v>
      </c>
      <c r="I417" s="52">
        <f t="shared" si="12"/>
        <v>0</v>
      </c>
    </row>
    <row r="418" spans="1:9">
      <c r="A418" s="8">
        <v>40066</v>
      </c>
      <c r="B418" s="9">
        <v>4814.3500000000004</v>
      </c>
      <c r="C418" s="9">
        <v>4889.05</v>
      </c>
      <c r="D418" s="9">
        <v>4807.8999999999996</v>
      </c>
      <c r="E418" s="9">
        <v>4819.3999999999996</v>
      </c>
      <c r="F418" s="50">
        <v>235712405</v>
      </c>
      <c r="G418" s="50">
        <v>9264.17</v>
      </c>
      <c r="H418" s="51">
        <f t="shared" si="13"/>
        <v>1.0697408734485769E-3</v>
      </c>
      <c r="I418" s="52">
        <f t="shared" si="12"/>
        <v>0</v>
      </c>
    </row>
    <row r="419" spans="1:9">
      <c r="A419" s="8">
        <v>40067</v>
      </c>
      <c r="B419" s="9">
        <v>4819.3999999999996</v>
      </c>
      <c r="C419" s="9">
        <v>4856.1499999999996</v>
      </c>
      <c r="D419" s="9">
        <v>4791.55</v>
      </c>
      <c r="E419" s="9">
        <v>4829.55</v>
      </c>
      <c r="F419" s="50">
        <v>236392562</v>
      </c>
      <c r="G419" s="50">
        <v>8539.69</v>
      </c>
      <c r="H419" s="51">
        <f t="shared" si="13"/>
        <v>2.1060712951821436E-3</v>
      </c>
      <c r="I419" s="52">
        <f t="shared" si="12"/>
        <v>0</v>
      </c>
    </row>
    <row r="420" spans="1:9">
      <c r="A420" s="8">
        <v>40070</v>
      </c>
      <c r="B420" s="9">
        <v>4830.3500000000004</v>
      </c>
      <c r="C420" s="9">
        <v>4832.25</v>
      </c>
      <c r="D420" s="9">
        <v>4786.25</v>
      </c>
      <c r="E420" s="9">
        <v>4808.6000000000004</v>
      </c>
      <c r="F420" s="50">
        <v>168557296</v>
      </c>
      <c r="G420" s="50">
        <v>6265.34</v>
      </c>
      <c r="H420" s="51">
        <f t="shared" si="13"/>
        <v>-4.3378782702321317E-3</v>
      </c>
      <c r="I420" s="52">
        <f t="shared" si="12"/>
        <v>0</v>
      </c>
    </row>
    <row r="421" spans="1:9">
      <c r="A421" s="8">
        <v>40071</v>
      </c>
      <c r="B421" s="9">
        <v>4808.3500000000004</v>
      </c>
      <c r="C421" s="9">
        <v>4899.45</v>
      </c>
      <c r="D421" s="9">
        <v>4808.3500000000004</v>
      </c>
      <c r="E421" s="9">
        <v>4892.1000000000004</v>
      </c>
      <c r="F421" s="50">
        <v>215325851</v>
      </c>
      <c r="G421" s="50">
        <v>7811.97</v>
      </c>
      <c r="H421" s="51">
        <f t="shared" si="13"/>
        <v>1.7364721540573225E-2</v>
      </c>
      <c r="I421" s="52">
        <f t="shared" si="12"/>
        <v>1</v>
      </c>
    </row>
    <row r="422" spans="1:9">
      <c r="A422" s="8">
        <v>40072</v>
      </c>
      <c r="B422" s="9">
        <v>4894.6499999999996</v>
      </c>
      <c r="C422" s="9">
        <v>4966.3</v>
      </c>
      <c r="D422" s="9">
        <v>4894.6499999999996</v>
      </c>
      <c r="E422" s="9">
        <v>4958.3999999999996</v>
      </c>
      <c r="F422" s="50">
        <v>240095210</v>
      </c>
      <c r="G422" s="50">
        <v>9361.6</v>
      </c>
      <c r="H422" s="51">
        <f t="shared" si="13"/>
        <v>1.3552462132826237E-2</v>
      </c>
      <c r="I422" s="52">
        <f t="shared" si="12"/>
        <v>1</v>
      </c>
    </row>
    <row r="423" spans="1:9">
      <c r="A423" s="8">
        <v>40073</v>
      </c>
      <c r="B423" s="9">
        <v>4958.55</v>
      </c>
      <c r="C423" s="9">
        <v>5003.05</v>
      </c>
      <c r="D423" s="9">
        <v>4944.1499999999996</v>
      </c>
      <c r="E423" s="9">
        <v>4965.55</v>
      </c>
      <c r="F423" s="50">
        <v>270017278</v>
      </c>
      <c r="G423" s="50">
        <v>12490.14</v>
      </c>
      <c r="H423" s="51">
        <f t="shared" si="13"/>
        <v>1.4419974185222451E-3</v>
      </c>
      <c r="I423" s="52">
        <f t="shared" si="12"/>
        <v>0</v>
      </c>
    </row>
    <row r="424" spans="1:9">
      <c r="A424" s="8">
        <v>40074</v>
      </c>
      <c r="B424" s="9">
        <v>4963.95</v>
      </c>
      <c r="C424" s="9">
        <v>4980.8500000000004</v>
      </c>
      <c r="D424" s="9">
        <v>4931.8999999999996</v>
      </c>
      <c r="E424" s="9">
        <v>4976.05</v>
      </c>
      <c r="F424" s="50">
        <v>222101079</v>
      </c>
      <c r="G424" s="50">
        <v>9124.75</v>
      </c>
      <c r="H424" s="51">
        <f t="shared" si="13"/>
        <v>2.114569383049103E-3</v>
      </c>
      <c r="I424" s="52">
        <f t="shared" si="12"/>
        <v>0</v>
      </c>
    </row>
    <row r="425" spans="1:9">
      <c r="A425" s="8">
        <v>40078</v>
      </c>
      <c r="B425" s="9">
        <v>4977.1000000000004</v>
      </c>
      <c r="C425" s="9">
        <v>5036.3</v>
      </c>
      <c r="D425" s="9">
        <v>4977.1000000000004</v>
      </c>
      <c r="E425" s="9">
        <v>5020.2</v>
      </c>
      <c r="F425" s="50">
        <v>189005727</v>
      </c>
      <c r="G425" s="50">
        <v>7643.28</v>
      </c>
      <c r="H425" s="51">
        <f t="shared" si="13"/>
        <v>8.8724992715105699E-3</v>
      </c>
      <c r="I425" s="52">
        <f t="shared" si="12"/>
        <v>1</v>
      </c>
    </row>
    <row r="426" spans="1:9">
      <c r="A426" s="8">
        <v>40079</v>
      </c>
      <c r="B426" s="9">
        <v>5019.95</v>
      </c>
      <c r="C426" s="9">
        <v>5030.75</v>
      </c>
      <c r="D426" s="9">
        <v>4957.05</v>
      </c>
      <c r="E426" s="9">
        <v>4969.95</v>
      </c>
      <c r="F426" s="50">
        <v>213349260</v>
      </c>
      <c r="G426" s="50">
        <v>7733.22</v>
      </c>
      <c r="H426" s="51">
        <f t="shared" si="13"/>
        <v>-1.0009561372056885E-2</v>
      </c>
      <c r="I426" s="52">
        <f t="shared" si="12"/>
        <v>0</v>
      </c>
    </row>
    <row r="427" spans="1:9">
      <c r="A427" s="8">
        <v>40080</v>
      </c>
      <c r="B427" s="9">
        <v>4977.1499999999996</v>
      </c>
      <c r="C427" s="9">
        <v>5016.7</v>
      </c>
      <c r="D427" s="9">
        <v>4904.05</v>
      </c>
      <c r="E427" s="9">
        <v>4986.55</v>
      </c>
      <c r="F427" s="50">
        <v>266932031</v>
      </c>
      <c r="G427" s="50">
        <v>11724.18</v>
      </c>
      <c r="H427" s="51">
        <f t="shared" si="13"/>
        <v>3.3400738438014166E-3</v>
      </c>
      <c r="I427" s="52">
        <f t="shared" si="12"/>
        <v>0</v>
      </c>
    </row>
    <row r="428" spans="1:9">
      <c r="A428" s="8">
        <v>40081</v>
      </c>
      <c r="B428" s="9">
        <v>4985.1000000000004</v>
      </c>
      <c r="C428" s="9">
        <v>4994.3500000000004</v>
      </c>
      <c r="D428" s="9">
        <v>4931.25</v>
      </c>
      <c r="E428" s="9">
        <v>4958.95</v>
      </c>
      <c r="F428" s="50">
        <v>179960712</v>
      </c>
      <c r="G428" s="50">
        <v>7401.44</v>
      </c>
      <c r="H428" s="51">
        <f t="shared" si="13"/>
        <v>-5.5348888510092786E-3</v>
      </c>
      <c r="I428" s="52">
        <f t="shared" si="12"/>
        <v>0</v>
      </c>
    </row>
    <row r="429" spans="1:9">
      <c r="A429" s="8">
        <v>40085</v>
      </c>
      <c r="B429" s="9">
        <v>4959.1499999999996</v>
      </c>
      <c r="C429" s="9">
        <v>5020.25</v>
      </c>
      <c r="D429" s="9">
        <v>4959.1000000000004</v>
      </c>
      <c r="E429" s="9">
        <v>5006.8500000000004</v>
      </c>
      <c r="F429" s="50">
        <v>174803950</v>
      </c>
      <c r="G429" s="50">
        <v>7287.18</v>
      </c>
      <c r="H429" s="51">
        <f t="shared" si="13"/>
        <v>9.659302876617204E-3</v>
      </c>
      <c r="I429" s="52">
        <f t="shared" si="12"/>
        <v>0</v>
      </c>
    </row>
    <row r="430" spans="1:9">
      <c r="A430" s="8">
        <v>40086</v>
      </c>
      <c r="B430" s="9">
        <v>5007.6499999999996</v>
      </c>
      <c r="C430" s="9">
        <v>5087.6000000000004</v>
      </c>
      <c r="D430" s="9">
        <v>5004.3500000000004</v>
      </c>
      <c r="E430" s="9">
        <v>5083.95</v>
      </c>
      <c r="F430" s="50">
        <v>184790308</v>
      </c>
      <c r="G430" s="50">
        <v>9175.7999999999993</v>
      </c>
      <c r="H430" s="51">
        <f t="shared" si="13"/>
        <v>1.5398903502201966E-2</v>
      </c>
      <c r="I430" s="52">
        <f t="shared" si="12"/>
        <v>0</v>
      </c>
    </row>
    <row r="431" spans="1:9">
      <c r="A431" s="8">
        <v>40087</v>
      </c>
      <c r="B431" s="9">
        <v>5087.2</v>
      </c>
      <c r="C431" s="9">
        <v>5110.5</v>
      </c>
      <c r="D431" s="9">
        <v>5057.05</v>
      </c>
      <c r="E431" s="9">
        <v>5083.3999999999996</v>
      </c>
      <c r="F431" s="50">
        <v>224761213</v>
      </c>
      <c r="G431" s="50">
        <v>10100.1</v>
      </c>
      <c r="H431" s="51">
        <f t="shared" si="13"/>
        <v>-1.0818359739972472E-4</v>
      </c>
      <c r="I431" s="52">
        <f t="shared" si="12"/>
        <v>0</v>
      </c>
    </row>
    <row r="432" spans="1:9">
      <c r="A432" s="8">
        <v>40091</v>
      </c>
      <c r="B432" s="9">
        <v>5076.05</v>
      </c>
      <c r="C432" s="9">
        <v>5076.05</v>
      </c>
      <c r="D432" s="9">
        <v>4991.95</v>
      </c>
      <c r="E432" s="9">
        <v>5003.2</v>
      </c>
      <c r="F432" s="50">
        <v>239335078</v>
      </c>
      <c r="G432" s="50">
        <v>9807.7000000000007</v>
      </c>
      <c r="H432" s="51">
        <f t="shared" si="13"/>
        <v>-1.5776842270921021E-2</v>
      </c>
      <c r="I432" s="52">
        <f t="shared" si="12"/>
        <v>0</v>
      </c>
    </row>
    <row r="433" spans="1:9">
      <c r="A433" s="8">
        <v>40092</v>
      </c>
      <c r="B433" s="9">
        <v>5003.6499999999996</v>
      </c>
      <c r="C433" s="9">
        <v>5034.7</v>
      </c>
      <c r="D433" s="9">
        <v>4921.05</v>
      </c>
      <c r="E433" s="9">
        <v>5027.3999999999996</v>
      </c>
      <c r="F433" s="50">
        <v>367279763</v>
      </c>
      <c r="G433" s="50">
        <v>12542.57</v>
      </c>
      <c r="H433" s="51">
        <f t="shared" si="13"/>
        <v>4.8369043811959944E-3</v>
      </c>
      <c r="I433" s="52">
        <f t="shared" si="12"/>
        <v>0</v>
      </c>
    </row>
    <row r="434" spans="1:9">
      <c r="A434" s="8">
        <v>40093</v>
      </c>
      <c r="B434" s="9">
        <v>5031.7</v>
      </c>
      <c r="C434" s="9">
        <v>5077</v>
      </c>
      <c r="D434" s="9">
        <v>4972.95</v>
      </c>
      <c r="E434" s="9">
        <v>4985.75</v>
      </c>
      <c r="F434" s="50">
        <v>266221987</v>
      </c>
      <c r="G434" s="50">
        <v>10939.13</v>
      </c>
      <c r="H434" s="51">
        <f t="shared" si="13"/>
        <v>-8.2846003898634502E-3</v>
      </c>
      <c r="I434" s="52">
        <f t="shared" si="12"/>
        <v>0</v>
      </c>
    </row>
    <row r="435" spans="1:9">
      <c r="A435" s="8">
        <v>40094</v>
      </c>
      <c r="B435" s="9">
        <v>5011.25</v>
      </c>
      <c r="C435" s="9">
        <v>5043.05</v>
      </c>
      <c r="D435" s="9">
        <v>4971.75</v>
      </c>
      <c r="E435" s="9">
        <v>5002.25</v>
      </c>
      <c r="F435" s="50">
        <v>294680002</v>
      </c>
      <c r="G435" s="50">
        <v>12051.82</v>
      </c>
      <c r="H435" s="51">
        <f t="shared" si="13"/>
        <v>3.309431880860414E-3</v>
      </c>
      <c r="I435" s="52">
        <f t="shared" si="12"/>
        <v>0</v>
      </c>
    </row>
    <row r="436" spans="1:9">
      <c r="A436" s="8">
        <v>40095</v>
      </c>
      <c r="B436" s="9">
        <v>4993</v>
      </c>
      <c r="C436" s="9">
        <v>5032.6000000000004</v>
      </c>
      <c r="D436" s="9">
        <v>4934.55</v>
      </c>
      <c r="E436" s="9">
        <v>4945.2</v>
      </c>
      <c r="F436" s="50">
        <v>215439682</v>
      </c>
      <c r="G436" s="50">
        <v>9481.39</v>
      </c>
      <c r="H436" s="51">
        <f t="shared" si="13"/>
        <v>-1.1404867809485797E-2</v>
      </c>
      <c r="I436" s="52">
        <f t="shared" si="12"/>
        <v>0</v>
      </c>
    </row>
    <row r="437" spans="1:9">
      <c r="A437" s="8">
        <v>40098</v>
      </c>
      <c r="B437" s="9">
        <v>4945.45</v>
      </c>
      <c r="C437" s="9">
        <v>5068.05</v>
      </c>
      <c r="D437" s="9">
        <v>4945.45</v>
      </c>
      <c r="E437" s="9">
        <v>5054.25</v>
      </c>
      <c r="F437" s="50">
        <v>187302253</v>
      </c>
      <c r="G437" s="50">
        <v>8342.17</v>
      </c>
      <c r="H437" s="51">
        <f t="shared" si="13"/>
        <v>2.2051686483863131E-2</v>
      </c>
      <c r="I437" s="52">
        <f t="shared" si="12"/>
        <v>1</v>
      </c>
    </row>
    <row r="438" spans="1:9">
      <c r="A438" s="8">
        <v>40100</v>
      </c>
      <c r="B438" s="9">
        <v>5054.3500000000004</v>
      </c>
      <c r="C438" s="9">
        <v>5127.3999999999996</v>
      </c>
      <c r="D438" s="9">
        <v>5054.3500000000004</v>
      </c>
      <c r="E438" s="9">
        <v>5118.2</v>
      </c>
      <c r="F438" s="50">
        <v>243364399</v>
      </c>
      <c r="G438" s="50">
        <v>10025.049999999999</v>
      </c>
      <c r="H438" s="51">
        <f t="shared" si="13"/>
        <v>1.2652718009595887E-2</v>
      </c>
      <c r="I438" s="52">
        <f t="shared" si="12"/>
        <v>1</v>
      </c>
    </row>
    <row r="439" spans="1:9">
      <c r="A439" s="8">
        <v>40101</v>
      </c>
      <c r="B439" s="9">
        <v>5118.55</v>
      </c>
      <c r="C439" s="9">
        <v>5152.25</v>
      </c>
      <c r="D439" s="9">
        <v>5077.1000000000004</v>
      </c>
      <c r="E439" s="9">
        <v>5108.8500000000004</v>
      </c>
      <c r="F439" s="50">
        <v>258099954</v>
      </c>
      <c r="G439" s="50">
        <v>9833.7000000000007</v>
      </c>
      <c r="H439" s="51">
        <f t="shared" si="13"/>
        <v>-1.8268141143369387E-3</v>
      </c>
      <c r="I439" s="52">
        <f t="shared" si="12"/>
        <v>0</v>
      </c>
    </row>
    <row r="440" spans="1:9">
      <c r="A440" s="8">
        <v>40102</v>
      </c>
      <c r="B440" s="9">
        <v>5108.6499999999996</v>
      </c>
      <c r="C440" s="9">
        <v>5149.6499999999996</v>
      </c>
      <c r="D440" s="9">
        <v>5093.2</v>
      </c>
      <c r="E440" s="9">
        <v>5142.1499999999996</v>
      </c>
      <c r="F440" s="50">
        <v>208175454</v>
      </c>
      <c r="G440" s="50">
        <v>9471.33</v>
      </c>
      <c r="H440" s="51">
        <f t="shared" si="13"/>
        <v>6.5181009424819525E-3</v>
      </c>
      <c r="I440" s="52">
        <f t="shared" si="12"/>
        <v>0</v>
      </c>
    </row>
    <row r="441" spans="1:9">
      <c r="A441" s="8">
        <v>40103</v>
      </c>
      <c r="B441" s="9">
        <v>5159.3500000000004</v>
      </c>
      <c r="C441" s="9">
        <v>5176.8</v>
      </c>
      <c r="D441" s="9">
        <v>5124.25</v>
      </c>
      <c r="E441" s="9">
        <v>5141.8</v>
      </c>
      <c r="F441" s="50">
        <v>41376778</v>
      </c>
      <c r="G441" s="50">
        <v>1697.89</v>
      </c>
      <c r="H441" s="51">
        <f t="shared" si="13"/>
        <v>-6.8064914481191785E-5</v>
      </c>
      <c r="I441" s="52">
        <f t="shared" si="12"/>
        <v>0</v>
      </c>
    </row>
    <row r="442" spans="1:9">
      <c r="A442" s="8">
        <v>40106</v>
      </c>
      <c r="B442" s="9">
        <v>5145.6000000000004</v>
      </c>
      <c r="C442" s="9">
        <v>5181.95</v>
      </c>
      <c r="D442" s="9">
        <v>5102.6499999999996</v>
      </c>
      <c r="E442" s="9">
        <v>5114.45</v>
      </c>
      <c r="F442" s="50">
        <v>199616623</v>
      </c>
      <c r="G442" s="50">
        <v>8313.74</v>
      </c>
      <c r="H442" s="51">
        <f t="shared" si="13"/>
        <v>-5.3191489361702482E-3</v>
      </c>
      <c r="I442" s="52">
        <f t="shared" si="12"/>
        <v>0</v>
      </c>
    </row>
    <row r="443" spans="1:9">
      <c r="A443" s="8">
        <v>40107</v>
      </c>
      <c r="B443" s="9">
        <v>5114.8500000000004</v>
      </c>
      <c r="C443" s="9">
        <v>5117.45</v>
      </c>
      <c r="D443" s="9">
        <v>5051.6499999999996</v>
      </c>
      <c r="E443" s="9">
        <v>5063.6000000000004</v>
      </c>
      <c r="F443" s="50">
        <v>206631723</v>
      </c>
      <c r="G443" s="50">
        <v>8374</v>
      </c>
      <c r="H443" s="51">
        <f t="shared" si="13"/>
        <v>-9.9424180508167481E-3</v>
      </c>
      <c r="I443" s="52">
        <f t="shared" si="12"/>
        <v>0</v>
      </c>
    </row>
    <row r="444" spans="1:9">
      <c r="A444" s="8">
        <v>40108</v>
      </c>
      <c r="B444" s="9">
        <v>5063.3500000000004</v>
      </c>
      <c r="C444" s="9">
        <v>5064.25</v>
      </c>
      <c r="D444" s="9">
        <v>4968.45</v>
      </c>
      <c r="E444" s="9">
        <v>4988.6000000000004</v>
      </c>
      <c r="F444" s="50">
        <v>219560144</v>
      </c>
      <c r="G444" s="50">
        <v>8830.32</v>
      </c>
      <c r="H444" s="51">
        <f t="shared" si="13"/>
        <v>-1.4811596492613988E-2</v>
      </c>
      <c r="I444" s="52">
        <f t="shared" si="12"/>
        <v>0</v>
      </c>
    </row>
    <row r="445" spans="1:9">
      <c r="A445" s="8">
        <v>40109</v>
      </c>
      <c r="B445" s="9">
        <v>4986.55</v>
      </c>
      <c r="C445" s="9">
        <v>5054.95</v>
      </c>
      <c r="D445" s="9">
        <v>4983.25</v>
      </c>
      <c r="E445" s="9">
        <v>4997.05</v>
      </c>
      <c r="F445" s="50">
        <v>223335499</v>
      </c>
      <c r="G445" s="50">
        <v>9106.0499999999993</v>
      </c>
      <c r="H445" s="51">
        <f t="shared" si="13"/>
        <v>1.6938620053721376E-3</v>
      </c>
      <c r="I445" s="52">
        <f t="shared" si="12"/>
        <v>0</v>
      </c>
    </row>
    <row r="446" spans="1:9">
      <c r="A446" s="8">
        <v>40112</v>
      </c>
      <c r="B446" s="9">
        <v>4997.1499999999996</v>
      </c>
      <c r="C446" s="9">
        <v>5033.75</v>
      </c>
      <c r="D446" s="9">
        <v>4961.3500000000004</v>
      </c>
      <c r="E446" s="9">
        <v>4970.8999999999996</v>
      </c>
      <c r="F446" s="50">
        <v>201756762</v>
      </c>
      <c r="G446" s="50">
        <v>7658.71</v>
      </c>
      <c r="H446" s="51">
        <f t="shared" si="13"/>
        <v>-5.2330875216378692E-3</v>
      </c>
      <c r="I446" s="52">
        <f t="shared" si="12"/>
        <v>0</v>
      </c>
    </row>
    <row r="447" spans="1:9">
      <c r="A447" s="8">
        <v>40113</v>
      </c>
      <c r="B447" s="9">
        <v>4970.55</v>
      </c>
      <c r="C447" s="9">
        <v>4970.55</v>
      </c>
      <c r="D447" s="9">
        <v>4829.5</v>
      </c>
      <c r="E447" s="9">
        <v>4846.7</v>
      </c>
      <c r="F447" s="50">
        <v>324126841</v>
      </c>
      <c r="G447" s="50">
        <v>11514.15</v>
      </c>
      <c r="H447" s="51">
        <f t="shared" si="13"/>
        <v>-2.4985415115974963E-2</v>
      </c>
      <c r="I447" s="52">
        <f t="shared" si="12"/>
        <v>0</v>
      </c>
    </row>
    <row r="448" spans="1:9">
      <c r="A448" s="8">
        <v>40114</v>
      </c>
      <c r="B448" s="9">
        <v>4846.55</v>
      </c>
      <c r="C448" s="9">
        <v>4867</v>
      </c>
      <c r="D448" s="9">
        <v>4784.1000000000004</v>
      </c>
      <c r="E448" s="9">
        <v>4826.1499999999996</v>
      </c>
      <c r="F448" s="50">
        <v>291607710</v>
      </c>
      <c r="G448" s="50">
        <v>10325.07</v>
      </c>
      <c r="H448" s="51">
        <f t="shared" si="13"/>
        <v>-4.239998349392371E-3</v>
      </c>
      <c r="I448" s="52">
        <f t="shared" si="12"/>
        <v>0</v>
      </c>
    </row>
    <row r="449" spans="1:9">
      <c r="A449" s="8">
        <v>40115</v>
      </c>
      <c r="B449" s="9">
        <v>4826.1000000000004</v>
      </c>
      <c r="C449" s="9">
        <v>4826.1000000000004</v>
      </c>
      <c r="D449" s="9">
        <v>4738.3999999999996</v>
      </c>
      <c r="E449" s="9">
        <v>4750.55</v>
      </c>
      <c r="F449" s="50">
        <v>354052799</v>
      </c>
      <c r="G449" s="50">
        <v>12068.69</v>
      </c>
      <c r="H449" s="51">
        <f t="shared" si="13"/>
        <v>-1.5664660236420214E-2</v>
      </c>
      <c r="I449" s="52">
        <f t="shared" si="12"/>
        <v>0</v>
      </c>
    </row>
    <row r="450" spans="1:9">
      <c r="A450" s="8">
        <v>40116</v>
      </c>
      <c r="B450" s="9">
        <v>4751.1000000000004</v>
      </c>
      <c r="C450" s="9">
        <v>4853.6499999999996</v>
      </c>
      <c r="D450" s="9">
        <v>4687.5</v>
      </c>
      <c r="E450" s="9">
        <v>4711.7</v>
      </c>
      <c r="F450" s="50">
        <v>321182346</v>
      </c>
      <c r="G450" s="50">
        <v>11459.69</v>
      </c>
      <c r="H450" s="51">
        <f t="shared" si="13"/>
        <v>-8.1780004420541896E-3</v>
      </c>
      <c r="I450" s="52">
        <f t="shared" si="12"/>
        <v>0</v>
      </c>
    </row>
    <row r="451" spans="1:9">
      <c r="A451" s="8">
        <v>40120</v>
      </c>
      <c r="B451" s="9">
        <v>4712.25</v>
      </c>
      <c r="C451" s="9">
        <v>4729.8500000000004</v>
      </c>
      <c r="D451" s="9">
        <v>4538.5</v>
      </c>
      <c r="E451" s="9">
        <v>4563.8999999999996</v>
      </c>
      <c r="F451" s="50">
        <v>319392344</v>
      </c>
      <c r="G451" s="50">
        <v>10141.77</v>
      </c>
      <c r="H451" s="51">
        <f t="shared" si="13"/>
        <v>-3.1368720419381546E-2</v>
      </c>
      <c r="I451" s="52">
        <f t="shared" si="12"/>
        <v>0</v>
      </c>
    </row>
    <row r="452" spans="1:9">
      <c r="A452" s="8">
        <v>40121</v>
      </c>
      <c r="B452" s="9">
        <v>4567.3</v>
      </c>
      <c r="C452" s="9">
        <v>4717.8</v>
      </c>
      <c r="D452" s="9">
        <v>4565</v>
      </c>
      <c r="E452" s="9">
        <v>4710.8</v>
      </c>
      <c r="F452" s="50">
        <v>342877732</v>
      </c>
      <c r="G452" s="50">
        <v>9466.0400000000009</v>
      </c>
      <c r="H452" s="51">
        <f t="shared" si="13"/>
        <v>3.2187383597362063E-2</v>
      </c>
      <c r="I452" s="52">
        <f t="shared" ref="I452:I515" si="14">IF(B452=D452,1,0)</f>
        <v>0</v>
      </c>
    </row>
    <row r="453" spans="1:9">
      <c r="A453" s="8">
        <v>40122</v>
      </c>
      <c r="B453" s="9">
        <v>4711.6499999999996</v>
      </c>
      <c r="C453" s="9">
        <v>4776.3500000000004</v>
      </c>
      <c r="D453" s="9">
        <v>4610.6000000000004</v>
      </c>
      <c r="E453" s="9">
        <v>4765.55</v>
      </c>
      <c r="F453" s="50">
        <v>337186106</v>
      </c>
      <c r="G453" s="50">
        <v>9405.39</v>
      </c>
      <c r="H453" s="51">
        <f t="shared" ref="H453:H516" si="15">(E453/E452)-1</f>
        <v>1.1622229769890469E-2</v>
      </c>
      <c r="I453" s="52">
        <f t="shared" si="14"/>
        <v>0</v>
      </c>
    </row>
    <row r="454" spans="1:9">
      <c r="A454" s="8">
        <v>40123</v>
      </c>
      <c r="B454" s="9">
        <v>4767.5</v>
      </c>
      <c r="C454" s="9">
        <v>4836.2</v>
      </c>
      <c r="D454" s="9">
        <v>4764.8500000000004</v>
      </c>
      <c r="E454" s="9">
        <v>4796.1499999999996</v>
      </c>
      <c r="F454" s="50">
        <v>279503737</v>
      </c>
      <c r="G454" s="50">
        <v>8883.6</v>
      </c>
      <c r="H454" s="51">
        <f t="shared" si="15"/>
        <v>6.4210846596928217E-3</v>
      </c>
      <c r="I454" s="52">
        <f t="shared" si="14"/>
        <v>0</v>
      </c>
    </row>
    <row r="455" spans="1:9">
      <c r="A455" s="8">
        <v>40126</v>
      </c>
      <c r="B455" s="9">
        <v>4796.1499999999996</v>
      </c>
      <c r="C455" s="9">
        <v>4905.25</v>
      </c>
      <c r="D455" s="9">
        <v>4789.8999999999996</v>
      </c>
      <c r="E455" s="9">
        <v>4898.3999999999996</v>
      </c>
      <c r="F455" s="50">
        <v>242563827</v>
      </c>
      <c r="G455" s="50">
        <v>8196.6299999999992</v>
      </c>
      <c r="H455" s="51">
        <f t="shared" si="15"/>
        <v>2.1319183094773875E-2</v>
      </c>
      <c r="I455" s="52">
        <f t="shared" si="14"/>
        <v>0</v>
      </c>
    </row>
    <row r="456" spans="1:9">
      <c r="A456" s="8">
        <v>40127</v>
      </c>
      <c r="B456" s="9">
        <v>4898.8999999999996</v>
      </c>
      <c r="C456" s="9">
        <v>4947.7</v>
      </c>
      <c r="D456" s="9">
        <v>4860.1000000000004</v>
      </c>
      <c r="E456" s="9">
        <v>4881.7</v>
      </c>
      <c r="F456" s="50">
        <v>273281602</v>
      </c>
      <c r="G456" s="50">
        <v>10543.75</v>
      </c>
      <c r="H456" s="51">
        <f t="shared" si="15"/>
        <v>-3.4092764984484658E-3</v>
      </c>
      <c r="I456" s="52">
        <f t="shared" si="14"/>
        <v>0</v>
      </c>
    </row>
    <row r="457" spans="1:9">
      <c r="A457" s="8">
        <v>40128</v>
      </c>
      <c r="B457" s="9">
        <v>4882.3</v>
      </c>
      <c r="C457" s="9">
        <v>5016.7</v>
      </c>
      <c r="D457" s="9">
        <v>4870.05</v>
      </c>
      <c r="E457" s="9">
        <v>5003.95</v>
      </c>
      <c r="F457" s="50">
        <v>251115661</v>
      </c>
      <c r="G457" s="50">
        <v>8792.44</v>
      </c>
      <c r="H457" s="51">
        <f t="shared" si="15"/>
        <v>2.5042505684495175E-2</v>
      </c>
      <c r="I457" s="52">
        <f t="shared" si="14"/>
        <v>0</v>
      </c>
    </row>
    <row r="458" spans="1:9">
      <c r="A458" s="8">
        <v>40129</v>
      </c>
      <c r="B458" s="9">
        <v>5004.3999999999996</v>
      </c>
      <c r="C458" s="9">
        <v>5014.3999999999996</v>
      </c>
      <c r="D458" s="9">
        <v>4924.75</v>
      </c>
      <c r="E458" s="9">
        <v>4952.6499999999996</v>
      </c>
      <c r="F458" s="50">
        <v>282046035</v>
      </c>
      <c r="G458" s="50">
        <v>9208.49</v>
      </c>
      <c r="H458" s="51">
        <f t="shared" si="15"/>
        <v>-1.0251900998211494E-2</v>
      </c>
      <c r="I458" s="52">
        <f t="shared" si="14"/>
        <v>0</v>
      </c>
    </row>
    <row r="459" spans="1:9">
      <c r="A459" s="8">
        <v>40130</v>
      </c>
      <c r="B459" s="9">
        <v>4952.3500000000004</v>
      </c>
      <c r="C459" s="9">
        <v>5017.8999999999996</v>
      </c>
      <c r="D459" s="9">
        <v>4942.6499999999996</v>
      </c>
      <c r="E459" s="9">
        <v>4998.95</v>
      </c>
      <c r="F459" s="50">
        <v>217419912</v>
      </c>
      <c r="G459" s="50">
        <v>7494.31</v>
      </c>
      <c r="H459" s="51">
        <f t="shared" si="15"/>
        <v>9.3485305846365829E-3</v>
      </c>
      <c r="I459" s="52">
        <f t="shared" si="14"/>
        <v>0</v>
      </c>
    </row>
    <row r="460" spans="1:9">
      <c r="A460" s="8">
        <v>40133</v>
      </c>
      <c r="B460" s="9">
        <v>4996.5</v>
      </c>
      <c r="C460" s="9">
        <v>5073.2</v>
      </c>
      <c r="D460" s="9">
        <v>4994</v>
      </c>
      <c r="E460" s="9">
        <v>5058.05</v>
      </c>
      <c r="F460" s="50">
        <v>218547707</v>
      </c>
      <c r="G460" s="50">
        <v>7043.04</v>
      </c>
      <c r="H460" s="51">
        <f t="shared" si="15"/>
        <v>1.1822482721371541E-2</v>
      </c>
      <c r="I460" s="52">
        <f t="shared" si="14"/>
        <v>0</v>
      </c>
    </row>
    <row r="461" spans="1:9">
      <c r="A461" s="8">
        <v>40134</v>
      </c>
      <c r="B461" s="9">
        <v>5058.95</v>
      </c>
      <c r="C461" s="9">
        <v>5074</v>
      </c>
      <c r="D461" s="9">
        <v>5010.1499999999996</v>
      </c>
      <c r="E461" s="9">
        <v>5062.25</v>
      </c>
      <c r="F461" s="50">
        <v>211034152</v>
      </c>
      <c r="G461" s="50">
        <v>7812.63</v>
      </c>
      <c r="H461" s="51">
        <f t="shared" si="15"/>
        <v>8.3035952590426731E-4</v>
      </c>
      <c r="I461" s="52">
        <f t="shared" si="14"/>
        <v>0</v>
      </c>
    </row>
    <row r="462" spans="1:9">
      <c r="A462" s="8">
        <v>40135</v>
      </c>
      <c r="B462" s="9">
        <v>5061.5</v>
      </c>
      <c r="C462" s="9">
        <v>5079.3</v>
      </c>
      <c r="D462" s="9">
        <v>5041.6499999999996</v>
      </c>
      <c r="E462" s="9">
        <v>5054.7</v>
      </c>
      <c r="F462" s="50">
        <v>204346736</v>
      </c>
      <c r="G462" s="50">
        <v>8091.52</v>
      </c>
      <c r="H462" s="51">
        <f t="shared" si="15"/>
        <v>-1.4914316756383661E-3</v>
      </c>
      <c r="I462" s="52">
        <f t="shared" si="14"/>
        <v>0</v>
      </c>
    </row>
    <row r="463" spans="1:9">
      <c r="A463" s="8">
        <v>40136</v>
      </c>
      <c r="B463" s="9">
        <v>5043.95</v>
      </c>
      <c r="C463" s="9">
        <v>5053.45</v>
      </c>
      <c r="D463" s="9">
        <v>4963.7</v>
      </c>
      <c r="E463" s="9">
        <v>4989</v>
      </c>
      <c r="F463" s="50">
        <v>286198276</v>
      </c>
      <c r="G463" s="50">
        <v>7711.46</v>
      </c>
      <c r="H463" s="51">
        <f t="shared" si="15"/>
        <v>-1.2997804023977655E-2</v>
      </c>
      <c r="I463" s="52">
        <f t="shared" si="14"/>
        <v>0</v>
      </c>
    </row>
    <row r="464" spans="1:9">
      <c r="A464" s="8">
        <v>40137</v>
      </c>
      <c r="B464" s="9">
        <v>4988.75</v>
      </c>
      <c r="C464" s="9">
        <v>5063.3</v>
      </c>
      <c r="D464" s="9">
        <v>4932.8</v>
      </c>
      <c r="E464" s="9">
        <v>5052.45</v>
      </c>
      <c r="F464" s="50">
        <v>289285202</v>
      </c>
      <c r="G464" s="50">
        <v>8643.31</v>
      </c>
      <c r="H464" s="51">
        <f t="shared" si="15"/>
        <v>1.2717979555020964E-2</v>
      </c>
      <c r="I464" s="52">
        <f t="shared" si="14"/>
        <v>0</v>
      </c>
    </row>
    <row r="465" spans="1:9">
      <c r="A465" s="8">
        <v>40140</v>
      </c>
      <c r="B465" s="9">
        <v>5052.95</v>
      </c>
      <c r="C465" s="9">
        <v>5113.1000000000004</v>
      </c>
      <c r="D465" s="9">
        <v>5052.1000000000004</v>
      </c>
      <c r="E465" s="9">
        <v>5103.55</v>
      </c>
      <c r="F465" s="50">
        <v>193875423</v>
      </c>
      <c r="G465" s="50">
        <v>7446.11</v>
      </c>
      <c r="H465" s="51">
        <f t="shared" si="15"/>
        <v>1.0113905135132439E-2</v>
      </c>
      <c r="I465" s="52">
        <f t="shared" si="14"/>
        <v>0</v>
      </c>
    </row>
    <row r="466" spans="1:9">
      <c r="A466" s="8">
        <v>40141</v>
      </c>
      <c r="B466" s="9">
        <v>5105</v>
      </c>
      <c r="C466" s="9">
        <v>5112.8500000000004</v>
      </c>
      <c r="D466" s="9">
        <v>5053.5</v>
      </c>
      <c r="E466" s="9">
        <v>5090.55</v>
      </c>
      <c r="F466" s="50">
        <v>201324276</v>
      </c>
      <c r="G466" s="50">
        <v>7621.19</v>
      </c>
      <c r="H466" s="51">
        <f t="shared" si="15"/>
        <v>-2.5472465244780196E-3</v>
      </c>
      <c r="I466" s="52">
        <f t="shared" si="14"/>
        <v>0</v>
      </c>
    </row>
    <row r="467" spans="1:9">
      <c r="A467" s="8">
        <v>40142</v>
      </c>
      <c r="B467" s="9">
        <v>5091.55</v>
      </c>
      <c r="C467" s="9">
        <v>5138</v>
      </c>
      <c r="D467" s="9">
        <v>5078.3500000000004</v>
      </c>
      <c r="E467" s="9">
        <v>5108.1499999999996</v>
      </c>
      <c r="F467" s="50">
        <v>185171466</v>
      </c>
      <c r="G467" s="50">
        <v>7277.12</v>
      </c>
      <c r="H467" s="51">
        <f t="shared" si="15"/>
        <v>3.4573867263849589E-3</v>
      </c>
      <c r="I467" s="52">
        <f t="shared" si="14"/>
        <v>0</v>
      </c>
    </row>
    <row r="468" spans="1:9">
      <c r="A468" s="8">
        <v>40143</v>
      </c>
      <c r="B468" s="9">
        <v>5116.45</v>
      </c>
      <c r="C468" s="9">
        <v>5116.45</v>
      </c>
      <c r="D468" s="9">
        <v>4986.05</v>
      </c>
      <c r="E468" s="9">
        <v>5005.55</v>
      </c>
      <c r="F468" s="50">
        <v>250067337</v>
      </c>
      <c r="G468" s="50">
        <v>9534.57</v>
      </c>
      <c r="H468" s="51">
        <f t="shared" si="15"/>
        <v>-2.0085549562953164E-2</v>
      </c>
      <c r="I468" s="52">
        <f t="shared" si="14"/>
        <v>0</v>
      </c>
    </row>
    <row r="469" spans="1:9">
      <c r="A469" s="8">
        <v>40144</v>
      </c>
      <c r="B469" s="9">
        <v>5005.05</v>
      </c>
      <c r="C469" s="9">
        <v>5005.05</v>
      </c>
      <c r="D469" s="9">
        <v>4806.7</v>
      </c>
      <c r="E469" s="9">
        <v>4941.75</v>
      </c>
      <c r="F469" s="50">
        <v>304958891</v>
      </c>
      <c r="G469" s="50">
        <v>9312.59</v>
      </c>
      <c r="H469" s="51">
        <f t="shared" si="15"/>
        <v>-1.2745852104164457E-2</v>
      </c>
      <c r="I469" s="52">
        <f t="shared" si="14"/>
        <v>0</v>
      </c>
    </row>
    <row r="470" spans="1:9">
      <c r="A470" s="8">
        <v>40147</v>
      </c>
      <c r="B470" s="9">
        <v>4942.25</v>
      </c>
      <c r="C470" s="9">
        <v>5066.3500000000004</v>
      </c>
      <c r="D470" s="9">
        <v>4942.25</v>
      </c>
      <c r="E470" s="9">
        <v>5032.7</v>
      </c>
      <c r="F470" s="50">
        <v>299569170</v>
      </c>
      <c r="G470" s="50">
        <v>8574.32</v>
      </c>
      <c r="H470" s="51">
        <f t="shared" si="15"/>
        <v>1.8404411392725306E-2</v>
      </c>
      <c r="I470" s="52">
        <f t="shared" si="14"/>
        <v>1</v>
      </c>
    </row>
    <row r="471" spans="1:9">
      <c r="A471" s="8">
        <v>40148</v>
      </c>
      <c r="B471" s="9">
        <v>5039.7</v>
      </c>
      <c r="C471" s="9">
        <v>5130.3500000000004</v>
      </c>
      <c r="D471" s="9">
        <v>5038.8500000000004</v>
      </c>
      <c r="E471" s="9">
        <v>5122</v>
      </c>
      <c r="F471" s="50">
        <v>301878674</v>
      </c>
      <c r="G471" s="50">
        <v>8492.32</v>
      </c>
      <c r="H471" s="51">
        <f t="shared" si="15"/>
        <v>1.7743954537325912E-2</v>
      </c>
      <c r="I471" s="52">
        <f t="shared" si="14"/>
        <v>0</v>
      </c>
    </row>
    <row r="472" spans="1:9">
      <c r="A472" s="8">
        <v>40149</v>
      </c>
      <c r="B472" s="9">
        <v>5122.75</v>
      </c>
      <c r="C472" s="9">
        <v>5161.75</v>
      </c>
      <c r="D472" s="9">
        <v>5111.75</v>
      </c>
      <c r="E472" s="9">
        <v>5123.25</v>
      </c>
      <c r="F472" s="50">
        <v>284763865</v>
      </c>
      <c r="G472" s="50">
        <v>9308.75</v>
      </c>
      <c r="H472" s="51">
        <f t="shared" si="15"/>
        <v>2.4404529480670512E-4</v>
      </c>
      <c r="I472" s="52">
        <f t="shared" si="14"/>
        <v>0</v>
      </c>
    </row>
    <row r="473" spans="1:9">
      <c r="A473" s="8">
        <v>40150</v>
      </c>
      <c r="B473" s="9">
        <v>5124.55</v>
      </c>
      <c r="C473" s="9">
        <v>5181</v>
      </c>
      <c r="D473" s="9">
        <v>5106.6000000000004</v>
      </c>
      <c r="E473" s="9">
        <v>5131.7</v>
      </c>
      <c r="F473" s="50">
        <v>225726200</v>
      </c>
      <c r="G473" s="50">
        <v>7683.05</v>
      </c>
      <c r="H473" s="51">
        <f t="shared" si="15"/>
        <v>1.6493436783291404E-3</v>
      </c>
      <c r="I473" s="52">
        <f t="shared" si="14"/>
        <v>0</v>
      </c>
    </row>
    <row r="474" spans="1:9">
      <c r="A474" s="8">
        <v>40151</v>
      </c>
      <c r="B474" s="9">
        <v>5131.7</v>
      </c>
      <c r="C474" s="9">
        <v>5161.8</v>
      </c>
      <c r="D474" s="9">
        <v>5081.8500000000004</v>
      </c>
      <c r="E474" s="9">
        <v>5108.8999999999996</v>
      </c>
      <c r="F474" s="50">
        <v>207469832</v>
      </c>
      <c r="G474" s="50">
        <v>6960.55</v>
      </c>
      <c r="H474" s="51">
        <f t="shared" si="15"/>
        <v>-4.4429721145039514E-3</v>
      </c>
      <c r="I474" s="52">
        <f t="shared" si="14"/>
        <v>0</v>
      </c>
    </row>
    <row r="475" spans="1:9">
      <c r="A475" s="8">
        <v>40154</v>
      </c>
      <c r="B475" s="9">
        <v>5108.8500000000004</v>
      </c>
      <c r="C475" s="9">
        <v>5131.3</v>
      </c>
      <c r="D475" s="9">
        <v>5051.55</v>
      </c>
      <c r="E475" s="9">
        <v>5066.7</v>
      </c>
      <c r="F475" s="50">
        <v>213116933</v>
      </c>
      <c r="G475" s="50">
        <v>6588.43</v>
      </c>
      <c r="H475" s="51">
        <f t="shared" si="15"/>
        <v>-8.2600951281097679E-3</v>
      </c>
      <c r="I475" s="52">
        <f t="shared" si="14"/>
        <v>0</v>
      </c>
    </row>
    <row r="476" spans="1:9">
      <c r="A476" s="8">
        <v>40155</v>
      </c>
      <c r="B476" s="9">
        <v>5068.55</v>
      </c>
      <c r="C476" s="9">
        <v>5152.55</v>
      </c>
      <c r="D476" s="9">
        <v>5058.8999999999996</v>
      </c>
      <c r="E476" s="9">
        <v>5147.95</v>
      </c>
      <c r="F476" s="50">
        <v>222744006</v>
      </c>
      <c r="G476" s="50">
        <v>7547.17</v>
      </c>
      <c r="H476" s="51">
        <f t="shared" si="15"/>
        <v>1.603607871000845E-2</v>
      </c>
      <c r="I476" s="52">
        <f t="shared" si="14"/>
        <v>0</v>
      </c>
    </row>
    <row r="477" spans="1:9">
      <c r="A477" s="8">
        <v>40156</v>
      </c>
      <c r="B477" s="9">
        <v>5147.6499999999996</v>
      </c>
      <c r="C477" s="9">
        <v>5147.6499999999996</v>
      </c>
      <c r="D477" s="9">
        <v>5090.6000000000004</v>
      </c>
      <c r="E477" s="9">
        <v>5112</v>
      </c>
      <c r="F477" s="50">
        <v>240039269</v>
      </c>
      <c r="G477" s="50">
        <v>7722.75</v>
      </c>
      <c r="H477" s="51">
        <f t="shared" si="15"/>
        <v>-6.9833623092686592E-3</v>
      </c>
      <c r="I477" s="52">
        <f t="shared" si="14"/>
        <v>0</v>
      </c>
    </row>
    <row r="478" spans="1:9">
      <c r="A478" s="8">
        <v>40157</v>
      </c>
      <c r="B478" s="9">
        <v>5112.3999999999996</v>
      </c>
      <c r="C478" s="9">
        <v>5146.45</v>
      </c>
      <c r="D478" s="9">
        <v>5084.6499999999996</v>
      </c>
      <c r="E478" s="9">
        <v>5134.6499999999996</v>
      </c>
      <c r="F478" s="50">
        <v>212775673</v>
      </c>
      <c r="G478" s="50">
        <v>7096.21</v>
      </c>
      <c r="H478" s="51">
        <f t="shared" si="15"/>
        <v>4.4307511737089467E-3</v>
      </c>
      <c r="I478" s="52">
        <f t="shared" si="14"/>
        <v>0</v>
      </c>
    </row>
    <row r="479" spans="1:9">
      <c r="A479" s="8">
        <v>40158</v>
      </c>
      <c r="B479" s="9">
        <v>5136.05</v>
      </c>
      <c r="C479" s="9">
        <v>5182.55</v>
      </c>
      <c r="D479" s="9">
        <v>5088.3999999999996</v>
      </c>
      <c r="E479" s="9">
        <v>5117.3</v>
      </c>
      <c r="F479" s="50">
        <v>207026470</v>
      </c>
      <c r="G479" s="50">
        <v>7248.57</v>
      </c>
      <c r="H479" s="51">
        <f t="shared" si="15"/>
        <v>-3.3790034374299172E-3</v>
      </c>
      <c r="I479" s="52">
        <f t="shared" si="14"/>
        <v>0</v>
      </c>
    </row>
    <row r="480" spans="1:9">
      <c r="A480" s="8">
        <v>40161</v>
      </c>
      <c r="B480" s="9">
        <v>5117.45</v>
      </c>
      <c r="C480" s="9">
        <v>5156.7</v>
      </c>
      <c r="D480" s="9">
        <v>5090.1499999999996</v>
      </c>
      <c r="E480" s="9">
        <v>5105.7</v>
      </c>
      <c r="F480" s="50">
        <v>171684929</v>
      </c>
      <c r="G480" s="50">
        <v>6543.06</v>
      </c>
      <c r="H480" s="51">
        <f t="shared" si="15"/>
        <v>-2.2668203935669595E-3</v>
      </c>
      <c r="I480" s="52">
        <f t="shared" si="14"/>
        <v>0</v>
      </c>
    </row>
    <row r="481" spans="1:9">
      <c r="A481" s="8">
        <v>40162</v>
      </c>
      <c r="B481" s="9">
        <v>5105.75</v>
      </c>
      <c r="C481" s="9">
        <v>5129.45</v>
      </c>
      <c r="D481" s="9">
        <v>5018.25</v>
      </c>
      <c r="E481" s="9">
        <v>5033.05</v>
      </c>
      <c r="F481" s="50">
        <v>198962362</v>
      </c>
      <c r="G481" s="50">
        <v>7220.77</v>
      </c>
      <c r="H481" s="51">
        <f t="shared" si="15"/>
        <v>-1.4229194821474E-2</v>
      </c>
      <c r="I481" s="52">
        <f t="shared" si="14"/>
        <v>0</v>
      </c>
    </row>
    <row r="482" spans="1:9">
      <c r="A482" s="8">
        <v>40163</v>
      </c>
      <c r="B482" s="9">
        <v>5032.95</v>
      </c>
      <c r="C482" s="9">
        <v>5067.25</v>
      </c>
      <c r="D482" s="9">
        <v>5001.8</v>
      </c>
      <c r="E482" s="9">
        <v>5042.05</v>
      </c>
      <c r="F482" s="50">
        <v>202112014</v>
      </c>
      <c r="G482" s="50">
        <v>7124.61</v>
      </c>
      <c r="H482" s="51">
        <f t="shared" si="15"/>
        <v>1.7881801293451183E-3</v>
      </c>
      <c r="I482" s="52">
        <f t="shared" si="14"/>
        <v>0</v>
      </c>
    </row>
    <row r="483" spans="1:9">
      <c r="A483" s="8">
        <v>40164</v>
      </c>
      <c r="B483" s="9">
        <v>5046.6499999999996</v>
      </c>
      <c r="C483" s="9">
        <v>5064.2</v>
      </c>
      <c r="D483" s="9">
        <v>5013.1499999999996</v>
      </c>
      <c r="E483" s="9">
        <v>5041.75</v>
      </c>
      <c r="F483" s="50">
        <v>219465268</v>
      </c>
      <c r="G483" s="50">
        <v>7063.39</v>
      </c>
      <c r="H483" s="51">
        <f t="shared" si="15"/>
        <v>-5.9499608294322215E-5</v>
      </c>
      <c r="I483" s="52">
        <f t="shared" si="14"/>
        <v>0</v>
      </c>
    </row>
    <row r="484" spans="1:9">
      <c r="A484" s="8">
        <v>40165</v>
      </c>
      <c r="B484" s="9">
        <v>5042</v>
      </c>
      <c r="C484" s="9">
        <v>5043.3999999999996</v>
      </c>
      <c r="D484" s="9">
        <v>4979.05</v>
      </c>
      <c r="E484" s="9">
        <v>4987.7</v>
      </c>
      <c r="F484" s="50">
        <v>199329425</v>
      </c>
      <c r="G484" s="50">
        <v>6833.57</v>
      </c>
      <c r="H484" s="51">
        <f t="shared" si="15"/>
        <v>-1.0720483958942872E-2</v>
      </c>
      <c r="I484" s="52">
        <f t="shared" si="14"/>
        <v>0</v>
      </c>
    </row>
    <row r="485" spans="1:9">
      <c r="A485" s="8">
        <v>40168</v>
      </c>
      <c r="B485" s="9">
        <v>4983.6499999999996</v>
      </c>
      <c r="C485" s="9">
        <v>4997.8500000000004</v>
      </c>
      <c r="D485" s="9">
        <v>4943.95</v>
      </c>
      <c r="E485" s="9">
        <v>4952.6000000000004</v>
      </c>
      <c r="F485" s="50">
        <v>168156865</v>
      </c>
      <c r="G485" s="50">
        <v>6022.7</v>
      </c>
      <c r="H485" s="51">
        <f t="shared" si="15"/>
        <v>-7.0373117869958479E-3</v>
      </c>
      <c r="I485" s="52">
        <f t="shared" si="14"/>
        <v>0</v>
      </c>
    </row>
    <row r="486" spans="1:9">
      <c r="A486" s="8">
        <v>40169</v>
      </c>
      <c r="B486" s="9">
        <v>4953.3500000000004</v>
      </c>
      <c r="C486" s="9">
        <v>4997.3</v>
      </c>
      <c r="D486" s="9">
        <v>4953.3500000000004</v>
      </c>
      <c r="E486" s="9">
        <v>4985.8500000000004</v>
      </c>
      <c r="F486" s="50">
        <v>164377140</v>
      </c>
      <c r="G486" s="50">
        <v>5249.29</v>
      </c>
      <c r="H486" s="51">
        <f t="shared" si="15"/>
        <v>6.7136453579936806E-3</v>
      </c>
      <c r="I486" s="52">
        <f t="shared" si="14"/>
        <v>1</v>
      </c>
    </row>
    <row r="487" spans="1:9">
      <c r="A487" s="8">
        <v>40170</v>
      </c>
      <c r="B487" s="9">
        <v>4990.05</v>
      </c>
      <c r="C487" s="9">
        <v>5150.6000000000004</v>
      </c>
      <c r="D487" s="9">
        <v>4990.05</v>
      </c>
      <c r="E487" s="9">
        <v>5144.6000000000004</v>
      </c>
      <c r="F487" s="50">
        <v>250734148</v>
      </c>
      <c r="G487" s="50">
        <v>7599.02</v>
      </c>
      <c r="H487" s="51">
        <f t="shared" si="15"/>
        <v>3.1840107504236936E-2</v>
      </c>
      <c r="I487" s="52">
        <f t="shared" si="14"/>
        <v>1</v>
      </c>
    </row>
    <row r="488" spans="1:9">
      <c r="A488" s="8">
        <v>40171</v>
      </c>
      <c r="B488" s="9">
        <v>5144.8</v>
      </c>
      <c r="C488" s="9">
        <v>5197.8999999999996</v>
      </c>
      <c r="D488" s="9">
        <v>5129.05</v>
      </c>
      <c r="E488" s="9">
        <v>5178.3999999999996</v>
      </c>
      <c r="F488" s="50">
        <v>202176013</v>
      </c>
      <c r="G488" s="50">
        <v>6459.65</v>
      </c>
      <c r="H488" s="51">
        <f t="shared" si="15"/>
        <v>6.5699957236713402E-3</v>
      </c>
      <c r="I488" s="52">
        <f t="shared" si="14"/>
        <v>0</v>
      </c>
    </row>
    <row r="489" spans="1:9">
      <c r="A489" s="8">
        <v>40176</v>
      </c>
      <c r="B489" s="9">
        <v>5180.75</v>
      </c>
      <c r="C489" s="9">
        <v>5214.6000000000004</v>
      </c>
      <c r="D489" s="9">
        <v>5175.8500000000004</v>
      </c>
      <c r="E489" s="9">
        <v>5187.95</v>
      </c>
      <c r="F489" s="50">
        <v>160527908</v>
      </c>
      <c r="G489" s="50">
        <v>5480.14</v>
      </c>
      <c r="H489" s="51">
        <f t="shared" si="15"/>
        <v>1.8441989803801295E-3</v>
      </c>
      <c r="I489" s="52">
        <f t="shared" si="14"/>
        <v>0</v>
      </c>
    </row>
    <row r="490" spans="1:9">
      <c r="A490" s="8">
        <v>40177</v>
      </c>
      <c r="B490" s="9">
        <v>5188.75</v>
      </c>
      <c r="C490" s="9">
        <v>5197.05</v>
      </c>
      <c r="D490" s="9">
        <v>5160.1000000000004</v>
      </c>
      <c r="E490" s="9">
        <v>5169.45</v>
      </c>
      <c r="F490" s="50">
        <v>147546797</v>
      </c>
      <c r="G490" s="50">
        <v>4922.1400000000003</v>
      </c>
      <c r="H490" s="51">
        <f t="shared" si="15"/>
        <v>-3.5659557243227225E-3</v>
      </c>
      <c r="I490" s="52">
        <f t="shared" si="14"/>
        <v>0</v>
      </c>
    </row>
    <row r="491" spans="1:9">
      <c r="A491" s="8">
        <v>40178</v>
      </c>
      <c r="B491" s="9">
        <v>5171.2</v>
      </c>
      <c r="C491" s="9">
        <v>5221.8500000000004</v>
      </c>
      <c r="D491" s="9">
        <v>5168.75</v>
      </c>
      <c r="E491" s="9">
        <v>5201.05</v>
      </c>
      <c r="F491" s="50">
        <v>188092940</v>
      </c>
      <c r="G491" s="50">
        <v>7236.94</v>
      </c>
      <c r="H491" s="51">
        <f t="shared" si="15"/>
        <v>6.112835988354659E-3</v>
      </c>
      <c r="I491" s="52">
        <f t="shared" si="14"/>
        <v>0</v>
      </c>
    </row>
    <row r="492" spans="1:9">
      <c r="A492" s="8">
        <v>40182</v>
      </c>
      <c r="B492" s="9">
        <v>5200.8999999999996</v>
      </c>
      <c r="C492" s="9">
        <v>5238.45</v>
      </c>
      <c r="D492" s="9">
        <v>5167.1000000000004</v>
      </c>
      <c r="E492" s="9">
        <v>5232.2</v>
      </c>
      <c r="F492" s="50">
        <v>148652424</v>
      </c>
      <c r="G492" s="50">
        <v>6531.61</v>
      </c>
      <c r="H492" s="51">
        <f t="shared" si="15"/>
        <v>5.9891752626872741E-3</v>
      </c>
      <c r="I492" s="52">
        <f t="shared" si="14"/>
        <v>0</v>
      </c>
    </row>
    <row r="493" spans="1:9">
      <c r="A493" s="8">
        <v>40183</v>
      </c>
      <c r="B493" s="9">
        <v>5277.15</v>
      </c>
      <c r="C493" s="9">
        <v>5288.35</v>
      </c>
      <c r="D493" s="9">
        <v>5242.3999999999996</v>
      </c>
      <c r="E493" s="9">
        <v>5277.9</v>
      </c>
      <c r="F493" s="50">
        <v>240844424</v>
      </c>
      <c r="G493" s="50">
        <v>7969.62</v>
      </c>
      <c r="H493" s="51">
        <f t="shared" si="15"/>
        <v>8.7343755972630888E-3</v>
      </c>
      <c r="I493" s="52">
        <f t="shared" si="14"/>
        <v>0</v>
      </c>
    </row>
    <row r="494" spans="1:9">
      <c r="A494" s="8">
        <v>40184</v>
      </c>
      <c r="B494" s="9">
        <v>5278.15</v>
      </c>
      <c r="C494" s="9">
        <v>5310.85</v>
      </c>
      <c r="D494" s="9">
        <v>5260.05</v>
      </c>
      <c r="E494" s="9">
        <v>5281.8</v>
      </c>
      <c r="F494" s="50">
        <v>216147837</v>
      </c>
      <c r="G494" s="50">
        <v>7892.6</v>
      </c>
      <c r="H494" s="51">
        <f t="shared" si="15"/>
        <v>7.3893025635207721E-4</v>
      </c>
      <c r="I494" s="52">
        <f t="shared" si="14"/>
        <v>0</v>
      </c>
    </row>
    <row r="495" spans="1:9">
      <c r="A495" s="8">
        <v>40185</v>
      </c>
      <c r="B495" s="9">
        <v>5281.8</v>
      </c>
      <c r="C495" s="9">
        <v>5302.55</v>
      </c>
      <c r="D495" s="9">
        <v>5244.75</v>
      </c>
      <c r="E495" s="9">
        <v>5263.1</v>
      </c>
      <c r="F495" s="50">
        <v>181246734</v>
      </c>
      <c r="G495" s="50">
        <v>6890.99</v>
      </c>
      <c r="H495" s="51">
        <f t="shared" si="15"/>
        <v>-3.5404596917717468E-3</v>
      </c>
      <c r="I495" s="52">
        <f t="shared" si="14"/>
        <v>0</v>
      </c>
    </row>
    <row r="496" spans="1:9">
      <c r="A496" s="8">
        <v>40186</v>
      </c>
      <c r="B496" s="9">
        <v>5264.25</v>
      </c>
      <c r="C496" s="9">
        <v>5276.75</v>
      </c>
      <c r="D496" s="9">
        <v>5234.7</v>
      </c>
      <c r="E496" s="9">
        <v>5244.75</v>
      </c>
      <c r="F496" s="50">
        <v>201910800</v>
      </c>
      <c r="G496" s="50">
        <v>7777.04</v>
      </c>
      <c r="H496" s="51">
        <f t="shared" si="15"/>
        <v>-3.4865383519219195E-3</v>
      </c>
      <c r="I496" s="52">
        <f t="shared" si="14"/>
        <v>0</v>
      </c>
    </row>
    <row r="497" spans="1:9">
      <c r="A497" s="8">
        <v>40189</v>
      </c>
      <c r="B497" s="9">
        <v>5263.8</v>
      </c>
      <c r="C497" s="9">
        <v>5287.2</v>
      </c>
      <c r="D497" s="9">
        <v>5227.8</v>
      </c>
      <c r="E497" s="9">
        <v>5249.4</v>
      </c>
      <c r="F497" s="50">
        <v>238011959</v>
      </c>
      <c r="G497" s="50">
        <v>11080.55</v>
      </c>
      <c r="H497" s="51">
        <f t="shared" si="15"/>
        <v>8.8660088660086345E-4</v>
      </c>
      <c r="I497" s="52">
        <f t="shared" si="14"/>
        <v>0</v>
      </c>
    </row>
    <row r="498" spans="1:9">
      <c r="A498" s="8">
        <v>40190</v>
      </c>
      <c r="B498" s="9">
        <v>5251.1</v>
      </c>
      <c r="C498" s="9">
        <v>5300.5</v>
      </c>
      <c r="D498" s="9">
        <v>5200.95</v>
      </c>
      <c r="E498" s="9">
        <v>5210.3999999999996</v>
      </c>
      <c r="F498" s="50">
        <v>206748015</v>
      </c>
      <c r="G498" s="50">
        <v>8648.49</v>
      </c>
      <c r="H498" s="51">
        <f t="shared" si="15"/>
        <v>-7.429420505200568E-3</v>
      </c>
      <c r="I498" s="52">
        <f t="shared" si="14"/>
        <v>0</v>
      </c>
    </row>
    <row r="499" spans="1:9">
      <c r="A499" s="8">
        <v>40191</v>
      </c>
      <c r="B499" s="9">
        <v>5212.6000000000004</v>
      </c>
      <c r="C499" s="9">
        <v>5239.2</v>
      </c>
      <c r="D499" s="9">
        <v>5169.55</v>
      </c>
      <c r="E499" s="9">
        <v>5233.95</v>
      </c>
      <c r="F499" s="50">
        <v>200774550</v>
      </c>
      <c r="G499" s="50">
        <v>8430.48</v>
      </c>
      <c r="H499" s="51">
        <f t="shared" si="15"/>
        <v>4.5198065407645593E-3</v>
      </c>
      <c r="I499" s="52">
        <f t="shared" si="14"/>
        <v>0</v>
      </c>
    </row>
    <row r="500" spans="1:9">
      <c r="A500" s="8">
        <v>40192</v>
      </c>
      <c r="B500" s="9">
        <v>5234.5</v>
      </c>
      <c r="C500" s="9">
        <v>5272.85</v>
      </c>
      <c r="D500" s="9">
        <v>5232.5</v>
      </c>
      <c r="E500" s="9">
        <v>5259.9</v>
      </c>
      <c r="F500" s="50">
        <v>171282618</v>
      </c>
      <c r="G500" s="50">
        <v>7824.43</v>
      </c>
      <c r="H500" s="51">
        <f t="shared" si="15"/>
        <v>4.9580145014758159E-3</v>
      </c>
      <c r="I500" s="52">
        <f t="shared" si="14"/>
        <v>0</v>
      </c>
    </row>
    <row r="501" spans="1:9">
      <c r="A501" s="8">
        <v>40193</v>
      </c>
      <c r="B501" s="9">
        <v>5259.9</v>
      </c>
      <c r="C501" s="9">
        <v>5279.85</v>
      </c>
      <c r="D501" s="9">
        <v>5242.45</v>
      </c>
      <c r="E501" s="9">
        <v>5252.2</v>
      </c>
      <c r="F501" s="50">
        <v>167242355</v>
      </c>
      <c r="G501" s="50">
        <v>6927.87</v>
      </c>
      <c r="H501" s="51">
        <f t="shared" si="15"/>
        <v>-1.4639061579116985E-3</v>
      </c>
      <c r="I501" s="52">
        <f t="shared" si="14"/>
        <v>0</v>
      </c>
    </row>
    <row r="502" spans="1:9">
      <c r="A502" s="8">
        <v>40196</v>
      </c>
      <c r="B502" s="9">
        <v>5253.65</v>
      </c>
      <c r="C502" s="9">
        <v>5292.5</v>
      </c>
      <c r="D502" s="9">
        <v>5228.95</v>
      </c>
      <c r="E502" s="9">
        <v>5274.85</v>
      </c>
      <c r="F502" s="50">
        <v>153687597</v>
      </c>
      <c r="G502" s="50">
        <v>6659.87</v>
      </c>
      <c r="H502" s="51">
        <f t="shared" si="15"/>
        <v>4.3124785804045107E-3</v>
      </c>
      <c r="I502" s="52">
        <f t="shared" si="14"/>
        <v>0</v>
      </c>
    </row>
    <row r="503" spans="1:9">
      <c r="A503" s="8">
        <v>40197</v>
      </c>
      <c r="B503" s="9">
        <v>5274.2</v>
      </c>
      <c r="C503" s="9">
        <v>5287.8</v>
      </c>
      <c r="D503" s="9">
        <v>5218.6499999999996</v>
      </c>
      <c r="E503" s="9">
        <v>5225.6499999999996</v>
      </c>
      <c r="F503" s="50">
        <v>141424524</v>
      </c>
      <c r="G503" s="50">
        <v>6197.52</v>
      </c>
      <c r="H503" s="51">
        <f t="shared" si="15"/>
        <v>-9.3272794487048172E-3</v>
      </c>
      <c r="I503" s="52">
        <f t="shared" si="14"/>
        <v>0</v>
      </c>
    </row>
    <row r="504" spans="1:9">
      <c r="A504" s="8">
        <v>40198</v>
      </c>
      <c r="B504" s="9">
        <v>5226.1000000000004</v>
      </c>
      <c r="C504" s="9">
        <v>5256.7</v>
      </c>
      <c r="D504" s="9">
        <v>5201.3999999999996</v>
      </c>
      <c r="E504" s="9">
        <v>5221.7</v>
      </c>
      <c r="F504" s="50">
        <v>167867201</v>
      </c>
      <c r="G504" s="50">
        <v>7170.51</v>
      </c>
      <c r="H504" s="51">
        <f t="shared" si="15"/>
        <v>-7.5588682747596003E-4</v>
      </c>
      <c r="I504" s="52">
        <f t="shared" si="14"/>
        <v>0</v>
      </c>
    </row>
    <row r="505" spans="1:9">
      <c r="A505" s="8">
        <v>40199</v>
      </c>
      <c r="B505" s="9">
        <v>5220.2</v>
      </c>
      <c r="C505" s="9">
        <v>5220.3500000000004</v>
      </c>
      <c r="D505" s="9">
        <v>5085.45</v>
      </c>
      <c r="E505" s="9">
        <v>5094.1499999999996</v>
      </c>
      <c r="F505" s="50">
        <v>190009431</v>
      </c>
      <c r="G505" s="50">
        <v>7943.76</v>
      </c>
      <c r="H505" s="51">
        <f t="shared" si="15"/>
        <v>-2.4426910776184085E-2</v>
      </c>
      <c r="I505" s="52">
        <f t="shared" si="14"/>
        <v>0</v>
      </c>
    </row>
    <row r="506" spans="1:9">
      <c r="A506" s="8">
        <v>40200</v>
      </c>
      <c r="B506" s="9">
        <v>5094.1499999999996</v>
      </c>
      <c r="C506" s="9">
        <v>5094.1499999999996</v>
      </c>
      <c r="D506" s="9">
        <v>4954.8500000000004</v>
      </c>
      <c r="E506" s="9">
        <v>5036</v>
      </c>
      <c r="F506" s="50">
        <v>270251977</v>
      </c>
      <c r="G506" s="50">
        <v>10414.08</v>
      </c>
      <c r="H506" s="51">
        <f t="shared" si="15"/>
        <v>-1.1415054523325696E-2</v>
      </c>
      <c r="I506" s="52">
        <f t="shared" si="14"/>
        <v>0</v>
      </c>
    </row>
    <row r="507" spans="1:9">
      <c r="A507" s="8">
        <v>40203</v>
      </c>
      <c r="B507" s="9">
        <v>5034.55</v>
      </c>
      <c r="C507" s="9">
        <v>5035.7</v>
      </c>
      <c r="D507" s="9">
        <v>4983.05</v>
      </c>
      <c r="E507" s="9">
        <v>5007.8999999999996</v>
      </c>
      <c r="F507" s="50">
        <v>166405391</v>
      </c>
      <c r="G507" s="50">
        <v>5714.17</v>
      </c>
      <c r="H507" s="51">
        <f t="shared" si="15"/>
        <v>-5.5798252581414909E-3</v>
      </c>
      <c r="I507" s="52">
        <f t="shared" si="14"/>
        <v>0</v>
      </c>
    </row>
    <row r="508" spans="1:9">
      <c r="A508" s="8">
        <v>40205</v>
      </c>
      <c r="B508" s="9">
        <v>5008.5</v>
      </c>
      <c r="C508" s="9">
        <v>5008.5</v>
      </c>
      <c r="D508" s="9">
        <v>4833.05</v>
      </c>
      <c r="E508" s="9">
        <v>4853.1000000000004</v>
      </c>
      <c r="F508" s="50">
        <v>274773820</v>
      </c>
      <c r="G508" s="50">
        <v>9800.33</v>
      </c>
      <c r="H508" s="51">
        <f t="shared" si="15"/>
        <v>-3.091116036662056E-2</v>
      </c>
      <c r="I508" s="52">
        <f t="shared" si="14"/>
        <v>0</v>
      </c>
    </row>
    <row r="509" spans="1:9">
      <c r="A509" s="8">
        <v>40206</v>
      </c>
      <c r="B509" s="9">
        <v>4863</v>
      </c>
      <c r="C509" s="9">
        <v>4929.8999999999996</v>
      </c>
      <c r="D509" s="9">
        <v>4824.95</v>
      </c>
      <c r="E509" s="9">
        <v>4867.25</v>
      </c>
      <c r="F509" s="50">
        <v>275868897</v>
      </c>
      <c r="G509" s="50">
        <v>10614.04</v>
      </c>
      <c r="H509" s="51">
        <f t="shared" si="15"/>
        <v>2.9156621540868954E-3</v>
      </c>
      <c r="I509" s="52">
        <f t="shared" si="14"/>
        <v>0</v>
      </c>
    </row>
    <row r="510" spans="1:9">
      <c r="A510" s="8">
        <v>40207</v>
      </c>
      <c r="B510" s="9">
        <v>4866.1499999999996</v>
      </c>
      <c r="C510" s="9">
        <v>4893.7</v>
      </c>
      <c r="D510" s="9">
        <v>4766</v>
      </c>
      <c r="E510" s="9">
        <v>4882.05</v>
      </c>
      <c r="F510" s="50">
        <v>265191792</v>
      </c>
      <c r="G510" s="50">
        <v>10116.629999999999</v>
      </c>
      <c r="H510" s="51">
        <f t="shared" si="15"/>
        <v>3.0407314191791546E-3</v>
      </c>
      <c r="I510" s="52">
        <f t="shared" si="14"/>
        <v>0</v>
      </c>
    </row>
    <row r="511" spans="1:9">
      <c r="A511" s="8">
        <v>40210</v>
      </c>
      <c r="B511" s="9">
        <v>4882.05</v>
      </c>
      <c r="C511" s="9">
        <v>4918.8</v>
      </c>
      <c r="D511" s="9">
        <v>4827.1499999999996</v>
      </c>
      <c r="E511" s="9">
        <v>4899.7</v>
      </c>
      <c r="F511" s="50">
        <v>226819473</v>
      </c>
      <c r="G511" s="50">
        <v>7255.33</v>
      </c>
      <c r="H511" s="51">
        <f t="shared" si="15"/>
        <v>3.6152845628372177E-3</v>
      </c>
      <c r="I511" s="52">
        <f t="shared" si="14"/>
        <v>0</v>
      </c>
    </row>
    <row r="512" spans="1:9">
      <c r="A512" s="8">
        <v>40211</v>
      </c>
      <c r="B512" s="9">
        <v>4907.8500000000004</v>
      </c>
      <c r="C512" s="9">
        <v>4951.1499999999996</v>
      </c>
      <c r="D512" s="9">
        <v>4814.1000000000004</v>
      </c>
      <c r="E512" s="9">
        <v>4830.1000000000004</v>
      </c>
      <c r="F512" s="50">
        <v>235090748</v>
      </c>
      <c r="G512" s="50">
        <v>7927.05</v>
      </c>
      <c r="H512" s="51">
        <f t="shared" si="15"/>
        <v>-1.4204951323550263E-2</v>
      </c>
      <c r="I512" s="52">
        <f t="shared" si="14"/>
        <v>0</v>
      </c>
    </row>
    <row r="513" spans="1:9">
      <c r="A513" s="8">
        <v>40212</v>
      </c>
      <c r="B513" s="9">
        <v>4831</v>
      </c>
      <c r="C513" s="9">
        <v>4949.1499999999996</v>
      </c>
      <c r="D513" s="9">
        <v>4831</v>
      </c>
      <c r="E513" s="9">
        <v>4931.8500000000004</v>
      </c>
      <c r="F513" s="50">
        <v>163105434</v>
      </c>
      <c r="G513" s="50">
        <v>6448.29</v>
      </c>
      <c r="H513" s="51">
        <f t="shared" si="15"/>
        <v>2.1065816442723762E-2</v>
      </c>
      <c r="I513" s="52">
        <f t="shared" si="14"/>
        <v>1</v>
      </c>
    </row>
    <row r="514" spans="1:9">
      <c r="A514" s="8">
        <v>40213</v>
      </c>
      <c r="B514" s="9">
        <v>4931.3</v>
      </c>
      <c r="C514" s="9">
        <v>4931.3</v>
      </c>
      <c r="D514" s="9">
        <v>4832.3500000000004</v>
      </c>
      <c r="E514" s="9">
        <v>4845.3500000000004</v>
      </c>
      <c r="F514" s="50">
        <v>167815142</v>
      </c>
      <c r="G514" s="50">
        <v>6169.35</v>
      </c>
      <c r="H514" s="51">
        <f t="shared" si="15"/>
        <v>-1.7539057351703691E-2</v>
      </c>
      <c r="I514" s="52">
        <f t="shared" si="14"/>
        <v>0</v>
      </c>
    </row>
    <row r="515" spans="1:9">
      <c r="A515" s="8">
        <v>40214</v>
      </c>
      <c r="B515" s="9">
        <v>4819.6499999999996</v>
      </c>
      <c r="C515" s="9">
        <v>4827</v>
      </c>
      <c r="D515" s="9">
        <v>4692.3500000000004</v>
      </c>
      <c r="E515" s="9">
        <v>4718.6499999999996</v>
      </c>
      <c r="F515" s="50">
        <v>222362365</v>
      </c>
      <c r="G515" s="50">
        <v>7609.87</v>
      </c>
      <c r="H515" s="51">
        <f t="shared" si="15"/>
        <v>-2.6148781821746736E-2</v>
      </c>
      <c r="I515" s="52">
        <f t="shared" si="14"/>
        <v>0</v>
      </c>
    </row>
    <row r="516" spans="1:9">
      <c r="A516" s="8">
        <v>40215</v>
      </c>
      <c r="B516" s="9">
        <v>4712.75</v>
      </c>
      <c r="C516" s="9">
        <v>4768.1499999999996</v>
      </c>
      <c r="D516" s="9">
        <v>4712.75</v>
      </c>
      <c r="E516" s="9">
        <v>4757.25</v>
      </c>
      <c r="F516" s="50">
        <v>22091127</v>
      </c>
      <c r="G516" s="50">
        <v>643.11</v>
      </c>
      <c r="H516" s="51">
        <f t="shared" si="15"/>
        <v>8.180305807805377E-3</v>
      </c>
      <c r="I516" s="52">
        <f t="shared" ref="I516:I579" si="16">IF(B516=D516,1,0)</f>
        <v>1</v>
      </c>
    </row>
    <row r="517" spans="1:9">
      <c r="A517" s="8">
        <v>40217</v>
      </c>
      <c r="B517" s="9">
        <v>4755.3500000000004</v>
      </c>
      <c r="C517" s="9">
        <v>4799.05</v>
      </c>
      <c r="D517" s="9">
        <v>4675.3999999999996</v>
      </c>
      <c r="E517" s="9">
        <v>4760.3999999999996</v>
      </c>
      <c r="F517" s="50">
        <v>205364363</v>
      </c>
      <c r="G517" s="50">
        <v>6823.11</v>
      </c>
      <c r="H517" s="51">
        <f t="shared" ref="H517:H580" si="17">(E517/E516)-1</f>
        <v>6.6214724893565169E-4</v>
      </c>
      <c r="I517" s="52">
        <f t="shared" si="16"/>
        <v>0</v>
      </c>
    </row>
    <row r="518" spans="1:9">
      <c r="A518" s="8">
        <v>40218</v>
      </c>
      <c r="B518" s="9">
        <v>4760.55</v>
      </c>
      <c r="C518" s="9">
        <v>4810.3999999999996</v>
      </c>
      <c r="D518" s="9">
        <v>4739.3500000000004</v>
      </c>
      <c r="E518" s="9">
        <v>4792.6499999999996</v>
      </c>
      <c r="F518" s="50">
        <v>175452494</v>
      </c>
      <c r="G518" s="50">
        <v>5819.47</v>
      </c>
      <c r="H518" s="51">
        <f t="shared" si="17"/>
        <v>6.7746407864885949E-3</v>
      </c>
      <c r="I518" s="52">
        <f t="shared" si="16"/>
        <v>0</v>
      </c>
    </row>
    <row r="519" spans="1:9">
      <c r="A519" s="8">
        <v>40219</v>
      </c>
      <c r="B519" s="9">
        <v>4793</v>
      </c>
      <c r="C519" s="9">
        <v>4826.8500000000004</v>
      </c>
      <c r="D519" s="9">
        <v>4748.1000000000004</v>
      </c>
      <c r="E519" s="9">
        <v>4757.2</v>
      </c>
      <c r="F519" s="50">
        <v>185053448</v>
      </c>
      <c r="G519" s="50">
        <v>6196.72</v>
      </c>
      <c r="H519" s="51">
        <f t="shared" si="17"/>
        <v>-7.3967429292770559E-3</v>
      </c>
      <c r="I519" s="52">
        <f t="shared" si="16"/>
        <v>0</v>
      </c>
    </row>
    <row r="520" spans="1:9">
      <c r="A520" s="8">
        <v>40220</v>
      </c>
      <c r="B520" s="9">
        <v>4757.25</v>
      </c>
      <c r="C520" s="9">
        <v>4843.8</v>
      </c>
      <c r="D520" s="9">
        <v>4757.25</v>
      </c>
      <c r="E520" s="9">
        <v>4826.8500000000004</v>
      </c>
      <c r="F520" s="50">
        <v>142638466</v>
      </c>
      <c r="G520" s="50">
        <v>4917.21</v>
      </c>
      <c r="H520" s="51">
        <f t="shared" si="17"/>
        <v>1.464096527369052E-2</v>
      </c>
      <c r="I520" s="52">
        <f t="shared" si="16"/>
        <v>1</v>
      </c>
    </row>
    <row r="521" spans="1:9">
      <c r="A521" s="8">
        <v>40224</v>
      </c>
      <c r="B521" s="9">
        <v>4827.8999999999996</v>
      </c>
      <c r="C521" s="9">
        <v>4845.6000000000004</v>
      </c>
      <c r="D521" s="9">
        <v>4783.8999999999996</v>
      </c>
      <c r="E521" s="9">
        <v>4801.95</v>
      </c>
      <c r="F521" s="50">
        <v>153758927</v>
      </c>
      <c r="G521" s="50">
        <v>5004.68</v>
      </c>
      <c r="H521" s="51">
        <f t="shared" si="17"/>
        <v>-5.1586438360422537E-3</v>
      </c>
      <c r="I521" s="52">
        <f t="shared" si="16"/>
        <v>0</v>
      </c>
    </row>
    <row r="522" spans="1:9">
      <c r="A522" s="8">
        <v>40225</v>
      </c>
      <c r="B522" s="9">
        <v>4801.8</v>
      </c>
      <c r="C522" s="9">
        <v>4880</v>
      </c>
      <c r="D522" s="9">
        <v>4791.3500000000004</v>
      </c>
      <c r="E522" s="9">
        <v>4855.75</v>
      </c>
      <c r="F522" s="50">
        <v>156011235</v>
      </c>
      <c r="G522" s="50">
        <v>5240.97</v>
      </c>
      <c r="H522" s="51">
        <f t="shared" si="17"/>
        <v>1.120378179697834E-2</v>
      </c>
      <c r="I522" s="52">
        <f t="shared" si="16"/>
        <v>0</v>
      </c>
    </row>
    <row r="523" spans="1:9">
      <c r="A523" s="8">
        <v>40226</v>
      </c>
      <c r="B523" s="9">
        <v>4858.6499999999996</v>
      </c>
      <c r="C523" s="9">
        <v>4929.7</v>
      </c>
      <c r="D523" s="9">
        <v>4857.6000000000004</v>
      </c>
      <c r="E523" s="9">
        <v>4914</v>
      </c>
      <c r="F523" s="50">
        <v>176502266</v>
      </c>
      <c r="G523" s="50">
        <v>6291.08</v>
      </c>
      <c r="H523" s="51">
        <f t="shared" si="17"/>
        <v>1.1996087113216314E-2</v>
      </c>
      <c r="I523" s="52">
        <f t="shared" si="16"/>
        <v>0</v>
      </c>
    </row>
    <row r="524" spans="1:9">
      <c r="A524" s="8">
        <v>40227</v>
      </c>
      <c r="B524" s="9">
        <v>4915.1000000000004</v>
      </c>
      <c r="C524" s="9">
        <v>4922.05</v>
      </c>
      <c r="D524" s="9">
        <v>4873.7</v>
      </c>
      <c r="E524" s="9">
        <v>4887.75</v>
      </c>
      <c r="F524" s="50">
        <v>193513235</v>
      </c>
      <c r="G524" s="50">
        <v>5763.98</v>
      </c>
      <c r="H524" s="51">
        <f t="shared" si="17"/>
        <v>-5.3418803418803229E-3</v>
      </c>
      <c r="I524" s="52">
        <f t="shared" si="16"/>
        <v>0</v>
      </c>
    </row>
    <row r="525" spans="1:9">
      <c r="A525" s="8">
        <v>40228</v>
      </c>
      <c r="B525" s="9">
        <v>4887.3</v>
      </c>
      <c r="C525" s="9">
        <v>4887.3</v>
      </c>
      <c r="D525" s="9">
        <v>4805.55</v>
      </c>
      <c r="E525" s="9">
        <v>4844.8999999999996</v>
      </c>
      <c r="F525" s="50">
        <v>194311305</v>
      </c>
      <c r="G525" s="50">
        <v>5737.99</v>
      </c>
      <c r="H525" s="51">
        <f t="shared" si="17"/>
        <v>-8.7668149966754205E-3</v>
      </c>
      <c r="I525" s="52">
        <f t="shared" si="16"/>
        <v>0</v>
      </c>
    </row>
    <row r="526" spans="1:9">
      <c r="A526" s="8">
        <v>40231</v>
      </c>
      <c r="B526" s="9">
        <v>4849.3500000000004</v>
      </c>
      <c r="C526" s="9">
        <v>4912.05</v>
      </c>
      <c r="D526" s="9">
        <v>4845.8999999999996</v>
      </c>
      <c r="E526" s="9">
        <v>4856.3999999999996</v>
      </c>
      <c r="F526" s="50">
        <v>149362400</v>
      </c>
      <c r="G526" s="50">
        <v>4591.6000000000004</v>
      </c>
      <c r="H526" s="51">
        <f t="shared" si="17"/>
        <v>2.3736300026833135E-3</v>
      </c>
      <c r="I526" s="52">
        <f t="shared" si="16"/>
        <v>0</v>
      </c>
    </row>
    <row r="527" spans="1:9">
      <c r="A527" s="8">
        <v>40232</v>
      </c>
      <c r="B527" s="9">
        <v>4856.6000000000004</v>
      </c>
      <c r="C527" s="9">
        <v>4884.1000000000004</v>
      </c>
      <c r="D527" s="9">
        <v>4833.1499999999996</v>
      </c>
      <c r="E527" s="9">
        <v>4870.05</v>
      </c>
      <c r="F527" s="50">
        <v>129233916</v>
      </c>
      <c r="G527" s="50">
        <v>4617.62</v>
      </c>
      <c r="H527" s="51">
        <f t="shared" si="17"/>
        <v>2.8107239930814654E-3</v>
      </c>
      <c r="I527" s="52">
        <f t="shared" si="16"/>
        <v>0</v>
      </c>
    </row>
    <row r="528" spans="1:9">
      <c r="A528" s="8">
        <v>40233</v>
      </c>
      <c r="B528" s="9">
        <v>4869.55</v>
      </c>
      <c r="C528" s="9">
        <v>4880.55</v>
      </c>
      <c r="D528" s="9">
        <v>4834.6499999999996</v>
      </c>
      <c r="E528" s="9">
        <v>4858.6000000000004</v>
      </c>
      <c r="F528" s="50">
        <v>141213476</v>
      </c>
      <c r="G528" s="50">
        <v>4842.2299999999996</v>
      </c>
      <c r="H528" s="51">
        <f t="shared" si="17"/>
        <v>-2.3511052247923159E-3</v>
      </c>
      <c r="I528" s="52">
        <f t="shared" si="16"/>
        <v>0</v>
      </c>
    </row>
    <row r="529" spans="1:9">
      <c r="A529" s="8">
        <v>40234</v>
      </c>
      <c r="B529" s="9">
        <v>4859</v>
      </c>
      <c r="C529" s="9">
        <v>4880.1499999999996</v>
      </c>
      <c r="D529" s="9">
        <v>4835.6000000000004</v>
      </c>
      <c r="E529" s="9">
        <v>4859.75</v>
      </c>
      <c r="F529" s="50">
        <v>179443119</v>
      </c>
      <c r="G529" s="50">
        <v>6427.68</v>
      </c>
      <c r="H529" s="51">
        <f t="shared" si="17"/>
        <v>2.3669369777290505E-4</v>
      </c>
      <c r="I529" s="52">
        <f t="shared" si="16"/>
        <v>0</v>
      </c>
    </row>
    <row r="530" spans="1:9">
      <c r="A530" s="8">
        <v>40235</v>
      </c>
      <c r="B530" s="9">
        <v>4858.5</v>
      </c>
      <c r="C530" s="9">
        <v>4992</v>
      </c>
      <c r="D530" s="9">
        <v>4858.45</v>
      </c>
      <c r="E530" s="9">
        <v>4922.3</v>
      </c>
      <c r="F530" s="50">
        <v>341137163</v>
      </c>
      <c r="G530" s="50">
        <v>10987.94</v>
      </c>
      <c r="H530" s="51">
        <f t="shared" si="17"/>
        <v>1.2871032460517462E-2</v>
      </c>
      <c r="I530" s="52">
        <f t="shared" si="16"/>
        <v>0</v>
      </c>
    </row>
    <row r="531" spans="1:9">
      <c r="A531" s="8">
        <v>40239</v>
      </c>
      <c r="B531" s="9">
        <v>4935.6000000000004</v>
      </c>
      <c r="C531" s="9">
        <v>5029.45</v>
      </c>
      <c r="D531" s="9">
        <v>4935.3500000000004</v>
      </c>
      <c r="E531" s="9">
        <v>5017</v>
      </c>
      <c r="F531" s="50">
        <v>233127111</v>
      </c>
      <c r="G531" s="50">
        <v>8468.18</v>
      </c>
      <c r="H531" s="51">
        <f t="shared" si="17"/>
        <v>1.9238973650529179E-2</v>
      </c>
      <c r="I531" s="52">
        <f t="shared" si="16"/>
        <v>0</v>
      </c>
    </row>
    <row r="532" spans="1:9">
      <c r="A532" s="8">
        <v>40240</v>
      </c>
      <c r="B532" s="9">
        <v>5015.8</v>
      </c>
      <c r="C532" s="9">
        <v>5093.25</v>
      </c>
      <c r="D532" s="9">
        <v>5015.1000000000004</v>
      </c>
      <c r="E532" s="9">
        <v>5088.1000000000004</v>
      </c>
      <c r="F532" s="50">
        <v>191791765</v>
      </c>
      <c r="G532" s="50">
        <v>7375.98</v>
      </c>
      <c r="H532" s="51">
        <f t="shared" si="17"/>
        <v>1.4171815826190981E-2</v>
      </c>
      <c r="I532" s="52">
        <f t="shared" si="16"/>
        <v>0</v>
      </c>
    </row>
    <row r="533" spans="1:9">
      <c r="A533" s="8">
        <v>40241</v>
      </c>
      <c r="B533" s="9">
        <v>5096.95</v>
      </c>
      <c r="C533" s="9">
        <v>5096.95</v>
      </c>
      <c r="D533" s="9">
        <v>5049</v>
      </c>
      <c r="E533" s="9">
        <v>5080.25</v>
      </c>
      <c r="F533" s="50">
        <v>205104948</v>
      </c>
      <c r="G533" s="50">
        <v>6826.25</v>
      </c>
      <c r="H533" s="51">
        <f t="shared" si="17"/>
        <v>-1.5428155893163487E-3</v>
      </c>
      <c r="I533" s="52">
        <f t="shared" si="16"/>
        <v>0</v>
      </c>
    </row>
    <row r="534" spans="1:9">
      <c r="A534" s="8">
        <v>40242</v>
      </c>
      <c r="B534" s="9">
        <v>5080.55</v>
      </c>
      <c r="C534" s="9">
        <v>5118.6499999999996</v>
      </c>
      <c r="D534" s="9">
        <v>5068.05</v>
      </c>
      <c r="E534" s="9">
        <v>5088.7</v>
      </c>
      <c r="F534" s="50">
        <v>209604746</v>
      </c>
      <c r="G534" s="50">
        <v>6307.8</v>
      </c>
      <c r="H534" s="51">
        <f t="shared" si="17"/>
        <v>1.663303971261243E-3</v>
      </c>
      <c r="I534" s="52">
        <f t="shared" si="16"/>
        <v>0</v>
      </c>
    </row>
    <row r="535" spans="1:9">
      <c r="A535" s="8">
        <v>40245</v>
      </c>
      <c r="B535" s="9">
        <v>5092.1499999999996</v>
      </c>
      <c r="C535" s="9">
        <v>5147.1000000000004</v>
      </c>
      <c r="D535" s="9">
        <v>5092.1499999999996</v>
      </c>
      <c r="E535" s="9">
        <v>5124</v>
      </c>
      <c r="F535" s="50">
        <v>187964711</v>
      </c>
      <c r="G535" s="50">
        <v>7130.87</v>
      </c>
      <c r="H535" s="51">
        <f t="shared" si="17"/>
        <v>6.9369387073319189E-3</v>
      </c>
      <c r="I535" s="52">
        <f t="shared" si="16"/>
        <v>1</v>
      </c>
    </row>
    <row r="536" spans="1:9">
      <c r="A536" s="8">
        <v>40246</v>
      </c>
      <c r="B536" s="9">
        <v>5121.05</v>
      </c>
      <c r="C536" s="9">
        <v>5131.8</v>
      </c>
      <c r="D536" s="9">
        <v>5094.3500000000004</v>
      </c>
      <c r="E536" s="9">
        <v>5101.5</v>
      </c>
      <c r="F536" s="50">
        <v>158734706</v>
      </c>
      <c r="G536" s="50">
        <v>6364.07</v>
      </c>
      <c r="H536" s="51">
        <f t="shared" si="17"/>
        <v>-4.3911007025760895E-3</v>
      </c>
      <c r="I536" s="52">
        <f t="shared" si="16"/>
        <v>0</v>
      </c>
    </row>
    <row r="537" spans="1:9">
      <c r="A537" s="8">
        <v>40247</v>
      </c>
      <c r="B537" s="9">
        <v>5101.6000000000004</v>
      </c>
      <c r="C537" s="9">
        <v>5137.3999999999996</v>
      </c>
      <c r="D537" s="9">
        <v>5092.05</v>
      </c>
      <c r="E537" s="9">
        <v>5116.25</v>
      </c>
      <c r="F537" s="50">
        <v>167174523</v>
      </c>
      <c r="G537" s="50">
        <v>6445.89</v>
      </c>
      <c r="H537" s="51">
        <f t="shared" si="17"/>
        <v>2.8913064784867881E-3</v>
      </c>
      <c r="I537" s="52">
        <f t="shared" si="16"/>
        <v>0</v>
      </c>
    </row>
    <row r="538" spans="1:9">
      <c r="A538" s="8">
        <v>40248</v>
      </c>
      <c r="B538" s="9">
        <v>5116.3500000000004</v>
      </c>
      <c r="C538" s="9">
        <v>5152.6000000000004</v>
      </c>
      <c r="D538" s="9">
        <v>5102.1000000000004</v>
      </c>
      <c r="E538" s="9">
        <v>5133.3999999999996</v>
      </c>
      <c r="F538" s="50">
        <v>155698046</v>
      </c>
      <c r="G538" s="50">
        <v>5500.07</v>
      </c>
      <c r="H538" s="51">
        <f t="shared" si="17"/>
        <v>3.3520645003664029E-3</v>
      </c>
      <c r="I538" s="52">
        <f t="shared" si="16"/>
        <v>0</v>
      </c>
    </row>
    <row r="539" spans="1:9">
      <c r="A539" s="8">
        <v>40249</v>
      </c>
      <c r="B539" s="9">
        <v>5131.8</v>
      </c>
      <c r="C539" s="9">
        <v>5158.1000000000004</v>
      </c>
      <c r="D539" s="9">
        <v>5122.1000000000004</v>
      </c>
      <c r="E539" s="9">
        <v>5137</v>
      </c>
      <c r="F539" s="50">
        <v>152561763</v>
      </c>
      <c r="G539" s="50">
        <v>5927.11</v>
      </c>
      <c r="H539" s="51">
        <f t="shared" si="17"/>
        <v>7.0128959364179622E-4</v>
      </c>
      <c r="I539" s="52">
        <f t="shared" si="16"/>
        <v>0</v>
      </c>
    </row>
    <row r="540" spans="1:9">
      <c r="A540" s="8">
        <v>40252</v>
      </c>
      <c r="B540" s="9">
        <v>5134.45</v>
      </c>
      <c r="C540" s="9">
        <v>5151.05</v>
      </c>
      <c r="D540" s="9">
        <v>5101.2</v>
      </c>
      <c r="E540" s="9">
        <v>5128.8999999999996</v>
      </c>
      <c r="F540" s="50">
        <v>134878673</v>
      </c>
      <c r="G540" s="50">
        <v>5301.12</v>
      </c>
      <c r="H540" s="51">
        <f t="shared" si="17"/>
        <v>-1.5767957952113054E-3</v>
      </c>
      <c r="I540" s="52">
        <f t="shared" si="16"/>
        <v>0</v>
      </c>
    </row>
    <row r="541" spans="1:9">
      <c r="A541" s="8">
        <v>40253</v>
      </c>
      <c r="B541" s="9">
        <v>5128.95</v>
      </c>
      <c r="C541" s="9">
        <v>5209.25</v>
      </c>
      <c r="D541" s="9">
        <v>5125.7</v>
      </c>
      <c r="E541" s="9">
        <v>5198.1000000000004</v>
      </c>
      <c r="F541" s="50">
        <v>120692486</v>
      </c>
      <c r="G541" s="50">
        <v>5250.18</v>
      </c>
      <c r="H541" s="51">
        <f t="shared" si="17"/>
        <v>1.3492171810719711E-2</v>
      </c>
      <c r="I541" s="52">
        <f t="shared" si="16"/>
        <v>0</v>
      </c>
    </row>
    <row r="542" spans="1:9">
      <c r="A542" s="8">
        <v>40254</v>
      </c>
      <c r="B542" s="9">
        <v>5198.45</v>
      </c>
      <c r="C542" s="9">
        <v>5260.5</v>
      </c>
      <c r="D542" s="9">
        <v>5177.1499999999996</v>
      </c>
      <c r="E542" s="9">
        <v>5231.8999999999996</v>
      </c>
      <c r="F542" s="50">
        <v>169767105</v>
      </c>
      <c r="G542" s="50">
        <v>6291.05</v>
      </c>
      <c r="H542" s="51">
        <f t="shared" si="17"/>
        <v>6.5023758681055366E-3</v>
      </c>
      <c r="I542" s="52">
        <f t="shared" si="16"/>
        <v>0</v>
      </c>
    </row>
    <row r="543" spans="1:9">
      <c r="A543" s="8">
        <v>40255</v>
      </c>
      <c r="B543" s="9">
        <v>5232.55</v>
      </c>
      <c r="C543" s="9">
        <v>5255.65</v>
      </c>
      <c r="D543" s="9">
        <v>5214.3999999999996</v>
      </c>
      <c r="E543" s="9">
        <v>5245.9</v>
      </c>
      <c r="F543" s="50">
        <v>160336720</v>
      </c>
      <c r="G543" s="50">
        <v>5521.68</v>
      </c>
      <c r="H543" s="51">
        <f t="shared" si="17"/>
        <v>2.6758921233203115E-3</v>
      </c>
      <c r="I543" s="52">
        <f t="shared" si="16"/>
        <v>0</v>
      </c>
    </row>
    <row r="544" spans="1:9">
      <c r="A544" s="8">
        <v>40256</v>
      </c>
      <c r="B544" s="9">
        <v>5246.8</v>
      </c>
      <c r="C544" s="9">
        <v>5269.95</v>
      </c>
      <c r="D544" s="9">
        <v>5237.1000000000004</v>
      </c>
      <c r="E544" s="9">
        <v>5262.8</v>
      </c>
      <c r="F544" s="50">
        <v>136871848</v>
      </c>
      <c r="G544" s="50">
        <v>5558.7</v>
      </c>
      <c r="H544" s="51">
        <f t="shared" si="17"/>
        <v>3.2215635067387449E-3</v>
      </c>
      <c r="I544" s="52">
        <f t="shared" si="16"/>
        <v>0</v>
      </c>
    </row>
    <row r="545" spans="1:9">
      <c r="A545" s="8">
        <v>40259</v>
      </c>
      <c r="B545" s="9">
        <v>5260.95</v>
      </c>
      <c r="C545" s="9">
        <v>5260.95</v>
      </c>
      <c r="D545" s="9">
        <v>5187.05</v>
      </c>
      <c r="E545" s="9">
        <v>5205.2</v>
      </c>
      <c r="F545" s="50">
        <v>130039411</v>
      </c>
      <c r="G545" s="50">
        <v>5212.1400000000003</v>
      </c>
      <c r="H545" s="51">
        <f t="shared" si="17"/>
        <v>-1.0944744242608606E-2</v>
      </c>
      <c r="I545" s="52">
        <f t="shared" si="16"/>
        <v>0</v>
      </c>
    </row>
    <row r="546" spans="1:9">
      <c r="A546" s="8">
        <v>40260</v>
      </c>
      <c r="B546" s="9">
        <v>5205.8500000000004</v>
      </c>
      <c r="C546" s="9">
        <v>5243.6</v>
      </c>
      <c r="D546" s="9">
        <v>5193.3999999999996</v>
      </c>
      <c r="E546" s="9">
        <v>5225.3</v>
      </c>
      <c r="F546" s="50">
        <v>146479804</v>
      </c>
      <c r="G546" s="50">
        <v>5673.78</v>
      </c>
      <c r="H546" s="51">
        <f t="shared" si="17"/>
        <v>3.8615230922924848E-3</v>
      </c>
      <c r="I546" s="52">
        <f t="shared" si="16"/>
        <v>0</v>
      </c>
    </row>
    <row r="547" spans="1:9">
      <c r="A547" s="8">
        <v>40262</v>
      </c>
      <c r="B547" s="9">
        <v>5225.3</v>
      </c>
      <c r="C547" s="9">
        <v>5267.3</v>
      </c>
      <c r="D547" s="9">
        <v>5202.95</v>
      </c>
      <c r="E547" s="9">
        <v>5260.4</v>
      </c>
      <c r="F547" s="50">
        <v>207844844</v>
      </c>
      <c r="G547" s="50">
        <v>9239.93</v>
      </c>
      <c r="H547" s="51">
        <f t="shared" si="17"/>
        <v>6.7173176659711675E-3</v>
      </c>
      <c r="I547" s="52">
        <f t="shared" si="16"/>
        <v>0</v>
      </c>
    </row>
    <row r="548" spans="1:9">
      <c r="A548" s="8">
        <v>40263</v>
      </c>
      <c r="B548" s="9">
        <v>5260.55</v>
      </c>
      <c r="C548" s="9">
        <v>5293.75</v>
      </c>
      <c r="D548" s="9">
        <v>5260.55</v>
      </c>
      <c r="E548" s="9">
        <v>5282</v>
      </c>
      <c r="F548" s="50">
        <v>140965576</v>
      </c>
      <c r="G548" s="50">
        <v>6366.38</v>
      </c>
      <c r="H548" s="51">
        <f t="shared" si="17"/>
        <v>4.1061516234508488E-3</v>
      </c>
      <c r="I548" s="52">
        <f t="shared" si="16"/>
        <v>1</v>
      </c>
    </row>
    <row r="549" spans="1:9">
      <c r="A549" s="8">
        <v>40266</v>
      </c>
      <c r="B549" s="9">
        <v>5283.9</v>
      </c>
      <c r="C549" s="9">
        <v>5329.55</v>
      </c>
      <c r="D549" s="9">
        <v>5242.1499999999996</v>
      </c>
      <c r="E549" s="9">
        <v>5302.85</v>
      </c>
      <c r="F549" s="50">
        <v>132186441</v>
      </c>
      <c r="G549" s="50">
        <v>6001.64</v>
      </c>
      <c r="H549" s="51">
        <f t="shared" si="17"/>
        <v>3.9473684210526994E-3</v>
      </c>
      <c r="I549" s="52">
        <f t="shared" si="16"/>
        <v>0</v>
      </c>
    </row>
    <row r="550" spans="1:9">
      <c r="A550" s="8">
        <v>40267</v>
      </c>
      <c r="B550" s="9">
        <v>5302.95</v>
      </c>
      <c r="C550" s="9">
        <v>5325</v>
      </c>
      <c r="D550" s="9">
        <v>5251.35</v>
      </c>
      <c r="E550" s="9">
        <v>5262.45</v>
      </c>
      <c r="F550" s="50">
        <v>133483766</v>
      </c>
      <c r="G550" s="50">
        <v>5629.19</v>
      </c>
      <c r="H550" s="51">
        <f t="shared" si="17"/>
        <v>-7.6185447448071653E-3</v>
      </c>
      <c r="I550" s="52">
        <f t="shared" si="16"/>
        <v>0</v>
      </c>
    </row>
    <row r="551" spans="1:9">
      <c r="A551" s="8">
        <v>40268</v>
      </c>
      <c r="B551" s="9">
        <v>5260.4</v>
      </c>
      <c r="C551" s="9">
        <v>5293.9</v>
      </c>
      <c r="D551" s="9">
        <v>5235.1499999999996</v>
      </c>
      <c r="E551" s="9">
        <v>5249.1</v>
      </c>
      <c r="F551" s="50">
        <v>147618695</v>
      </c>
      <c r="G551" s="50">
        <v>6542.18</v>
      </c>
      <c r="H551" s="51">
        <f t="shared" si="17"/>
        <v>-2.5368412051419709E-3</v>
      </c>
      <c r="I551" s="52">
        <f t="shared" si="16"/>
        <v>0</v>
      </c>
    </row>
    <row r="552" spans="1:9">
      <c r="A552" s="8">
        <v>40269</v>
      </c>
      <c r="B552" s="9">
        <v>5249.2</v>
      </c>
      <c r="C552" s="9">
        <v>5298.6</v>
      </c>
      <c r="D552" s="9">
        <v>5249.2</v>
      </c>
      <c r="E552" s="9">
        <v>5290.5</v>
      </c>
      <c r="F552" s="50">
        <v>127773261</v>
      </c>
      <c r="G552" s="50">
        <v>5365.11</v>
      </c>
      <c r="H552" s="51">
        <f t="shared" si="17"/>
        <v>7.8870663542320862E-3</v>
      </c>
      <c r="I552" s="52">
        <f t="shared" si="16"/>
        <v>1</v>
      </c>
    </row>
    <row r="553" spans="1:9">
      <c r="A553" s="8">
        <v>40273</v>
      </c>
      <c r="B553" s="9">
        <v>5291.4</v>
      </c>
      <c r="C553" s="9">
        <v>5377.55</v>
      </c>
      <c r="D553" s="9">
        <v>5291.4</v>
      </c>
      <c r="E553" s="9">
        <v>5368.4</v>
      </c>
      <c r="F553" s="50">
        <v>132419861</v>
      </c>
      <c r="G553" s="50">
        <v>5762.97</v>
      </c>
      <c r="H553" s="51">
        <f t="shared" si="17"/>
        <v>1.4724506190341158E-2</v>
      </c>
      <c r="I553" s="52">
        <f t="shared" si="16"/>
        <v>1</v>
      </c>
    </row>
    <row r="554" spans="1:9">
      <c r="A554" s="8">
        <v>40274</v>
      </c>
      <c r="B554" s="9">
        <v>5369.65</v>
      </c>
      <c r="C554" s="9">
        <v>5388.65</v>
      </c>
      <c r="D554" s="9">
        <v>5351.7</v>
      </c>
      <c r="E554" s="9">
        <v>5366</v>
      </c>
      <c r="F554" s="50">
        <v>147051901</v>
      </c>
      <c r="G554" s="50">
        <v>5746.95</v>
      </c>
      <c r="H554" s="51">
        <f t="shared" si="17"/>
        <v>-4.4706057670806931E-4</v>
      </c>
      <c r="I554" s="52">
        <f t="shared" si="16"/>
        <v>0</v>
      </c>
    </row>
    <row r="555" spans="1:9">
      <c r="A555" s="8">
        <v>40275</v>
      </c>
      <c r="B555" s="9">
        <v>5365.7</v>
      </c>
      <c r="C555" s="9">
        <v>5399.65</v>
      </c>
      <c r="D555" s="9">
        <v>5345.05</v>
      </c>
      <c r="E555" s="9">
        <v>5374.65</v>
      </c>
      <c r="F555" s="50">
        <v>166790249</v>
      </c>
      <c r="G555" s="50">
        <v>6530.95</v>
      </c>
      <c r="H555" s="51">
        <f t="shared" si="17"/>
        <v>1.6120014908682645E-3</v>
      </c>
      <c r="I555" s="52">
        <f t="shared" si="16"/>
        <v>0</v>
      </c>
    </row>
    <row r="556" spans="1:9">
      <c r="A556" s="8">
        <v>40276</v>
      </c>
      <c r="B556" s="9">
        <v>5376.3</v>
      </c>
      <c r="C556" s="9">
        <v>5383.65</v>
      </c>
      <c r="D556" s="9">
        <v>5290.25</v>
      </c>
      <c r="E556" s="9">
        <v>5304.45</v>
      </c>
      <c r="F556" s="50">
        <v>156785881</v>
      </c>
      <c r="G556" s="50">
        <v>5830.63</v>
      </c>
      <c r="H556" s="51">
        <f t="shared" si="17"/>
        <v>-1.3061315620552016E-2</v>
      </c>
      <c r="I556" s="52">
        <f t="shared" si="16"/>
        <v>0</v>
      </c>
    </row>
    <row r="557" spans="1:9">
      <c r="A557" s="8">
        <v>40277</v>
      </c>
      <c r="B557" s="9">
        <v>5302.4</v>
      </c>
      <c r="C557" s="9">
        <v>5377.45</v>
      </c>
      <c r="D557" s="9">
        <v>5302.25</v>
      </c>
      <c r="E557" s="9">
        <v>5361.75</v>
      </c>
      <c r="F557" s="50">
        <v>154497751</v>
      </c>
      <c r="G557" s="50">
        <v>6207.69</v>
      </c>
      <c r="H557" s="51">
        <f t="shared" si="17"/>
        <v>1.0802250940248337E-2</v>
      </c>
      <c r="I557" s="52">
        <f t="shared" si="16"/>
        <v>0</v>
      </c>
    </row>
    <row r="558" spans="1:9">
      <c r="A558" s="8">
        <v>40280</v>
      </c>
      <c r="B558" s="9">
        <v>5354.15</v>
      </c>
      <c r="C558" s="9">
        <v>5382.15</v>
      </c>
      <c r="D558" s="9">
        <v>5324.9</v>
      </c>
      <c r="E558" s="9">
        <v>5339.7</v>
      </c>
      <c r="F558" s="50">
        <v>134901999</v>
      </c>
      <c r="G558" s="50">
        <v>5502.8</v>
      </c>
      <c r="H558" s="51">
        <f t="shared" si="17"/>
        <v>-4.1124632815778828E-3</v>
      </c>
      <c r="I558" s="52">
        <f t="shared" si="16"/>
        <v>0</v>
      </c>
    </row>
    <row r="559" spans="1:9">
      <c r="A559" s="8">
        <v>40281</v>
      </c>
      <c r="B559" s="9">
        <v>5340.85</v>
      </c>
      <c r="C559" s="9">
        <v>5356.5</v>
      </c>
      <c r="D559" s="9">
        <v>5301.7</v>
      </c>
      <c r="E559" s="9">
        <v>5322.95</v>
      </c>
      <c r="F559" s="50">
        <v>126581805</v>
      </c>
      <c r="G559" s="50">
        <v>7839.07</v>
      </c>
      <c r="H559" s="51">
        <f t="shared" si="17"/>
        <v>-3.1368803490833264E-3</v>
      </c>
      <c r="I559" s="52">
        <f t="shared" si="16"/>
        <v>0</v>
      </c>
    </row>
    <row r="560" spans="1:9">
      <c r="A560" s="8">
        <v>40283</v>
      </c>
      <c r="B560" s="9">
        <v>5323.3</v>
      </c>
      <c r="C560" s="9">
        <v>5373.15</v>
      </c>
      <c r="D560" s="9">
        <v>5265.3</v>
      </c>
      <c r="E560" s="9">
        <v>5273.6</v>
      </c>
      <c r="F560" s="50">
        <v>195013233</v>
      </c>
      <c r="G560" s="50">
        <v>7702.54</v>
      </c>
      <c r="H560" s="51">
        <f t="shared" si="17"/>
        <v>-9.2711748184746146E-3</v>
      </c>
      <c r="I560" s="52">
        <f t="shared" si="16"/>
        <v>0</v>
      </c>
    </row>
    <row r="561" spans="1:9">
      <c r="A561" s="8">
        <v>40284</v>
      </c>
      <c r="B561" s="9">
        <v>5273.4</v>
      </c>
      <c r="C561" s="9">
        <v>5283.05</v>
      </c>
      <c r="D561" s="9">
        <v>5237.55</v>
      </c>
      <c r="E561" s="9">
        <v>5262.6</v>
      </c>
      <c r="F561" s="50">
        <v>151013525</v>
      </c>
      <c r="G561" s="50">
        <v>5498.97</v>
      </c>
      <c r="H561" s="51">
        <f t="shared" si="17"/>
        <v>-2.0858616504854099E-3</v>
      </c>
      <c r="I561" s="52">
        <f t="shared" si="16"/>
        <v>0</v>
      </c>
    </row>
    <row r="562" spans="1:9">
      <c r="A562" s="8">
        <v>40287</v>
      </c>
      <c r="B562" s="9">
        <v>5279.05</v>
      </c>
      <c r="C562" s="9">
        <v>5279.05</v>
      </c>
      <c r="D562" s="9">
        <v>5160.8999999999996</v>
      </c>
      <c r="E562" s="9">
        <v>5203.6499999999996</v>
      </c>
      <c r="F562" s="50">
        <v>155321410</v>
      </c>
      <c r="G562" s="50">
        <v>5791.22</v>
      </c>
      <c r="H562" s="51">
        <f t="shared" si="17"/>
        <v>-1.1201687378862291E-2</v>
      </c>
      <c r="I562" s="52">
        <f t="shared" si="16"/>
        <v>0</v>
      </c>
    </row>
    <row r="563" spans="1:9">
      <c r="A563" s="8">
        <v>40288</v>
      </c>
      <c r="B563" s="9">
        <v>5208.3</v>
      </c>
      <c r="C563" s="9">
        <v>5257.25</v>
      </c>
      <c r="D563" s="9">
        <v>5208.3</v>
      </c>
      <c r="E563" s="9">
        <v>5230.1000000000004</v>
      </c>
      <c r="F563" s="50">
        <v>199478130</v>
      </c>
      <c r="G563" s="50">
        <v>7155.88</v>
      </c>
      <c r="H563" s="51">
        <f t="shared" si="17"/>
        <v>5.0829706071700009E-3</v>
      </c>
      <c r="I563" s="52">
        <f t="shared" si="16"/>
        <v>1</v>
      </c>
    </row>
    <row r="564" spans="1:9">
      <c r="A564" s="8">
        <v>40289</v>
      </c>
      <c r="B564" s="9">
        <v>5230.3</v>
      </c>
      <c r="C564" s="9">
        <v>5266.3</v>
      </c>
      <c r="D564" s="9">
        <v>5230.3</v>
      </c>
      <c r="E564" s="9">
        <v>5244.9</v>
      </c>
      <c r="F564" s="50">
        <v>196901598</v>
      </c>
      <c r="G564" s="50">
        <v>6577.43</v>
      </c>
      <c r="H564" s="51">
        <f t="shared" si="17"/>
        <v>2.8297738092959435E-3</v>
      </c>
      <c r="I564" s="52">
        <f t="shared" si="16"/>
        <v>1</v>
      </c>
    </row>
    <row r="565" spans="1:9">
      <c r="A565" s="8">
        <v>40290</v>
      </c>
      <c r="B565" s="9">
        <v>5248.6</v>
      </c>
      <c r="C565" s="9">
        <v>5331.8</v>
      </c>
      <c r="D565" s="9">
        <v>5221.1000000000004</v>
      </c>
      <c r="E565" s="9">
        <v>5269.35</v>
      </c>
      <c r="F565" s="50">
        <v>180286076</v>
      </c>
      <c r="G565" s="50">
        <v>8794.67</v>
      </c>
      <c r="H565" s="51">
        <f t="shared" si="17"/>
        <v>4.6616713378713204E-3</v>
      </c>
      <c r="I565" s="52">
        <f t="shared" si="16"/>
        <v>0</v>
      </c>
    </row>
    <row r="566" spans="1:9">
      <c r="A566" s="8">
        <v>40291</v>
      </c>
      <c r="B566" s="9">
        <v>5269.65</v>
      </c>
      <c r="C566" s="9">
        <v>5311.05</v>
      </c>
      <c r="D566" s="9">
        <v>5269.65</v>
      </c>
      <c r="E566" s="9">
        <v>5304.1</v>
      </c>
      <c r="F566" s="50">
        <v>154120422</v>
      </c>
      <c r="G566" s="50">
        <v>6935.25</v>
      </c>
      <c r="H566" s="51">
        <f t="shared" si="17"/>
        <v>6.5947412868760935E-3</v>
      </c>
      <c r="I566" s="52">
        <f t="shared" si="16"/>
        <v>1</v>
      </c>
    </row>
    <row r="567" spans="1:9">
      <c r="A567" s="8">
        <v>40294</v>
      </c>
      <c r="B567" s="9">
        <v>5299.35</v>
      </c>
      <c r="C567" s="9">
        <v>5342.35</v>
      </c>
      <c r="D567" s="9">
        <v>5299.35</v>
      </c>
      <c r="E567" s="9">
        <v>5322.45</v>
      </c>
      <c r="F567" s="50">
        <v>127022478</v>
      </c>
      <c r="G567" s="50">
        <v>5920.48</v>
      </c>
      <c r="H567" s="51">
        <f t="shared" si="17"/>
        <v>3.4595878659904322E-3</v>
      </c>
      <c r="I567" s="52">
        <f t="shared" si="16"/>
        <v>1</v>
      </c>
    </row>
    <row r="568" spans="1:9">
      <c r="A568" s="8">
        <v>40295</v>
      </c>
      <c r="B568" s="9">
        <v>5322.1</v>
      </c>
      <c r="C568" s="9">
        <v>5330.55</v>
      </c>
      <c r="D568" s="9">
        <v>5301.4</v>
      </c>
      <c r="E568" s="9">
        <v>5308.35</v>
      </c>
      <c r="F568" s="50">
        <v>144428508</v>
      </c>
      <c r="G568" s="50">
        <v>5684.75</v>
      </c>
      <c r="H568" s="51">
        <f t="shared" si="17"/>
        <v>-2.6491559338274184E-3</v>
      </c>
      <c r="I568" s="52">
        <f t="shared" si="16"/>
        <v>0</v>
      </c>
    </row>
    <row r="569" spans="1:9">
      <c r="A569" s="8">
        <v>40296</v>
      </c>
      <c r="B569" s="9">
        <v>5308.2</v>
      </c>
      <c r="C569" s="9">
        <v>5308.25</v>
      </c>
      <c r="D569" s="9">
        <v>5202.45</v>
      </c>
      <c r="E569" s="9">
        <v>5215.45</v>
      </c>
      <c r="F569" s="50">
        <v>178645117</v>
      </c>
      <c r="G569" s="50">
        <v>6812.97</v>
      </c>
      <c r="H569" s="51">
        <f t="shared" si="17"/>
        <v>-1.7500729982009577E-2</v>
      </c>
      <c r="I569" s="52">
        <f t="shared" si="16"/>
        <v>0</v>
      </c>
    </row>
    <row r="570" spans="1:9">
      <c r="A570" s="8">
        <v>40297</v>
      </c>
      <c r="B570" s="9">
        <v>5215.25</v>
      </c>
      <c r="C570" s="9">
        <v>5264.75</v>
      </c>
      <c r="D570" s="9">
        <v>5214.8</v>
      </c>
      <c r="E570" s="9">
        <v>5254.15</v>
      </c>
      <c r="F570" s="50">
        <v>171683419</v>
      </c>
      <c r="G570" s="50">
        <v>7264.42</v>
      </c>
      <c r="H570" s="51">
        <f t="shared" si="17"/>
        <v>7.4202609554303578E-3</v>
      </c>
      <c r="I570" s="52">
        <f t="shared" si="16"/>
        <v>0</v>
      </c>
    </row>
    <row r="571" spans="1:9">
      <c r="A571" s="8">
        <v>40298</v>
      </c>
      <c r="B571" s="9">
        <v>5254.2</v>
      </c>
      <c r="C571" s="9">
        <v>5294.8</v>
      </c>
      <c r="D571" s="9">
        <v>5254.2</v>
      </c>
      <c r="E571" s="9">
        <v>5278</v>
      </c>
      <c r="F571" s="50">
        <v>152495257</v>
      </c>
      <c r="G571" s="50">
        <v>6591.23</v>
      </c>
      <c r="H571" s="51">
        <f t="shared" si="17"/>
        <v>4.5392689588230617E-3</v>
      </c>
      <c r="I571" s="52">
        <f t="shared" si="16"/>
        <v>1</v>
      </c>
    </row>
    <row r="572" spans="1:9">
      <c r="A572" s="8">
        <v>40301</v>
      </c>
      <c r="B572" s="9">
        <v>5278.4</v>
      </c>
      <c r="C572" s="9">
        <v>5278.7</v>
      </c>
      <c r="D572" s="9">
        <v>5210.05</v>
      </c>
      <c r="E572" s="9">
        <v>5222.75</v>
      </c>
      <c r="F572" s="50">
        <v>111445668</v>
      </c>
      <c r="G572" s="50">
        <v>4663.49</v>
      </c>
      <c r="H572" s="51">
        <f t="shared" si="17"/>
        <v>-1.0467980295566504E-2</v>
      </c>
      <c r="I572" s="52">
        <f t="shared" si="16"/>
        <v>0</v>
      </c>
    </row>
    <row r="573" spans="1:9">
      <c r="A573" s="8">
        <v>40302</v>
      </c>
      <c r="B573" s="9">
        <v>5223.8999999999996</v>
      </c>
      <c r="C573" s="9">
        <v>5250.15</v>
      </c>
      <c r="D573" s="9">
        <v>5134.8500000000004</v>
      </c>
      <c r="E573" s="9">
        <v>5148.5</v>
      </c>
      <c r="F573" s="50">
        <v>145539730</v>
      </c>
      <c r="G573" s="50">
        <v>5782.23</v>
      </c>
      <c r="H573" s="51">
        <f t="shared" si="17"/>
        <v>-1.4216648317457281E-2</v>
      </c>
      <c r="I573" s="52">
        <f t="shared" si="16"/>
        <v>0</v>
      </c>
    </row>
    <row r="574" spans="1:9">
      <c r="A574" s="8">
        <v>40303</v>
      </c>
      <c r="B574" s="9">
        <v>5148.3500000000004</v>
      </c>
      <c r="C574" s="9">
        <v>5148.3500000000004</v>
      </c>
      <c r="D574" s="9">
        <v>5056.5</v>
      </c>
      <c r="E574" s="9">
        <v>5124.8999999999996</v>
      </c>
      <c r="F574" s="50">
        <v>207679138</v>
      </c>
      <c r="G574" s="50">
        <v>7373.72</v>
      </c>
      <c r="H574" s="51">
        <f t="shared" si="17"/>
        <v>-4.5838593765175073E-3</v>
      </c>
      <c r="I574" s="52">
        <f t="shared" si="16"/>
        <v>0</v>
      </c>
    </row>
    <row r="575" spans="1:9">
      <c r="A575" s="8">
        <v>40304</v>
      </c>
      <c r="B575" s="9">
        <v>5124.3999999999996</v>
      </c>
      <c r="C575" s="9">
        <v>5124.8999999999996</v>
      </c>
      <c r="D575" s="9">
        <v>5037.75</v>
      </c>
      <c r="E575" s="9">
        <v>5090.8500000000004</v>
      </c>
      <c r="F575" s="50">
        <v>192105707</v>
      </c>
      <c r="G575" s="50">
        <v>6560.7</v>
      </c>
      <c r="H575" s="51">
        <f t="shared" si="17"/>
        <v>-6.6440320786745888E-3</v>
      </c>
      <c r="I575" s="52">
        <f t="shared" si="16"/>
        <v>0</v>
      </c>
    </row>
    <row r="576" spans="1:9">
      <c r="A576" s="8">
        <v>40305</v>
      </c>
      <c r="B576" s="9">
        <v>5072.3</v>
      </c>
      <c r="C576" s="9">
        <v>5085.6499999999996</v>
      </c>
      <c r="D576" s="9">
        <v>4984.6000000000004</v>
      </c>
      <c r="E576" s="9">
        <v>5018.05</v>
      </c>
      <c r="F576" s="50">
        <v>233345722</v>
      </c>
      <c r="G576" s="50">
        <v>8765.2900000000009</v>
      </c>
      <c r="H576" s="51">
        <f t="shared" si="17"/>
        <v>-1.4300165984069468E-2</v>
      </c>
      <c r="I576" s="52">
        <f t="shared" si="16"/>
        <v>0</v>
      </c>
    </row>
    <row r="577" spans="1:9">
      <c r="A577" s="8">
        <v>40308</v>
      </c>
      <c r="B577" s="9">
        <v>5026.6000000000004</v>
      </c>
      <c r="C577" s="9">
        <v>5203.3</v>
      </c>
      <c r="D577" s="9">
        <v>5026.6000000000004</v>
      </c>
      <c r="E577" s="9">
        <v>5193.6000000000004</v>
      </c>
      <c r="F577" s="50">
        <v>191632764</v>
      </c>
      <c r="G577" s="50">
        <v>7272.87</v>
      </c>
      <c r="H577" s="51">
        <f t="shared" si="17"/>
        <v>3.4983708811191727E-2</v>
      </c>
      <c r="I577" s="52">
        <f t="shared" si="16"/>
        <v>1</v>
      </c>
    </row>
    <row r="578" spans="1:9">
      <c r="A578" s="8">
        <v>40309</v>
      </c>
      <c r="B578" s="9">
        <v>5189.75</v>
      </c>
      <c r="C578" s="9">
        <v>5206.7</v>
      </c>
      <c r="D578" s="9">
        <v>5126.5</v>
      </c>
      <c r="E578" s="9">
        <v>5136.1499999999996</v>
      </c>
      <c r="F578" s="50">
        <v>168751932</v>
      </c>
      <c r="G578" s="50">
        <v>6431.69</v>
      </c>
      <c r="H578" s="51">
        <f t="shared" si="17"/>
        <v>-1.1061691312384658E-2</v>
      </c>
      <c r="I578" s="52">
        <f t="shared" si="16"/>
        <v>0</v>
      </c>
    </row>
    <row r="579" spans="1:9">
      <c r="A579" s="8">
        <v>40310</v>
      </c>
      <c r="B579" s="9">
        <v>5133.75</v>
      </c>
      <c r="C579" s="9">
        <v>5172.8500000000004</v>
      </c>
      <c r="D579" s="9">
        <v>5098.8</v>
      </c>
      <c r="E579" s="9">
        <v>5156.6499999999996</v>
      </c>
      <c r="F579" s="50">
        <v>187111358</v>
      </c>
      <c r="G579" s="50">
        <v>6559.76</v>
      </c>
      <c r="H579" s="51">
        <f t="shared" si="17"/>
        <v>3.9913164529852274E-3</v>
      </c>
      <c r="I579" s="52">
        <f t="shared" si="16"/>
        <v>0</v>
      </c>
    </row>
    <row r="580" spans="1:9">
      <c r="A580" s="8">
        <v>40311</v>
      </c>
      <c r="B580" s="9">
        <v>5157.55</v>
      </c>
      <c r="C580" s="9">
        <v>5212.7</v>
      </c>
      <c r="D580" s="9">
        <v>5147.95</v>
      </c>
      <c r="E580" s="9">
        <v>5178.8999999999996</v>
      </c>
      <c r="F580" s="50">
        <v>179378582</v>
      </c>
      <c r="G580" s="50">
        <v>6054.24</v>
      </c>
      <c r="H580" s="51">
        <f t="shared" si="17"/>
        <v>4.314816789970255E-3</v>
      </c>
      <c r="I580" s="52">
        <f t="shared" ref="I580:I643" si="18">IF(B580=D580,1,0)</f>
        <v>0</v>
      </c>
    </row>
    <row r="581" spans="1:9">
      <c r="A581" s="8">
        <v>40312</v>
      </c>
      <c r="B581" s="9">
        <v>5180.55</v>
      </c>
      <c r="C581" s="9">
        <v>5192.75</v>
      </c>
      <c r="D581" s="9">
        <v>5070.95</v>
      </c>
      <c r="E581" s="9">
        <v>5093.5</v>
      </c>
      <c r="F581" s="50">
        <v>144381001</v>
      </c>
      <c r="G581" s="50">
        <v>6094.56</v>
      </c>
      <c r="H581" s="51">
        <f t="shared" ref="H581:H644" si="19">(E581/E580)-1</f>
        <v>-1.648998822143688E-2</v>
      </c>
      <c r="I581" s="52">
        <f t="shared" si="18"/>
        <v>0</v>
      </c>
    </row>
    <row r="582" spans="1:9">
      <c r="A582" s="8">
        <v>40315</v>
      </c>
      <c r="B582" s="9">
        <v>5093.8999999999996</v>
      </c>
      <c r="C582" s="9">
        <v>5094.55</v>
      </c>
      <c r="D582" s="9">
        <v>4966.25</v>
      </c>
      <c r="E582" s="9">
        <v>5059.8999999999996</v>
      </c>
      <c r="F582" s="50">
        <v>169306794</v>
      </c>
      <c r="G582" s="50">
        <v>7203.31</v>
      </c>
      <c r="H582" s="51">
        <f t="shared" si="19"/>
        <v>-6.5966427800138172E-3</v>
      </c>
      <c r="I582" s="52">
        <f t="shared" si="18"/>
        <v>0</v>
      </c>
    </row>
    <row r="583" spans="1:9">
      <c r="A583" s="8">
        <v>40316</v>
      </c>
      <c r="B583" s="9">
        <v>5059.55</v>
      </c>
      <c r="C583" s="9">
        <v>5105.2</v>
      </c>
      <c r="D583" s="9">
        <v>5024.25</v>
      </c>
      <c r="E583" s="9">
        <v>5066.2</v>
      </c>
      <c r="F583" s="50">
        <v>137027239</v>
      </c>
      <c r="G583" s="50">
        <v>6336.36</v>
      </c>
      <c r="H583" s="51">
        <f t="shared" si="19"/>
        <v>1.2450838949387144E-3</v>
      </c>
      <c r="I583" s="52">
        <f t="shared" si="18"/>
        <v>0</v>
      </c>
    </row>
    <row r="584" spans="1:9">
      <c r="A584" s="8">
        <v>40317</v>
      </c>
      <c r="B584" s="9">
        <v>5065.1000000000004</v>
      </c>
      <c r="C584" s="9">
        <v>5065.1000000000004</v>
      </c>
      <c r="D584" s="9">
        <v>4908.1499999999996</v>
      </c>
      <c r="E584" s="9">
        <v>4919.6499999999996</v>
      </c>
      <c r="F584" s="50">
        <v>212950386</v>
      </c>
      <c r="G584" s="50">
        <v>8688.7099999999991</v>
      </c>
      <c r="H584" s="51">
        <f t="shared" si="19"/>
        <v>-2.8927006434803282E-2</v>
      </c>
      <c r="I584" s="52">
        <f t="shared" si="18"/>
        <v>0</v>
      </c>
    </row>
    <row r="585" spans="1:9">
      <c r="A585" s="8">
        <v>40318</v>
      </c>
      <c r="B585" s="9">
        <v>4924.3</v>
      </c>
      <c r="C585" s="9">
        <v>4980.25</v>
      </c>
      <c r="D585" s="9">
        <v>4924.3</v>
      </c>
      <c r="E585" s="9">
        <v>4947.6000000000004</v>
      </c>
      <c r="F585" s="50">
        <v>197303335</v>
      </c>
      <c r="G585" s="50">
        <v>7215.28</v>
      </c>
      <c r="H585" s="51">
        <f t="shared" si="19"/>
        <v>5.6812984663545674E-3</v>
      </c>
      <c r="I585" s="52">
        <f t="shared" si="18"/>
        <v>1</v>
      </c>
    </row>
    <row r="586" spans="1:9">
      <c r="A586" s="8">
        <v>40319</v>
      </c>
      <c r="B586" s="9">
        <v>4946.7</v>
      </c>
      <c r="C586" s="9">
        <v>4946.7</v>
      </c>
      <c r="D586" s="9">
        <v>4842.3</v>
      </c>
      <c r="E586" s="9">
        <v>4931.1499999999996</v>
      </c>
      <c r="F586" s="50">
        <v>230483809</v>
      </c>
      <c r="G586" s="50">
        <v>7363.95</v>
      </c>
      <c r="H586" s="51">
        <f t="shared" si="19"/>
        <v>-3.3248443689871676E-3</v>
      </c>
      <c r="I586" s="52">
        <f t="shared" si="18"/>
        <v>0</v>
      </c>
    </row>
    <row r="587" spans="1:9">
      <c r="A587" s="8">
        <v>40322</v>
      </c>
      <c r="B587" s="9">
        <v>4944.3</v>
      </c>
      <c r="C587" s="9">
        <v>5029.55</v>
      </c>
      <c r="D587" s="9">
        <v>4923.45</v>
      </c>
      <c r="E587" s="9">
        <v>4943.95</v>
      </c>
      <c r="F587" s="50">
        <v>184424844</v>
      </c>
      <c r="G587" s="50">
        <v>6576.57</v>
      </c>
      <c r="H587" s="51">
        <f t="shared" si="19"/>
        <v>2.5957433864312041E-3</v>
      </c>
      <c r="I587" s="52">
        <f t="shared" si="18"/>
        <v>0</v>
      </c>
    </row>
    <row r="588" spans="1:9">
      <c r="A588" s="8">
        <v>40323</v>
      </c>
      <c r="B588" s="9">
        <v>4945.3</v>
      </c>
      <c r="C588" s="9">
        <v>4946.6000000000004</v>
      </c>
      <c r="D588" s="9">
        <v>4786.45</v>
      </c>
      <c r="E588" s="9">
        <v>4806.75</v>
      </c>
      <c r="F588" s="50">
        <v>198187219</v>
      </c>
      <c r="G588" s="50">
        <v>6759.02</v>
      </c>
      <c r="H588" s="51">
        <f t="shared" si="19"/>
        <v>-2.7751089715713162E-2</v>
      </c>
      <c r="I588" s="52">
        <f t="shared" si="18"/>
        <v>0</v>
      </c>
    </row>
    <row r="589" spans="1:9">
      <c r="A589" s="8">
        <v>40324</v>
      </c>
      <c r="B589" s="9">
        <v>4807.3</v>
      </c>
      <c r="C589" s="9">
        <v>4925.45</v>
      </c>
      <c r="D589" s="9">
        <v>4807.3</v>
      </c>
      <c r="E589" s="9">
        <v>4917.3999999999996</v>
      </c>
      <c r="F589" s="50">
        <v>221985114</v>
      </c>
      <c r="G589" s="50">
        <v>7246.83</v>
      </c>
      <c r="H589" s="51">
        <f t="shared" si="19"/>
        <v>2.3019711863525139E-2</v>
      </c>
      <c r="I589" s="52">
        <f t="shared" si="18"/>
        <v>1</v>
      </c>
    </row>
    <row r="590" spans="1:9">
      <c r="A590" s="8">
        <v>40325</v>
      </c>
      <c r="B590" s="9">
        <v>4915.1499999999996</v>
      </c>
      <c r="C590" s="9">
        <v>5016.6000000000004</v>
      </c>
      <c r="D590" s="9">
        <v>4897.6000000000004</v>
      </c>
      <c r="E590" s="9">
        <v>5003.1000000000004</v>
      </c>
      <c r="F590" s="50">
        <v>238270068</v>
      </c>
      <c r="G590" s="50">
        <v>9374.65</v>
      </c>
      <c r="H590" s="51">
        <f t="shared" si="19"/>
        <v>1.742790905763214E-2</v>
      </c>
      <c r="I590" s="52">
        <f t="shared" si="18"/>
        <v>0</v>
      </c>
    </row>
    <row r="591" spans="1:9">
      <c r="A591" s="8">
        <v>40326</v>
      </c>
      <c r="B591" s="9">
        <v>5005.6000000000004</v>
      </c>
      <c r="C591" s="9">
        <v>5077.25</v>
      </c>
      <c r="D591" s="9">
        <v>5005.6000000000004</v>
      </c>
      <c r="E591" s="9">
        <v>5066.55</v>
      </c>
      <c r="F591" s="50">
        <v>187947940</v>
      </c>
      <c r="G591" s="50">
        <v>6703.72</v>
      </c>
      <c r="H591" s="51">
        <f t="shared" si="19"/>
        <v>1.2682137075013422E-2</v>
      </c>
      <c r="I591" s="52">
        <f t="shared" si="18"/>
        <v>1</v>
      </c>
    </row>
    <row r="592" spans="1:9">
      <c r="A592" s="8">
        <v>40329</v>
      </c>
      <c r="B592" s="9">
        <v>5076.1000000000004</v>
      </c>
      <c r="C592" s="9">
        <v>5097.6000000000004</v>
      </c>
      <c r="D592" s="9">
        <v>5038.55</v>
      </c>
      <c r="E592" s="9">
        <v>5086.3</v>
      </c>
      <c r="F592" s="50">
        <v>179398969</v>
      </c>
      <c r="G592" s="50">
        <v>5600.69</v>
      </c>
      <c r="H592" s="51">
        <f t="shared" si="19"/>
        <v>3.8981160750410915E-3</v>
      </c>
      <c r="I592" s="52">
        <f t="shared" si="18"/>
        <v>0</v>
      </c>
    </row>
    <row r="593" spans="1:9">
      <c r="A593" s="8">
        <v>40330</v>
      </c>
      <c r="B593" s="9">
        <v>5086.25</v>
      </c>
      <c r="C593" s="9">
        <v>5086.95</v>
      </c>
      <c r="D593" s="9">
        <v>4961.05</v>
      </c>
      <c r="E593" s="9">
        <v>4970.2</v>
      </c>
      <c r="F593" s="50">
        <v>183016039</v>
      </c>
      <c r="G593" s="50">
        <v>6170.85</v>
      </c>
      <c r="H593" s="51">
        <f t="shared" si="19"/>
        <v>-2.282602284568358E-2</v>
      </c>
      <c r="I593" s="52">
        <f t="shared" si="18"/>
        <v>0</v>
      </c>
    </row>
    <row r="594" spans="1:9">
      <c r="A594" s="8">
        <v>40331</v>
      </c>
      <c r="B594" s="9">
        <v>4970.75</v>
      </c>
      <c r="C594" s="9">
        <v>5031.2</v>
      </c>
      <c r="D594" s="9">
        <v>4967.05</v>
      </c>
      <c r="E594" s="9">
        <v>5019.8500000000004</v>
      </c>
      <c r="F594" s="50">
        <v>217930824</v>
      </c>
      <c r="G594" s="50">
        <v>6768.12</v>
      </c>
      <c r="H594" s="51">
        <f t="shared" si="19"/>
        <v>9.9895376443603912E-3</v>
      </c>
      <c r="I594" s="52">
        <f t="shared" si="18"/>
        <v>0</v>
      </c>
    </row>
    <row r="595" spans="1:9">
      <c r="A595" s="8">
        <v>40332</v>
      </c>
      <c r="B595" s="9">
        <v>5020.1499999999996</v>
      </c>
      <c r="C595" s="9">
        <v>5125.7</v>
      </c>
      <c r="D595" s="9">
        <v>5020.1499999999996</v>
      </c>
      <c r="E595" s="9">
        <v>5110.5</v>
      </c>
      <c r="F595" s="50">
        <v>174606394</v>
      </c>
      <c r="G595" s="50">
        <v>5784.75</v>
      </c>
      <c r="H595" s="51">
        <f t="shared" si="19"/>
        <v>1.8058308515194632E-2</v>
      </c>
      <c r="I595" s="52">
        <f t="shared" si="18"/>
        <v>1</v>
      </c>
    </row>
    <row r="596" spans="1:9">
      <c r="A596" s="8">
        <v>40333</v>
      </c>
      <c r="B596" s="9">
        <v>5112.6000000000004</v>
      </c>
      <c r="C596" s="9">
        <v>5147.8999999999996</v>
      </c>
      <c r="D596" s="9">
        <v>5091.6000000000004</v>
      </c>
      <c r="E596" s="9">
        <v>5135.5</v>
      </c>
      <c r="F596" s="50">
        <v>174561315</v>
      </c>
      <c r="G596" s="50">
        <v>5755.15</v>
      </c>
      <c r="H596" s="51">
        <f t="shared" si="19"/>
        <v>4.8918892476275122E-3</v>
      </c>
      <c r="I596" s="52">
        <f t="shared" si="18"/>
        <v>0</v>
      </c>
    </row>
    <row r="597" spans="1:9">
      <c r="A597" s="8">
        <v>40336</v>
      </c>
      <c r="B597" s="9">
        <v>5132.95</v>
      </c>
      <c r="C597" s="9">
        <v>5132.95</v>
      </c>
      <c r="D597" s="9">
        <v>5004.25</v>
      </c>
      <c r="E597" s="9">
        <v>5034</v>
      </c>
      <c r="F597" s="50">
        <v>175607171</v>
      </c>
      <c r="G597" s="50">
        <v>5958.49</v>
      </c>
      <c r="H597" s="51">
        <f t="shared" si="19"/>
        <v>-1.9764385162106879E-2</v>
      </c>
      <c r="I597" s="52">
        <f t="shared" si="18"/>
        <v>0</v>
      </c>
    </row>
    <row r="598" spans="1:9">
      <c r="A598" s="8">
        <v>40337</v>
      </c>
      <c r="B598" s="9">
        <v>5036.7</v>
      </c>
      <c r="C598" s="9">
        <v>5071.3500000000004</v>
      </c>
      <c r="D598" s="9">
        <v>4967.3</v>
      </c>
      <c r="E598" s="9">
        <v>4987.1000000000004</v>
      </c>
      <c r="F598" s="50">
        <v>180656558</v>
      </c>
      <c r="G598" s="50">
        <v>6149.81</v>
      </c>
      <c r="H598" s="51">
        <f t="shared" si="19"/>
        <v>-9.3166468017480408E-3</v>
      </c>
      <c r="I598" s="52">
        <f t="shared" si="18"/>
        <v>0</v>
      </c>
    </row>
    <row r="599" spans="1:9">
      <c r="A599" s="8">
        <v>40338</v>
      </c>
      <c r="B599" s="9">
        <v>4985.05</v>
      </c>
      <c r="C599" s="9">
        <v>5050.6000000000004</v>
      </c>
      <c r="D599" s="9">
        <v>4980.1000000000004</v>
      </c>
      <c r="E599" s="9">
        <v>5000.3</v>
      </c>
      <c r="F599" s="50">
        <v>199912934</v>
      </c>
      <c r="G599" s="50">
        <v>6619.08</v>
      </c>
      <c r="H599" s="51">
        <f t="shared" si="19"/>
        <v>2.6468288183512101E-3</v>
      </c>
      <c r="I599" s="52">
        <f t="shared" si="18"/>
        <v>0</v>
      </c>
    </row>
    <row r="600" spans="1:9">
      <c r="A600" s="8">
        <v>40339</v>
      </c>
      <c r="B600" s="9">
        <v>4999.6000000000004</v>
      </c>
      <c r="C600" s="9">
        <v>5085.2</v>
      </c>
      <c r="D600" s="9">
        <v>4997.6000000000004</v>
      </c>
      <c r="E600" s="9">
        <v>5078.6000000000004</v>
      </c>
      <c r="F600" s="50">
        <v>176853398</v>
      </c>
      <c r="G600" s="50">
        <v>6038.85</v>
      </c>
      <c r="H600" s="51">
        <f t="shared" si="19"/>
        <v>1.5659060456372664E-2</v>
      </c>
      <c r="I600" s="52">
        <f t="shared" si="18"/>
        <v>0</v>
      </c>
    </row>
    <row r="601" spans="1:9">
      <c r="A601" s="8">
        <v>40340</v>
      </c>
      <c r="B601" s="9">
        <v>5078.75</v>
      </c>
      <c r="C601" s="9">
        <v>5139.05</v>
      </c>
      <c r="D601" s="9">
        <v>5078.75</v>
      </c>
      <c r="E601" s="9">
        <v>5119.3500000000004</v>
      </c>
      <c r="F601" s="50">
        <v>198342050</v>
      </c>
      <c r="G601" s="50">
        <v>7105.68</v>
      </c>
      <c r="H601" s="51">
        <f t="shared" si="19"/>
        <v>8.0238648446422367E-3</v>
      </c>
      <c r="I601" s="52">
        <f t="shared" si="18"/>
        <v>1</v>
      </c>
    </row>
    <row r="602" spans="1:9">
      <c r="A602" s="8">
        <v>40343</v>
      </c>
      <c r="B602" s="9">
        <v>5120.1499999999996</v>
      </c>
      <c r="C602" s="9">
        <v>5201.25</v>
      </c>
      <c r="D602" s="9">
        <v>5120.1499999999996</v>
      </c>
      <c r="E602" s="9">
        <v>5197.7</v>
      </c>
      <c r="F602" s="50">
        <v>158831199</v>
      </c>
      <c r="G602" s="50">
        <v>5616.24</v>
      </c>
      <c r="H602" s="51">
        <f t="shared" si="19"/>
        <v>1.530467735161678E-2</v>
      </c>
      <c r="I602" s="52">
        <f t="shared" si="18"/>
        <v>1</v>
      </c>
    </row>
    <row r="603" spans="1:9">
      <c r="A603" s="8">
        <v>40344</v>
      </c>
      <c r="B603" s="9">
        <v>5201.3</v>
      </c>
      <c r="C603" s="9">
        <v>5231.45</v>
      </c>
      <c r="D603" s="9">
        <v>5171.05</v>
      </c>
      <c r="E603" s="9">
        <v>5222.3500000000004</v>
      </c>
      <c r="F603" s="50">
        <v>218930465</v>
      </c>
      <c r="G603" s="50">
        <v>6642.21</v>
      </c>
      <c r="H603" s="51">
        <f t="shared" si="19"/>
        <v>4.7424822517652121E-3</v>
      </c>
      <c r="I603" s="52">
        <f t="shared" si="18"/>
        <v>0</v>
      </c>
    </row>
    <row r="604" spans="1:9">
      <c r="A604" s="8">
        <v>40345</v>
      </c>
      <c r="B604" s="9">
        <v>5225.05</v>
      </c>
      <c r="C604" s="9">
        <v>5255.65</v>
      </c>
      <c r="D604" s="9">
        <v>5214.8999999999996</v>
      </c>
      <c r="E604" s="9">
        <v>5233.3500000000004</v>
      </c>
      <c r="F604" s="50">
        <v>203727420</v>
      </c>
      <c r="G604" s="50">
        <v>7283.62</v>
      </c>
      <c r="H604" s="51">
        <f t="shared" si="19"/>
        <v>2.1063314408265033E-3</v>
      </c>
      <c r="I604" s="52">
        <f t="shared" si="18"/>
        <v>0</v>
      </c>
    </row>
    <row r="605" spans="1:9">
      <c r="A605" s="8">
        <v>40346</v>
      </c>
      <c r="B605" s="9">
        <v>5233.6499999999996</v>
      </c>
      <c r="C605" s="9">
        <v>5285.55</v>
      </c>
      <c r="D605" s="9">
        <v>5206.55</v>
      </c>
      <c r="E605" s="9">
        <v>5274.85</v>
      </c>
      <c r="F605" s="50">
        <v>189953720</v>
      </c>
      <c r="G605" s="50">
        <v>7662.74</v>
      </c>
      <c r="H605" s="51">
        <f t="shared" si="19"/>
        <v>7.9299110512387472E-3</v>
      </c>
      <c r="I605" s="52">
        <f t="shared" si="18"/>
        <v>0</v>
      </c>
    </row>
    <row r="606" spans="1:9">
      <c r="A606" s="8">
        <v>40347</v>
      </c>
      <c r="B606" s="9">
        <v>5274.95</v>
      </c>
      <c r="C606" s="9">
        <v>5302.3</v>
      </c>
      <c r="D606" s="9">
        <v>5245.5</v>
      </c>
      <c r="E606" s="9">
        <v>5262.6</v>
      </c>
      <c r="F606" s="50">
        <v>205198165</v>
      </c>
      <c r="G606" s="50">
        <v>7934.71</v>
      </c>
      <c r="H606" s="51">
        <f t="shared" si="19"/>
        <v>-2.3223409196470035E-3</v>
      </c>
      <c r="I606" s="52">
        <f t="shared" si="18"/>
        <v>0</v>
      </c>
    </row>
    <row r="607" spans="1:9">
      <c r="A607" s="8">
        <v>40350</v>
      </c>
      <c r="B607" s="9">
        <v>5266.5</v>
      </c>
      <c r="C607" s="9">
        <v>5366.75</v>
      </c>
      <c r="D607" s="9">
        <v>5266.5</v>
      </c>
      <c r="E607" s="9">
        <v>5353.3</v>
      </c>
      <c r="F607" s="50">
        <v>186200103</v>
      </c>
      <c r="G607" s="50">
        <v>6565.17</v>
      </c>
      <c r="H607" s="51">
        <f t="shared" si="19"/>
        <v>1.7234826891650457E-2</v>
      </c>
      <c r="I607" s="52">
        <f t="shared" si="18"/>
        <v>1</v>
      </c>
    </row>
    <row r="608" spans="1:9">
      <c r="A608" s="8">
        <v>40351</v>
      </c>
      <c r="B608" s="9">
        <v>5353.95</v>
      </c>
      <c r="C608" s="9">
        <v>5354.35</v>
      </c>
      <c r="D608" s="9">
        <v>5311.05</v>
      </c>
      <c r="E608" s="9">
        <v>5316.55</v>
      </c>
      <c r="F608" s="50">
        <v>162043358</v>
      </c>
      <c r="G608" s="50">
        <v>5453.37</v>
      </c>
      <c r="H608" s="51">
        <f t="shared" si="19"/>
        <v>-6.8649244391310038E-3</v>
      </c>
      <c r="I608" s="52">
        <f t="shared" si="18"/>
        <v>0</v>
      </c>
    </row>
    <row r="609" spans="1:9">
      <c r="A609" s="8">
        <v>40352</v>
      </c>
      <c r="B609" s="9">
        <v>5316.15</v>
      </c>
      <c r="C609" s="9">
        <v>5333.3</v>
      </c>
      <c r="D609" s="9">
        <v>5288.15</v>
      </c>
      <c r="E609" s="9">
        <v>5323.15</v>
      </c>
      <c r="F609" s="50">
        <v>150160458</v>
      </c>
      <c r="G609" s="50">
        <v>5457.95</v>
      </c>
      <c r="H609" s="51">
        <f t="shared" si="19"/>
        <v>1.2414065512409422E-3</v>
      </c>
      <c r="I609" s="52">
        <f t="shared" si="18"/>
        <v>0</v>
      </c>
    </row>
    <row r="610" spans="1:9">
      <c r="A610" s="8">
        <v>40353</v>
      </c>
      <c r="B610" s="9">
        <v>5323.25</v>
      </c>
      <c r="C610" s="9">
        <v>5348.3</v>
      </c>
      <c r="D610" s="9">
        <v>5284.55</v>
      </c>
      <c r="E610" s="9">
        <v>5320.6</v>
      </c>
      <c r="F610" s="50">
        <v>218787111</v>
      </c>
      <c r="G610" s="50">
        <v>8902.73</v>
      </c>
      <c r="H610" s="51">
        <f t="shared" si="19"/>
        <v>-4.7903966636286821E-4</v>
      </c>
      <c r="I610" s="52">
        <f t="shared" si="18"/>
        <v>0</v>
      </c>
    </row>
    <row r="611" spans="1:9">
      <c r="A611" s="8">
        <v>40354</v>
      </c>
      <c r="B611" s="9">
        <v>5320.5</v>
      </c>
      <c r="C611" s="9">
        <v>5320.5</v>
      </c>
      <c r="D611" s="9">
        <v>5259.9</v>
      </c>
      <c r="E611" s="9">
        <v>5269.05</v>
      </c>
      <c r="F611" s="50">
        <v>164967805</v>
      </c>
      <c r="G611" s="50">
        <v>6750.84</v>
      </c>
      <c r="H611" s="51">
        <f t="shared" si="19"/>
        <v>-9.688756907115792E-3</v>
      </c>
      <c r="I611" s="52">
        <f t="shared" si="18"/>
        <v>0</v>
      </c>
    </row>
    <row r="612" spans="1:9">
      <c r="A612" s="8">
        <v>40357</v>
      </c>
      <c r="B612" s="9">
        <v>5271.1</v>
      </c>
      <c r="C612" s="9">
        <v>5339.45</v>
      </c>
      <c r="D612" s="9">
        <v>5270.75</v>
      </c>
      <c r="E612" s="9">
        <v>5333.5</v>
      </c>
      <c r="F612" s="50">
        <v>154140414</v>
      </c>
      <c r="G612" s="50">
        <v>6284.06</v>
      </c>
      <c r="H612" s="51">
        <f t="shared" si="19"/>
        <v>1.2231806492631447E-2</v>
      </c>
      <c r="I612" s="52">
        <f t="shared" si="18"/>
        <v>0</v>
      </c>
    </row>
    <row r="613" spans="1:9">
      <c r="A613" s="8">
        <v>40358</v>
      </c>
      <c r="B613" s="9">
        <v>5333.55</v>
      </c>
      <c r="C613" s="9">
        <v>5334.15</v>
      </c>
      <c r="D613" s="9">
        <v>5235.8</v>
      </c>
      <c r="E613" s="9">
        <v>5256.15</v>
      </c>
      <c r="F613" s="50">
        <v>158720263</v>
      </c>
      <c r="G613" s="50">
        <v>5859.41</v>
      </c>
      <c r="H613" s="51">
        <f t="shared" si="19"/>
        <v>-1.450267179150655E-2</v>
      </c>
      <c r="I613" s="52">
        <f t="shared" si="18"/>
        <v>0</v>
      </c>
    </row>
    <row r="614" spans="1:9">
      <c r="A614" s="8">
        <v>40359</v>
      </c>
      <c r="B614" s="9">
        <v>5254.25</v>
      </c>
      <c r="C614" s="9">
        <v>5320.35</v>
      </c>
      <c r="D614" s="9">
        <v>5210</v>
      </c>
      <c r="E614" s="9">
        <v>5312.5</v>
      </c>
      <c r="F614" s="50">
        <v>183722824</v>
      </c>
      <c r="G614" s="50">
        <v>7083.92</v>
      </c>
      <c r="H614" s="51">
        <f t="shared" si="19"/>
        <v>1.0720774711528547E-2</v>
      </c>
      <c r="I614" s="52">
        <f t="shared" si="18"/>
        <v>0</v>
      </c>
    </row>
    <row r="615" spans="1:9">
      <c r="A615" s="8">
        <v>40360</v>
      </c>
      <c r="B615" s="9">
        <v>5312.05</v>
      </c>
      <c r="C615" s="9">
        <v>5312.55</v>
      </c>
      <c r="D615" s="9">
        <v>5232.1000000000004</v>
      </c>
      <c r="E615" s="9">
        <v>5251.4</v>
      </c>
      <c r="F615" s="50">
        <v>141430947</v>
      </c>
      <c r="G615" s="50">
        <v>5489.08</v>
      </c>
      <c r="H615" s="51">
        <f t="shared" si="19"/>
        <v>-1.1501176470588348E-2</v>
      </c>
      <c r="I615" s="52">
        <f t="shared" si="18"/>
        <v>0</v>
      </c>
    </row>
    <row r="616" spans="1:9">
      <c r="A616" s="8">
        <v>40361</v>
      </c>
      <c r="B616" s="9">
        <v>5251.25</v>
      </c>
      <c r="C616" s="9">
        <v>5277.25</v>
      </c>
      <c r="D616" s="9">
        <v>5225.6000000000004</v>
      </c>
      <c r="E616" s="9">
        <v>5237.1000000000004</v>
      </c>
      <c r="F616" s="50">
        <v>149979351</v>
      </c>
      <c r="G616" s="50">
        <v>5158.26</v>
      </c>
      <c r="H616" s="51">
        <f t="shared" si="19"/>
        <v>-2.723083368244561E-3</v>
      </c>
      <c r="I616" s="52">
        <f t="shared" si="18"/>
        <v>0</v>
      </c>
    </row>
    <row r="617" spans="1:9">
      <c r="A617" s="8">
        <v>40364</v>
      </c>
      <c r="B617" s="9">
        <v>5237</v>
      </c>
      <c r="C617" s="9">
        <v>5252.75</v>
      </c>
      <c r="D617" s="9">
        <v>5225.8500000000004</v>
      </c>
      <c r="E617" s="9">
        <v>5235.8999999999996</v>
      </c>
      <c r="F617" s="50">
        <v>100621413</v>
      </c>
      <c r="G617" s="50">
        <v>3333.36</v>
      </c>
      <c r="H617" s="51">
        <f t="shared" si="19"/>
        <v>-2.2913444463557031E-4</v>
      </c>
      <c r="I617" s="52">
        <f t="shared" si="18"/>
        <v>0</v>
      </c>
    </row>
    <row r="618" spans="1:9">
      <c r="A618" s="8">
        <v>40365</v>
      </c>
      <c r="B618" s="9">
        <v>5236.1000000000004</v>
      </c>
      <c r="C618" s="9">
        <v>5297.45</v>
      </c>
      <c r="D618" s="9">
        <v>5231.5</v>
      </c>
      <c r="E618" s="9">
        <v>5289.05</v>
      </c>
      <c r="F618" s="50">
        <v>115506191</v>
      </c>
      <c r="G618" s="50">
        <v>4290.3999999999996</v>
      </c>
      <c r="H618" s="51">
        <f t="shared" si="19"/>
        <v>1.0151072403980388E-2</v>
      </c>
      <c r="I618" s="52">
        <f t="shared" si="18"/>
        <v>0</v>
      </c>
    </row>
    <row r="619" spans="1:9">
      <c r="A619" s="8">
        <v>40366</v>
      </c>
      <c r="B619" s="9">
        <v>5293.1</v>
      </c>
      <c r="C619" s="9">
        <v>5296.75</v>
      </c>
      <c r="D619" s="9">
        <v>5233.45</v>
      </c>
      <c r="E619" s="9">
        <v>5241.1000000000004</v>
      </c>
      <c r="F619" s="50">
        <v>132390232</v>
      </c>
      <c r="G619" s="50">
        <v>4490.16</v>
      </c>
      <c r="H619" s="51">
        <f t="shared" si="19"/>
        <v>-9.0659003034571084E-3</v>
      </c>
      <c r="I619" s="52">
        <f t="shared" si="18"/>
        <v>0</v>
      </c>
    </row>
    <row r="620" spans="1:9">
      <c r="A620" s="8">
        <v>40367</v>
      </c>
      <c r="B620" s="9">
        <v>5242</v>
      </c>
      <c r="C620" s="9">
        <v>5320.5</v>
      </c>
      <c r="D620" s="9">
        <v>5242</v>
      </c>
      <c r="E620" s="9">
        <v>5296.85</v>
      </c>
      <c r="F620" s="50">
        <v>127297125</v>
      </c>
      <c r="G620" s="50">
        <v>4878.49</v>
      </c>
      <c r="H620" s="51">
        <f t="shared" si="19"/>
        <v>1.0637080002289689E-2</v>
      </c>
      <c r="I620" s="52">
        <f t="shared" si="18"/>
        <v>1</v>
      </c>
    </row>
    <row r="621" spans="1:9">
      <c r="A621" s="8">
        <v>40368</v>
      </c>
      <c r="B621" s="9">
        <v>5297.2</v>
      </c>
      <c r="C621" s="9">
        <v>5359.05</v>
      </c>
      <c r="D621" s="9">
        <v>5297.2</v>
      </c>
      <c r="E621" s="9">
        <v>5352.45</v>
      </c>
      <c r="F621" s="50">
        <v>216660647</v>
      </c>
      <c r="G621" s="50">
        <v>6889.1</v>
      </c>
      <c r="H621" s="51">
        <f t="shared" si="19"/>
        <v>1.0496804704682949E-2</v>
      </c>
      <c r="I621" s="52">
        <f t="shared" si="18"/>
        <v>1</v>
      </c>
    </row>
    <row r="622" spans="1:9">
      <c r="A622" s="8">
        <v>40371</v>
      </c>
      <c r="B622" s="9">
        <v>5352.25</v>
      </c>
      <c r="C622" s="9">
        <v>5402.7</v>
      </c>
      <c r="D622" s="9">
        <v>5351.6</v>
      </c>
      <c r="E622" s="9">
        <v>5383</v>
      </c>
      <c r="F622" s="50">
        <v>189500080</v>
      </c>
      <c r="G622" s="50">
        <v>6566.28</v>
      </c>
      <c r="H622" s="51">
        <f t="shared" si="19"/>
        <v>5.7076665825930295E-3</v>
      </c>
      <c r="I622" s="52">
        <f t="shared" si="18"/>
        <v>0</v>
      </c>
    </row>
    <row r="623" spans="1:9">
      <c r="A623" s="8">
        <v>40372</v>
      </c>
      <c r="B623" s="9">
        <v>5370.2</v>
      </c>
      <c r="C623" s="9">
        <v>5406.2</v>
      </c>
      <c r="D623" s="9">
        <v>5357.85</v>
      </c>
      <c r="E623" s="9">
        <v>5400.65</v>
      </c>
      <c r="F623" s="50">
        <v>226045986</v>
      </c>
      <c r="G623" s="50">
        <v>7302.68</v>
      </c>
      <c r="H623" s="51">
        <f t="shared" si="19"/>
        <v>3.2788407950956611E-3</v>
      </c>
      <c r="I623" s="52">
        <f t="shared" si="18"/>
        <v>0</v>
      </c>
    </row>
    <row r="624" spans="1:9">
      <c r="A624" s="8">
        <v>40373</v>
      </c>
      <c r="B624" s="9">
        <v>5402</v>
      </c>
      <c r="C624" s="9">
        <v>5453.45</v>
      </c>
      <c r="D624" s="9">
        <v>5371.7</v>
      </c>
      <c r="E624" s="9">
        <v>5386.15</v>
      </c>
      <c r="F624" s="50">
        <v>211034896</v>
      </c>
      <c r="G624" s="50">
        <v>7700.69</v>
      </c>
      <c r="H624" s="51">
        <f t="shared" si="19"/>
        <v>-2.6848620073509633E-3</v>
      </c>
      <c r="I624" s="52">
        <f t="shared" si="18"/>
        <v>0</v>
      </c>
    </row>
    <row r="625" spans="1:9">
      <c r="A625" s="8">
        <v>40374</v>
      </c>
      <c r="B625" s="9">
        <v>5387.1</v>
      </c>
      <c r="C625" s="9">
        <v>5399.2</v>
      </c>
      <c r="D625" s="9">
        <v>5360.6</v>
      </c>
      <c r="E625" s="9">
        <v>5378.75</v>
      </c>
      <c r="F625" s="50">
        <v>155118828</v>
      </c>
      <c r="G625" s="50">
        <v>6035.97</v>
      </c>
      <c r="H625" s="51">
        <f t="shared" si="19"/>
        <v>-1.3738941544516603E-3</v>
      </c>
      <c r="I625" s="52">
        <f t="shared" si="18"/>
        <v>0</v>
      </c>
    </row>
    <row r="626" spans="1:9">
      <c r="A626" s="8">
        <v>40375</v>
      </c>
      <c r="B626" s="9">
        <v>5376.65</v>
      </c>
      <c r="C626" s="9">
        <v>5401.35</v>
      </c>
      <c r="D626" s="9">
        <v>5374.4</v>
      </c>
      <c r="E626" s="9">
        <v>5393.9</v>
      </c>
      <c r="F626" s="50">
        <v>143220575</v>
      </c>
      <c r="G626" s="50">
        <v>6261.44</v>
      </c>
      <c r="H626" s="51">
        <f t="shared" si="19"/>
        <v>2.8166395537996269E-3</v>
      </c>
      <c r="I626" s="52">
        <f t="shared" si="18"/>
        <v>0</v>
      </c>
    </row>
    <row r="627" spans="1:9">
      <c r="A627" s="8">
        <v>40378</v>
      </c>
      <c r="B627" s="9">
        <v>5392.7</v>
      </c>
      <c r="C627" s="9">
        <v>5409.1</v>
      </c>
      <c r="D627" s="9">
        <v>5361.5</v>
      </c>
      <c r="E627" s="9">
        <v>5386.45</v>
      </c>
      <c r="F627" s="50">
        <v>116584791</v>
      </c>
      <c r="G627" s="50">
        <v>4686.58</v>
      </c>
      <c r="H627" s="51">
        <f t="shared" si="19"/>
        <v>-1.3811898626225894E-3</v>
      </c>
      <c r="I627" s="52">
        <f t="shared" si="18"/>
        <v>0</v>
      </c>
    </row>
    <row r="628" spans="1:9">
      <c r="A628" s="8">
        <v>40379</v>
      </c>
      <c r="B628" s="9">
        <v>5387</v>
      </c>
      <c r="C628" s="9">
        <v>5416.45</v>
      </c>
      <c r="D628" s="9">
        <v>5353.6</v>
      </c>
      <c r="E628" s="9">
        <v>5368</v>
      </c>
      <c r="F628" s="50">
        <v>121626463</v>
      </c>
      <c r="G628" s="50">
        <v>4136.6000000000004</v>
      </c>
      <c r="H628" s="51">
        <f t="shared" si="19"/>
        <v>-3.4252615358909555E-3</v>
      </c>
      <c r="I628" s="52">
        <f t="shared" si="18"/>
        <v>0</v>
      </c>
    </row>
    <row r="629" spans="1:9">
      <c r="A629" s="8">
        <v>40380</v>
      </c>
      <c r="B629" s="9">
        <v>5368.85</v>
      </c>
      <c r="C629" s="9">
        <v>5409.1</v>
      </c>
      <c r="D629" s="9">
        <v>5368.85</v>
      </c>
      <c r="E629" s="9">
        <v>5399.35</v>
      </c>
      <c r="F629" s="50">
        <v>122859037</v>
      </c>
      <c r="G629" s="50">
        <v>4953.75</v>
      </c>
      <c r="H629" s="51">
        <f t="shared" si="19"/>
        <v>5.8401639344263234E-3</v>
      </c>
      <c r="I629" s="52">
        <f t="shared" si="18"/>
        <v>1</v>
      </c>
    </row>
    <row r="630" spans="1:9">
      <c r="A630" s="8">
        <v>40381</v>
      </c>
      <c r="B630" s="9">
        <v>5399.15</v>
      </c>
      <c r="C630" s="9">
        <v>5447.15</v>
      </c>
      <c r="D630" s="9">
        <v>5372.2</v>
      </c>
      <c r="E630" s="9">
        <v>5441.95</v>
      </c>
      <c r="F630" s="50">
        <v>155995093</v>
      </c>
      <c r="G630" s="50">
        <v>6239.12</v>
      </c>
      <c r="H630" s="51">
        <f t="shared" si="19"/>
        <v>7.8898385916821301E-3</v>
      </c>
      <c r="I630" s="52">
        <f t="shared" si="18"/>
        <v>0</v>
      </c>
    </row>
    <row r="631" spans="1:9">
      <c r="A631" s="8">
        <v>40382</v>
      </c>
      <c r="B631" s="9">
        <v>5441.9</v>
      </c>
      <c r="C631" s="9">
        <v>5477.5</v>
      </c>
      <c r="D631" s="9">
        <v>5435.15</v>
      </c>
      <c r="E631" s="9">
        <v>5449.1</v>
      </c>
      <c r="F631" s="50">
        <v>165925947</v>
      </c>
      <c r="G631" s="50">
        <v>6466.84</v>
      </c>
      <c r="H631" s="51">
        <f t="shared" si="19"/>
        <v>1.3138672718420175E-3</v>
      </c>
      <c r="I631" s="52">
        <f t="shared" si="18"/>
        <v>0</v>
      </c>
    </row>
    <row r="632" spans="1:9">
      <c r="A632" s="8">
        <v>40385</v>
      </c>
      <c r="B632" s="9">
        <v>5446.55</v>
      </c>
      <c r="C632" s="9">
        <v>5466.25</v>
      </c>
      <c r="D632" s="9">
        <v>5409.2</v>
      </c>
      <c r="E632" s="9">
        <v>5418.6</v>
      </c>
      <c r="F632" s="50">
        <v>147330374</v>
      </c>
      <c r="G632" s="50">
        <v>5545.74</v>
      </c>
      <c r="H632" s="51">
        <f t="shared" si="19"/>
        <v>-5.5972545925014883E-3</v>
      </c>
      <c r="I632" s="52">
        <f t="shared" si="18"/>
        <v>0</v>
      </c>
    </row>
    <row r="633" spans="1:9">
      <c r="A633" s="8">
        <v>40386</v>
      </c>
      <c r="B633" s="9">
        <v>5420.2</v>
      </c>
      <c r="C633" s="9">
        <v>5450.95</v>
      </c>
      <c r="D633" s="9">
        <v>5407.2</v>
      </c>
      <c r="E633" s="9">
        <v>5430.6</v>
      </c>
      <c r="F633" s="50">
        <v>155306187</v>
      </c>
      <c r="G633" s="50">
        <v>7037.79</v>
      </c>
      <c r="H633" s="51">
        <f t="shared" si="19"/>
        <v>2.2145941756173126E-3</v>
      </c>
      <c r="I633" s="52">
        <f t="shared" si="18"/>
        <v>0</v>
      </c>
    </row>
    <row r="634" spans="1:9">
      <c r="A634" s="8">
        <v>40387</v>
      </c>
      <c r="B634" s="9">
        <v>5436.1</v>
      </c>
      <c r="C634" s="9">
        <v>5447.85</v>
      </c>
      <c r="D634" s="9">
        <v>5386.25</v>
      </c>
      <c r="E634" s="9">
        <v>5397.55</v>
      </c>
      <c r="F634" s="50">
        <v>146938758</v>
      </c>
      <c r="G634" s="50">
        <v>6793.67</v>
      </c>
      <c r="H634" s="51">
        <f t="shared" si="19"/>
        <v>-6.0858836960925311E-3</v>
      </c>
      <c r="I634" s="52">
        <f t="shared" si="18"/>
        <v>0</v>
      </c>
    </row>
    <row r="635" spans="1:9">
      <c r="A635" s="8">
        <v>40388</v>
      </c>
      <c r="B635" s="9">
        <v>5397.85</v>
      </c>
      <c r="C635" s="9">
        <v>5415.85</v>
      </c>
      <c r="D635" s="9">
        <v>5381.55</v>
      </c>
      <c r="E635" s="9">
        <v>5408.9</v>
      </c>
      <c r="F635" s="50">
        <v>162309098</v>
      </c>
      <c r="G635" s="50">
        <v>7592.59</v>
      </c>
      <c r="H635" s="51">
        <f t="shared" si="19"/>
        <v>2.1028059026779733E-3</v>
      </c>
      <c r="I635" s="52">
        <f t="shared" si="18"/>
        <v>0</v>
      </c>
    </row>
    <row r="636" spans="1:9">
      <c r="A636" s="8">
        <v>40389</v>
      </c>
      <c r="B636" s="9">
        <v>5408.4</v>
      </c>
      <c r="C636" s="9">
        <v>5413.25</v>
      </c>
      <c r="D636" s="9">
        <v>5349.2</v>
      </c>
      <c r="E636" s="9">
        <v>5367.6</v>
      </c>
      <c r="F636" s="50">
        <v>131797420</v>
      </c>
      <c r="G636" s="50">
        <v>5934.09</v>
      </c>
      <c r="H636" s="51">
        <f t="shared" si="19"/>
        <v>-7.6355636081272271E-3</v>
      </c>
      <c r="I636" s="52">
        <f t="shared" si="18"/>
        <v>0</v>
      </c>
    </row>
    <row r="637" spans="1:9">
      <c r="A637" s="8">
        <v>40392</v>
      </c>
      <c r="B637" s="9">
        <v>5369.55</v>
      </c>
      <c r="C637" s="9">
        <v>5438.85</v>
      </c>
      <c r="D637" s="9">
        <v>5351.3</v>
      </c>
      <c r="E637" s="9">
        <v>5431.65</v>
      </c>
      <c r="F637" s="50">
        <v>104231289</v>
      </c>
      <c r="G637" s="50">
        <v>5012.55</v>
      </c>
      <c r="H637" s="51">
        <f t="shared" si="19"/>
        <v>1.1932707355242433E-2</v>
      </c>
      <c r="I637" s="52">
        <f t="shared" si="18"/>
        <v>0</v>
      </c>
    </row>
    <row r="638" spans="1:9">
      <c r="A638" s="8">
        <v>40393</v>
      </c>
      <c r="B638" s="9">
        <v>5432.5</v>
      </c>
      <c r="C638" s="9">
        <v>5459.2</v>
      </c>
      <c r="D638" s="9">
        <v>5426.4</v>
      </c>
      <c r="E638" s="9">
        <v>5439.55</v>
      </c>
      <c r="F638" s="50">
        <v>130727919</v>
      </c>
      <c r="G638" s="50">
        <v>5577.95</v>
      </c>
      <c r="H638" s="51">
        <f t="shared" si="19"/>
        <v>1.4544383382582016E-3</v>
      </c>
      <c r="I638" s="52">
        <f t="shared" si="18"/>
        <v>0</v>
      </c>
    </row>
    <row r="639" spans="1:9">
      <c r="A639" s="8">
        <v>40394</v>
      </c>
      <c r="B639" s="9">
        <v>5441.35</v>
      </c>
      <c r="C639" s="9">
        <v>5481.9</v>
      </c>
      <c r="D639" s="9">
        <v>5428.4</v>
      </c>
      <c r="E639" s="9">
        <v>5467.85</v>
      </c>
      <c r="F639" s="50">
        <v>120781454</v>
      </c>
      <c r="G639" s="50">
        <v>5308.01</v>
      </c>
      <c r="H639" s="51">
        <f t="shared" si="19"/>
        <v>5.2026362474837384E-3</v>
      </c>
      <c r="I639" s="52">
        <f t="shared" si="18"/>
        <v>0</v>
      </c>
    </row>
    <row r="640" spans="1:9">
      <c r="A640" s="8">
        <v>40395</v>
      </c>
      <c r="B640" s="9">
        <v>5470.15</v>
      </c>
      <c r="C640" s="9">
        <v>5487.15</v>
      </c>
      <c r="D640" s="9">
        <v>5443.1</v>
      </c>
      <c r="E640" s="9">
        <v>5447.1</v>
      </c>
      <c r="F640" s="50">
        <v>129638121</v>
      </c>
      <c r="G640" s="50">
        <v>5375.93</v>
      </c>
      <c r="H640" s="51">
        <f t="shared" si="19"/>
        <v>-3.794910248086536E-3</v>
      </c>
      <c r="I640" s="52">
        <f t="shared" si="18"/>
        <v>0</v>
      </c>
    </row>
    <row r="641" spans="1:9">
      <c r="A641" s="8">
        <v>40396</v>
      </c>
      <c r="B641" s="9">
        <v>5448.25</v>
      </c>
      <c r="C641" s="9">
        <v>5471.9</v>
      </c>
      <c r="D641" s="9">
        <v>5431.35</v>
      </c>
      <c r="E641" s="9">
        <v>5439.25</v>
      </c>
      <c r="F641" s="50">
        <v>116668077</v>
      </c>
      <c r="G641" s="50">
        <v>4724.6000000000004</v>
      </c>
      <c r="H641" s="51">
        <f t="shared" si="19"/>
        <v>-1.4411338143233143E-3</v>
      </c>
      <c r="I641" s="52">
        <f t="shared" si="18"/>
        <v>0</v>
      </c>
    </row>
    <row r="642" spans="1:9">
      <c r="A642" s="8">
        <v>40399</v>
      </c>
      <c r="B642" s="9">
        <v>5439.8</v>
      </c>
      <c r="C642" s="9">
        <v>5492.3</v>
      </c>
      <c r="D642" s="9">
        <v>5433.25</v>
      </c>
      <c r="E642" s="9">
        <v>5486.15</v>
      </c>
      <c r="F642" s="50">
        <v>137005276</v>
      </c>
      <c r="G642" s="50">
        <v>4943.58</v>
      </c>
      <c r="H642" s="51">
        <f t="shared" si="19"/>
        <v>8.6225122948935251E-3</v>
      </c>
      <c r="I642" s="52">
        <f t="shared" si="18"/>
        <v>0</v>
      </c>
    </row>
    <row r="643" spans="1:9">
      <c r="A643" s="8">
        <v>40400</v>
      </c>
      <c r="B643" s="9">
        <v>5486.8</v>
      </c>
      <c r="C643" s="9">
        <v>5491.45</v>
      </c>
      <c r="D643" s="9">
        <v>5445.35</v>
      </c>
      <c r="E643" s="9">
        <v>5460.7</v>
      </c>
      <c r="F643" s="50">
        <v>164218108</v>
      </c>
      <c r="G643" s="50">
        <v>6726.45</v>
      </c>
      <c r="H643" s="51">
        <f t="shared" si="19"/>
        <v>-4.6389544580442976E-3</v>
      </c>
      <c r="I643" s="52">
        <f t="shared" si="18"/>
        <v>0</v>
      </c>
    </row>
    <row r="644" spans="1:9">
      <c r="A644" s="8">
        <v>40401</v>
      </c>
      <c r="B644" s="9">
        <v>5460.7</v>
      </c>
      <c r="C644" s="9">
        <v>5474.6</v>
      </c>
      <c r="D644" s="9">
        <v>5412</v>
      </c>
      <c r="E644" s="9">
        <v>5420.6</v>
      </c>
      <c r="F644" s="50">
        <v>174632660</v>
      </c>
      <c r="G644" s="50">
        <v>7684.14</v>
      </c>
      <c r="H644" s="51">
        <f t="shared" si="19"/>
        <v>-7.3433808852343407E-3</v>
      </c>
      <c r="I644" s="52">
        <f t="shared" ref="I644:I668" si="20">IF(B644=D644,1,0)</f>
        <v>0</v>
      </c>
    </row>
    <row r="645" spans="1:9">
      <c r="A645" s="8">
        <v>40402</v>
      </c>
      <c r="B645" s="9">
        <v>5418.7</v>
      </c>
      <c r="C645" s="9">
        <v>5431.1</v>
      </c>
      <c r="D645" s="9">
        <v>5372.45</v>
      </c>
      <c r="E645" s="9">
        <v>5416.45</v>
      </c>
      <c r="F645" s="50">
        <v>172039387</v>
      </c>
      <c r="G645" s="50">
        <v>7991.9</v>
      </c>
      <c r="H645" s="51">
        <f t="shared" ref="H645:H668" si="21">(E645/E644)-1</f>
        <v>-7.655979042910932E-4</v>
      </c>
      <c r="I645" s="52">
        <f t="shared" si="20"/>
        <v>0</v>
      </c>
    </row>
    <row r="646" spans="1:9">
      <c r="A646" s="8">
        <v>40403</v>
      </c>
      <c r="B646" s="9">
        <v>5420.65</v>
      </c>
      <c r="C646" s="9">
        <v>5476.5</v>
      </c>
      <c r="D646" s="9">
        <v>5415.5</v>
      </c>
      <c r="E646" s="9">
        <v>5452.1</v>
      </c>
      <c r="F646" s="50">
        <v>154913632</v>
      </c>
      <c r="G646" s="50">
        <v>6503.15</v>
      </c>
      <c r="H646" s="51">
        <f t="shared" si="21"/>
        <v>6.5818017336078949E-3</v>
      </c>
      <c r="I646" s="52">
        <f t="shared" si="20"/>
        <v>0</v>
      </c>
    </row>
    <row r="647" spans="1:9">
      <c r="A647" s="8">
        <v>40406</v>
      </c>
      <c r="B647" s="9">
        <v>5452.1</v>
      </c>
      <c r="C647" s="9">
        <v>5465.25</v>
      </c>
      <c r="D647" s="9">
        <v>5397.4</v>
      </c>
      <c r="E647" s="9">
        <v>5418.3</v>
      </c>
      <c r="F647" s="50">
        <v>189453492</v>
      </c>
      <c r="G647" s="50">
        <v>6283.46</v>
      </c>
      <c r="H647" s="51">
        <f t="shared" si="21"/>
        <v>-6.1994460849947863E-3</v>
      </c>
      <c r="I647" s="52">
        <f t="shared" si="20"/>
        <v>0</v>
      </c>
    </row>
    <row r="648" spans="1:9">
      <c r="A648" s="8">
        <v>40407</v>
      </c>
      <c r="B648" s="9">
        <v>5422.15</v>
      </c>
      <c r="C648" s="9">
        <v>5443.55</v>
      </c>
      <c r="D648" s="9">
        <v>5408.8</v>
      </c>
      <c r="E648" s="9">
        <v>5414.15</v>
      </c>
      <c r="F648" s="50">
        <v>138282188</v>
      </c>
      <c r="G648" s="50">
        <v>5458.34</v>
      </c>
      <c r="H648" s="51">
        <f t="shared" si="21"/>
        <v>-7.6592289094379318E-4</v>
      </c>
      <c r="I648" s="52">
        <f t="shared" si="20"/>
        <v>0</v>
      </c>
    </row>
    <row r="649" spans="1:9">
      <c r="A649" s="8">
        <v>40408</v>
      </c>
      <c r="B649" s="9">
        <v>5416.25</v>
      </c>
      <c r="C649" s="9">
        <v>5487.95</v>
      </c>
      <c r="D649" s="9">
        <v>5416.25</v>
      </c>
      <c r="E649" s="9">
        <v>5479.15</v>
      </c>
      <c r="F649" s="50">
        <v>154252402</v>
      </c>
      <c r="G649" s="50">
        <v>6293.69</v>
      </c>
      <c r="H649" s="51">
        <f t="shared" si="21"/>
        <v>1.2005577976228921E-2</v>
      </c>
      <c r="I649" s="52">
        <f t="shared" si="20"/>
        <v>1</v>
      </c>
    </row>
    <row r="650" spans="1:9">
      <c r="A650" s="8">
        <v>40409</v>
      </c>
      <c r="B650" s="9">
        <v>5478.25</v>
      </c>
      <c r="C650" s="9">
        <v>5544.7</v>
      </c>
      <c r="D650" s="9">
        <v>5478.1</v>
      </c>
      <c r="E650" s="9">
        <v>5540.2</v>
      </c>
      <c r="F650" s="50">
        <v>167740837</v>
      </c>
      <c r="G650" s="50">
        <v>5669.59</v>
      </c>
      <c r="H650" s="51">
        <f t="shared" si="21"/>
        <v>1.1142239215936822E-2</v>
      </c>
      <c r="I650" s="52">
        <f t="shared" si="20"/>
        <v>0</v>
      </c>
    </row>
    <row r="651" spans="1:9">
      <c r="A651" s="8">
        <v>40410</v>
      </c>
      <c r="B651" s="9">
        <v>5540.8</v>
      </c>
      <c r="C651" s="9">
        <v>5546.6</v>
      </c>
      <c r="D651" s="9">
        <v>5513.35</v>
      </c>
      <c r="E651" s="9">
        <v>5530.65</v>
      </c>
      <c r="F651" s="50">
        <v>144072389</v>
      </c>
      <c r="G651" s="50">
        <v>5301.98</v>
      </c>
      <c r="H651" s="51">
        <f t="shared" si="21"/>
        <v>-1.7237644850366385E-3</v>
      </c>
      <c r="I651" s="52">
        <f t="shared" si="20"/>
        <v>0</v>
      </c>
    </row>
    <row r="652" spans="1:9">
      <c r="A652" s="8">
        <v>40413</v>
      </c>
      <c r="B652" s="9">
        <v>5531.15</v>
      </c>
      <c r="C652" s="9">
        <v>5549.8</v>
      </c>
      <c r="D652" s="9">
        <v>5519.4</v>
      </c>
      <c r="E652" s="9">
        <v>5543.5</v>
      </c>
      <c r="F652" s="50">
        <v>118735153</v>
      </c>
      <c r="G652" s="50">
        <v>5263.58</v>
      </c>
      <c r="H652" s="51">
        <f t="shared" si="21"/>
        <v>2.3234158733602683E-3</v>
      </c>
      <c r="I652" s="52">
        <f t="shared" si="20"/>
        <v>0</v>
      </c>
    </row>
    <row r="653" spans="1:9">
      <c r="A653" s="8">
        <v>40414</v>
      </c>
      <c r="B653" s="9">
        <v>5541.1</v>
      </c>
      <c r="C653" s="9">
        <v>5547.25</v>
      </c>
      <c r="D653" s="9">
        <v>5488.45</v>
      </c>
      <c r="E653" s="9">
        <v>5505.1</v>
      </c>
      <c r="F653" s="50">
        <v>139147479</v>
      </c>
      <c r="G653" s="50">
        <v>5551.14</v>
      </c>
      <c r="H653" s="51">
        <f t="shared" si="21"/>
        <v>-6.9270316586993452E-3</v>
      </c>
      <c r="I653" s="52">
        <f t="shared" si="20"/>
        <v>0</v>
      </c>
    </row>
    <row r="654" spans="1:9">
      <c r="A654" s="8">
        <v>40415</v>
      </c>
      <c r="B654" s="9">
        <v>5505.3</v>
      </c>
      <c r="C654" s="9">
        <v>5506.15</v>
      </c>
      <c r="D654" s="9">
        <v>5452.55</v>
      </c>
      <c r="E654" s="9">
        <v>5462.35</v>
      </c>
      <c r="F654" s="50">
        <v>157764424</v>
      </c>
      <c r="G654" s="50">
        <v>5517.95</v>
      </c>
      <c r="H654" s="51">
        <f t="shared" si="21"/>
        <v>-7.7655265117799743E-3</v>
      </c>
      <c r="I654" s="52">
        <f t="shared" si="20"/>
        <v>0</v>
      </c>
    </row>
    <row r="655" spans="1:9">
      <c r="A655" s="8">
        <v>40416</v>
      </c>
      <c r="B655" s="9">
        <v>5462.1</v>
      </c>
      <c r="C655" s="9">
        <v>5486.55</v>
      </c>
      <c r="D655" s="9">
        <v>5454.7</v>
      </c>
      <c r="E655" s="9">
        <v>5477.9</v>
      </c>
      <c r="F655" s="50">
        <v>186378293</v>
      </c>
      <c r="G655" s="50">
        <v>7554.18</v>
      </c>
      <c r="H655" s="51">
        <f t="shared" si="21"/>
        <v>2.846760094098455E-3</v>
      </c>
      <c r="I655" s="52">
        <f t="shared" si="20"/>
        <v>0</v>
      </c>
    </row>
    <row r="656" spans="1:9">
      <c r="A656" s="8">
        <v>40417</v>
      </c>
      <c r="B656" s="9">
        <v>5489.6</v>
      </c>
      <c r="C656" s="9">
        <v>5495.2</v>
      </c>
      <c r="D656" s="9">
        <v>5391.95</v>
      </c>
      <c r="E656" s="9">
        <v>5408.7</v>
      </c>
      <c r="F656" s="50">
        <v>142325823</v>
      </c>
      <c r="G656" s="50">
        <v>5450.83</v>
      </c>
      <c r="H656" s="51">
        <f t="shared" si="21"/>
        <v>-1.2632578177768861E-2</v>
      </c>
      <c r="I656" s="52">
        <f t="shared" si="20"/>
        <v>0</v>
      </c>
    </row>
    <row r="657" spans="1:9">
      <c r="A657" s="8">
        <v>40420</v>
      </c>
      <c r="B657" s="9">
        <v>5408.9</v>
      </c>
      <c r="C657" s="9">
        <v>5469</v>
      </c>
      <c r="D657" s="9">
        <v>5390.35</v>
      </c>
      <c r="E657" s="9">
        <v>5415.45</v>
      </c>
      <c r="F657" s="50">
        <v>113842559</v>
      </c>
      <c r="G657" s="50">
        <v>4230.08</v>
      </c>
      <c r="H657" s="51">
        <f t="shared" si="21"/>
        <v>1.2479893504908635E-3</v>
      </c>
      <c r="I657" s="52">
        <f t="shared" si="20"/>
        <v>0</v>
      </c>
    </row>
    <row r="658" spans="1:9">
      <c r="A658" s="8">
        <v>40421</v>
      </c>
      <c r="B658" s="9">
        <v>5413.55</v>
      </c>
      <c r="C658" s="9">
        <v>5413.9</v>
      </c>
      <c r="D658" s="9">
        <v>5348.9</v>
      </c>
      <c r="E658" s="9">
        <v>5402.4</v>
      </c>
      <c r="F658" s="50">
        <v>157131369</v>
      </c>
      <c r="G658" s="50">
        <v>6686.31</v>
      </c>
      <c r="H658" s="51">
        <f t="shared" si="21"/>
        <v>-2.4097720411045964E-3</v>
      </c>
      <c r="I658" s="52">
        <f t="shared" si="20"/>
        <v>0</v>
      </c>
    </row>
    <row r="659" spans="1:9">
      <c r="A659" s="8">
        <v>40422</v>
      </c>
      <c r="B659" s="9">
        <v>5403.05</v>
      </c>
      <c r="C659" s="9">
        <v>5478.6</v>
      </c>
      <c r="D659" s="9">
        <v>5403.05</v>
      </c>
      <c r="E659" s="9">
        <v>5471.85</v>
      </c>
      <c r="F659" s="50">
        <v>144228489</v>
      </c>
      <c r="G659" s="50">
        <v>5883.01</v>
      </c>
      <c r="H659" s="51">
        <f t="shared" si="21"/>
        <v>1.2855397601066354E-2</v>
      </c>
      <c r="I659" s="52">
        <f t="shared" si="20"/>
        <v>1</v>
      </c>
    </row>
    <row r="660" spans="1:9">
      <c r="A660" s="8">
        <v>40423</v>
      </c>
      <c r="B660" s="9">
        <v>5471.9</v>
      </c>
      <c r="C660" s="9">
        <v>5513.95</v>
      </c>
      <c r="D660" s="9">
        <v>5471.85</v>
      </c>
      <c r="E660" s="9">
        <v>5486.15</v>
      </c>
      <c r="F660" s="50">
        <v>159665619</v>
      </c>
      <c r="G660" s="50">
        <v>5066.3100000000004</v>
      </c>
      <c r="H660" s="51">
        <f t="shared" si="21"/>
        <v>2.6133757321562534E-3</v>
      </c>
      <c r="I660" s="52">
        <f t="shared" si="20"/>
        <v>0</v>
      </c>
    </row>
    <row r="661" spans="1:9">
      <c r="A661" s="8">
        <v>40424</v>
      </c>
      <c r="B661" s="9">
        <v>5486.3</v>
      </c>
      <c r="C661" s="9">
        <v>5510.4</v>
      </c>
      <c r="D661" s="9">
        <v>5473.65</v>
      </c>
      <c r="E661" s="9">
        <v>5479.4</v>
      </c>
      <c r="F661" s="50">
        <v>146809469</v>
      </c>
      <c r="G661" s="50">
        <v>4234.91</v>
      </c>
      <c r="H661" s="51">
        <f t="shared" si="21"/>
        <v>-1.2303710252180577E-3</v>
      </c>
      <c r="I661" s="52">
        <f t="shared" si="20"/>
        <v>0</v>
      </c>
    </row>
    <row r="662" spans="1:9">
      <c r="A662" s="8">
        <v>40427</v>
      </c>
      <c r="B662" s="9">
        <v>5479.55</v>
      </c>
      <c r="C662" s="9">
        <v>5589.4</v>
      </c>
      <c r="D662" s="9">
        <v>5479.55</v>
      </c>
      <c r="E662" s="9">
        <v>5576.95</v>
      </c>
      <c r="F662" s="50">
        <v>158938306</v>
      </c>
      <c r="G662" s="50">
        <v>6388.26</v>
      </c>
      <c r="H662" s="51">
        <f t="shared" si="21"/>
        <v>1.7803044128919199E-2</v>
      </c>
      <c r="I662" s="52">
        <f t="shared" si="20"/>
        <v>1</v>
      </c>
    </row>
    <row r="663" spans="1:9">
      <c r="A663" s="8">
        <v>40428</v>
      </c>
      <c r="B663" s="9">
        <v>5575.9</v>
      </c>
      <c r="C663" s="9">
        <v>5625.5</v>
      </c>
      <c r="D663" s="9">
        <v>5571.65</v>
      </c>
      <c r="E663" s="9">
        <v>5604</v>
      </c>
      <c r="F663" s="50">
        <v>177476993</v>
      </c>
      <c r="G663" s="50">
        <v>6050.2</v>
      </c>
      <c r="H663" s="51">
        <f t="shared" si="21"/>
        <v>4.8503214122415095E-3</v>
      </c>
      <c r="I663" s="52">
        <f t="shared" si="20"/>
        <v>0</v>
      </c>
    </row>
    <row r="664" spans="1:9">
      <c r="A664" s="8">
        <v>40429</v>
      </c>
      <c r="B664" s="9">
        <v>5604.25</v>
      </c>
      <c r="C664" s="9">
        <v>5625.3</v>
      </c>
      <c r="D664" s="9">
        <v>5567.75</v>
      </c>
      <c r="E664" s="9">
        <v>5607.85</v>
      </c>
      <c r="F664" s="50">
        <v>135333275</v>
      </c>
      <c r="G664" s="50">
        <v>5689.78</v>
      </c>
      <c r="H664" s="51">
        <f t="shared" si="21"/>
        <v>6.8700927908649234E-4</v>
      </c>
      <c r="I664" s="52">
        <f t="shared" si="20"/>
        <v>0</v>
      </c>
    </row>
    <row r="665" spans="1:9">
      <c r="A665" s="8">
        <v>40430</v>
      </c>
      <c r="B665" s="9">
        <v>5608.3</v>
      </c>
      <c r="C665" s="9">
        <v>5647.45</v>
      </c>
      <c r="D665" s="9">
        <v>5608.1</v>
      </c>
      <c r="E665" s="9">
        <v>5640.05</v>
      </c>
      <c r="F665" s="50">
        <v>138061072</v>
      </c>
      <c r="G665" s="50">
        <v>6234.11</v>
      </c>
      <c r="H665" s="51">
        <f t="shared" si="21"/>
        <v>5.7419510150948927E-3</v>
      </c>
      <c r="I665" s="52">
        <f t="shared" si="20"/>
        <v>0</v>
      </c>
    </row>
    <row r="666" spans="1:9">
      <c r="A666" s="8">
        <v>40434</v>
      </c>
      <c r="B666" s="9">
        <v>5639.2</v>
      </c>
      <c r="C666" s="9">
        <v>5770.6</v>
      </c>
      <c r="D666" s="9">
        <v>5639.2</v>
      </c>
      <c r="E666" s="9">
        <v>5760</v>
      </c>
      <c r="F666" s="50">
        <v>152799959</v>
      </c>
      <c r="G666" s="50">
        <v>7515.79</v>
      </c>
      <c r="H666" s="51">
        <f t="shared" si="21"/>
        <v>2.126754195441527E-2</v>
      </c>
      <c r="I666" s="52">
        <f t="shared" si="20"/>
        <v>1</v>
      </c>
    </row>
    <row r="667" spans="1:9">
      <c r="A667" s="8">
        <v>40435</v>
      </c>
      <c r="B667" s="9">
        <v>5760.3</v>
      </c>
      <c r="C667" s="9">
        <v>5838.45</v>
      </c>
      <c r="D667" s="9">
        <v>5760.3</v>
      </c>
      <c r="E667" s="9">
        <v>5795.55</v>
      </c>
      <c r="F667" s="50">
        <v>188426968</v>
      </c>
      <c r="G667" s="50">
        <v>8111.27</v>
      </c>
      <c r="H667" s="51">
        <f t="shared" si="21"/>
        <v>6.1718749999999378E-3</v>
      </c>
      <c r="I667" s="52">
        <f t="shared" si="20"/>
        <v>1</v>
      </c>
    </row>
    <row r="668" spans="1:9">
      <c r="A668" s="8">
        <v>40436</v>
      </c>
      <c r="B668" s="9">
        <v>5795.25</v>
      </c>
      <c r="C668" s="9">
        <v>5869.45</v>
      </c>
      <c r="D668" s="9">
        <v>5792.2</v>
      </c>
      <c r="E668" s="9">
        <v>5860.95</v>
      </c>
      <c r="F668" s="50">
        <v>187206098</v>
      </c>
      <c r="G668" s="50">
        <v>8805.82</v>
      </c>
      <c r="H668" s="51">
        <f t="shared" si="21"/>
        <v>1.1284520019670286E-2</v>
      </c>
      <c r="I668" s="52">
        <f t="shared" si="20"/>
        <v>0</v>
      </c>
    </row>
  </sheetData>
  <mergeCells count="1">
    <mergeCell ref="A1:G1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S4" sqref="S4"/>
    </sheetView>
  </sheetViews>
  <sheetFormatPr defaultColWidth="9"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2" t="s">
        <v>38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>
      <c r="A2" s="4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9" customHeight="1">
      <c r="A3" s="2" t="s">
        <v>21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1"/>
      <c r="J3" s="3" t="s">
        <v>42</v>
      </c>
      <c r="K3" s="3" t="s">
        <v>46</v>
      </c>
      <c r="M3" s="3" t="s">
        <v>39</v>
      </c>
      <c r="N3" s="3" t="s">
        <v>46</v>
      </c>
    </row>
    <row r="4" spans="1:14">
      <c r="A4" s="43">
        <v>40550</v>
      </c>
      <c r="B4" s="44">
        <v>1</v>
      </c>
      <c r="C4" s="44">
        <v>15</v>
      </c>
      <c r="D4" s="44">
        <v>11</v>
      </c>
      <c r="E4" s="45">
        <f>WEEKNUM(A4)</f>
        <v>2</v>
      </c>
      <c r="F4" s="46" t="str">
        <f>IF(D4&gt;30,"yes","no")</f>
        <v>no</v>
      </c>
      <c r="G4" s="46" t="str">
        <f>IF(AND(A4&gt;DATE(2011,1,1),A4&lt;=DATE(2011,3,31)),"Yes","No")</f>
        <v>Yes</v>
      </c>
      <c r="H4" s="47" t="str">
        <f>IF(AND(F4="Yes",G4="Yes"),"Yes","No")</f>
        <v>No</v>
      </c>
      <c r="I4" s="1"/>
      <c r="J4" s="48">
        <v>1</v>
      </c>
      <c r="K4" s="48">
        <f>SUMIF($E$4:$E$40,J4,$D$4:$D$40)</f>
        <v>0</v>
      </c>
      <c r="L4" s="49"/>
      <c r="M4" s="48">
        <v>1</v>
      </c>
      <c r="N4" s="48">
        <f>SUMIF($B$4:$B$40,M4,$D$4:$D$40)</f>
        <v>138</v>
      </c>
    </row>
    <row r="5" spans="1:14">
      <c r="A5" s="43">
        <v>40551</v>
      </c>
      <c r="B5" s="44">
        <v>2</v>
      </c>
      <c r="C5" s="44">
        <v>16</v>
      </c>
      <c r="D5" s="44">
        <v>36</v>
      </c>
      <c r="E5" s="45">
        <f t="shared" ref="E5:E40" si="0">WEEKNUM(A5)</f>
        <v>2</v>
      </c>
      <c r="F5" s="46" t="str">
        <f t="shared" ref="F5:F40" si="1">IF(D5&gt;30,"yes","no")</f>
        <v>yes</v>
      </c>
      <c r="G5" s="46" t="str">
        <f t="shared" ref="G5:G40" si="2">IF(AND(A5&gt;DATE(2011,1,1),A5&lt;=DATE(2011,3,31)),"Yes","No")</f>
        <v>Yes</v>
      </c>
      <c r="H5" s="47" t="str">
        <f t="shared" ref="H5:H40" si="3">IF(AND(F5="Yes",G5="Yes"),"Yes","No")</f>
        <v>Yes</v>
      </c>
      <c r="I5" s="1"/>
      <c r="J5" s="48">
        <v>2</v>
      </c>
      <c r="K5" s="48">
        <f t="shared" ref="K5:K31" si="4">SUMIF($E$4:$E$40,J5,$D$4:$D$40)</f>
        <v>47</v>
      </c>
      <c r="L5" s="49"/>
      <c r="M5" s="48">
        <v>2</v>
      </c>
      <c r="N5" s="48">
        <f>SUMIF($B$4:$B$40,M5,$D$4:$D$40)</f>
        <v>106</v>
      </c>
    </row>
    <row r="6" spans="1:14">
      <c r="A6" s="43">
        <v>40554</v>
      </c>
      <c r="B6" s="44">
        <v>4</v>
      </c>
      <c r="C6" s="44">
        <v>11</v>
      </c>
      <c r="D6" s="44">
        <v>26</v>
      </c>
      <c r="E6" s="45">
        <f t="shared" si="0"/>
        <v>3</v>
      </c>
      <c r="F6" s="46" t="str">
        <f t="shared" si="1"/>
        <v>no</v>
      </c>
      <c r="G6" s="46" t="str">
        <f t="shared" si="2"/>
        <v>Yes</v>
      </c>
      <c r="H6" s="47" t="str">
        <f t="shared" si="3"/>
        <v>No</v>
      </c>
      <c r="I6" s="1"/>
      <c r="J6" s="48">
        <v>3</v>
      </c>
      <c r="K6" s="48">
        <f t="shared" si="4"/>
        <v>26</v>
      </c>
      <c r="L6" s="49"/>
      <c r="M6" s="48">
        <v>3</v>
      </c>
      <c r="N6" s="48">
        <f>SUMIF($B$4:$B$40,M6,$D$4:$D$40)</f>
        <v>262</v>
      </c>
    </row>
    <row r="7" spans="1:14">
      <c r="A7" s="43">
        <v>40559</v>
      </c>
      <c r="B7" s="44">
        <v>4</v>
      </c>
      <c r="C7" s="44">
        <v>16</v>
      </c>
      <c r="D7" s="44">
        <v>37</v>
      </c>
      <c r="E7" s="45">
        <f t="shared" si="0"/>
        <v>4</v>
      </c>
      <c r="F7" s="46" t="str">
        <f t="shared" si="1"/>
        <v>yes</v>
      </c>
      <c r="G7" s="46" t="str">
        <f t="shared" si="2"/>
        <v>Yes</v>
      </c>
      <c r="H7" s="47" t="str">
        <f t="shared" si="3"/>
        <v>Yes</v>
      </c>
      <c r="I7" s="1"/>
      <c r="J7" s="48">
        <v>4</v>
      </c>
      <c r="K7" s="48">
        <f t="shared" si="4"/>
        <v>37</v>
      </c>
      <c r="L7" s="49"/>
      <c r="M7" s="48">
        <v>4</v>
      </c>
      <c r="N7" s="48">
        <f>SUMIF($B$4:$B$40,M7,$D$4:$D$40)</f>
        <v>182</v>
      </c>
    </row>
    <row r="8" spans="1:14">
      <c r="A8" s="43">
        <v>40566</v>
      </c>
      <c r="B8" s="44">
        <v>3</v>
      </c>
      <c r="C8" s="44">
        <v>12</v>
      </c>
      <c r="D8" s="44">
        <v>19</v>
      </c>
      <c r="E8" s="45">
        <f t="shared" si="0"/>
        <v>5</v>
      </c>
      <c r="F8" s="46" t="str">
        <f t="shared" si="1"/>
        <v>no</v>
      </c>
      <c r="G8" s="46" t="str">
        <f t="shared" si="2"/>
        <v>Yes</v>
      </c>
      <c r="H8" s="47" t="str">
        <f t="shared" si="3"/>
        <v>No</v>
      </c>
      <c r="I8" s="1"/>
      <c r="J8" s="48">
        <v>5</v>
      </c>
      <c r="K8" s="48">
        <f t="shared" si="4"/>
        <v>52</v>
      </c>
      <c r="L8" s="49"/>
      <c r="M8" s="48">
        <v>5</v>
      </c>
      <c r="N8" s="48">
        <f>SUMIF($B$4:$B$40,M8,$D$4:$D$40)</f>
        <v>299</v>
      </c>
    </row>
    <row r="9" spans="1:14">
      <c r="A9" s="43">
        <v>40569</v>
      </c>
      <c r="B9" s="44">
        <v>3</v>
      </c>
      <c r="C9" s="44">
        <v>15</v>
      </c>
      <c r="D9" s="44">
        <v>33</v>
      </c>
      <c r="E9" s="45">
        <f t="shared" si="0"/>
        <v>5</v>
      </c>
      <c r="F9" s="46" t="str">
        <f t="shared" si="1"/>
        <v>yes</v>
      </c>
      <c r="G9" s="46" t="str">
        <f t="shared" si="2"/>
        <v>Yes</v>
      </c>
      <c r="H9" s="47" t="str">
        <f t="shared" si="3"/>
        <v>Yes</v>
      </c>
      <c r="I9" s="1"/>
      <c r="J9" s="48">
        <v>6</v>
      </c>
      <c r="K9" s="48">
        <f t="shared" si="4"/>
        <v>19</v>
      </c>
      <c r="L9" s="49"/>
      <c r="M9" s="49"/>
      <c r="N9" s="44"/>
    </row>
    <row r="10" spans="1:14">
      <c r="A10" s="43">
        <v>40579</v>
      </c>
      <c r="B10" s="44">
        <v>5</v>
      </c>
      <c r="C10" s="44">
        <v>13</v>
      </c>
      <c r="D10" s="44">
        <v>19</v>
      </c>
      <c r="E10" s="45">
        <f t="shared" si="0"/>
        <v>6</v>
      </c>
      <c r="F10" s="46" t="str">
        <f t="shared" si="1"/>
        <v>no</v>
      </c>
      <c r="G10" s="46" t="str">
        <f t="shared" si="2"/>
        <v>Yes</v>
      </c>
      <c r="H10" s="47" t="str">
        <f t="shared" si="3"/>
        <v>No</v>
      </c>
      <c r="I10" s="1"/>
      <c r="J10" s="48">
        <v>7</v>
      </c>
      <c r="K10" s="48">
        <f t="shared" si="4"/>
        <v>42</v>
      </c>
      <c r="L10" s="49"/>
      <c r="M10" s="49"/>
      <c r="N10" s="44"/>
    </row>
    <row r="11" spans="1:14">
      <c r="A11" s="43">
        <v>40585</v>
      </c>
      <c r="B11" s="44">
        <v>5</v>
      </c>
      <c r="C11" s="44">
        <v>16</v>
      </c>
      <c r="D11" s="44">
        <v>42</v>
      </c>
      <c r="E11" s="45">
        <f t="shared" si="0"/>
        <v>7</v>
      </c>
      <c r="F11" s="46" t="str">
        <f t="shared" si="1"/>
        <v>yes</v>
      </c>
      <c r="G11" s="46" t="str">
        <f t="shared" si="2"/>
        <v>Yes</v>
      </c>
      <c r="H11" s="47" t="str">
        <f t="shared" si="3"/>
        <v>Yes</v>
      </c>
      <c r="I11" s="1"/>
      <c r="J11" s="48">
        <v>8</v>
      </c>
      <c r="K11" s="48">
        <f t="shared" si="4"/>
        <v>37</v>
      </c>
      <c r="L11" s="49"/>
      <c r="M11" s="49"/>
      <c r="N11" s="44"/>
    </row>
    <row r="12" spans="1:14">
      <c r="A12" s="43">
        <v>40591</v>
      </c>
      <c r="B12" s="44">
        <v>3</v>
      </c>
      <c r="C12" s="44">
        <v>14</v>
      </c>
      <c r="D12" s="44">
        <v>37</v>
      </c>
      <c r="E12" s="45">
        <f t="shared" si="0"/>
        <v>8</v>
      </c>
      <c r="F12" s="46" t="str">
        <f t="shared" si="1"/>
        <v>yes</v>
      </c>
      <c r="G12" s="46" t="str">
        <f t="shared" si="2"/>
        <v>Yes</v>
      </c>
      <c r="H12" s="47" t="str">
        <f t="shared" si="3"/>
        <v>Yes</v>
      </c>
      <c r="I12" s="1"/>
      <c r="J12" s="48">
        <v>9</v>
      </c>
      <c r="K12" s="48">
        <f t="shared" si="4"/>
        <v>84</v>
      </c>
      <c r="L12" s="49"/>
      <c r="M12" s="49"/>
      <c r="N12" s="44"/>
    </row>
    <row r="13" spans="1:14">
      <c r="A13" s="43">
        <v>40594</v>
      </c>
      <c r="B13" s="44">
        <v>2</v>
      </c>
      <c r="C13" s="44">
        <v>13</v>
      </c>
      <c r="D13" s="44">
        <v>13</v>
      </c>
      <c r="E13" s="45">
        <f t="shared" si="0"/>
        <v>9</v>
      </c>
      <c r="F13" s="46" t="str">
        <f t="shared" si="1"/>
        <v>no</v>
      </c>
      <c r="G13" s="46" t="str">
        <f t="shared" si="2"/>
        <v>Yes</v>
      </c>
      <c r="H13" s="47" t="str">
        <f t="shared" si="3"/>
        <v>No</v>
      </c>
      <c r="I13" s="1"/>
      <c r="J13" s="48">
        <v>10</v>
      </c>
      <c r="K13" s="48">
        <f t="shared" si="4"/>
        <v>35</v>
      </c>
      <c r="L13" s="49"/>
      <c r="M13" s="49"/>
      <c r="N13" s="44"/>
    </row>
    <row r="14" spans="1:14">
      <c r="A14" s="43">
        <v>40596</v>
      </c>
      <c r="B14" s="44">
        <v>5</v>
      </c>
      <c r="C14" s="44">
        <v>15</v>
      </c>
      <c r="D14" s="44">
        <v>45</v>
      </c>
      <c r="E14" s="45">
        <f t="shared" si="0"/>
        <v>9</v>
      </c>
      <c r="F14" s="46" t="str">
        <f t="shared" si="1"/>
        <v>yes</v>
      </c>
      <c r="G14" s="46" t="str">
        <f t="shared" si="2"/>
        <v>Yes</v>
      </c>
      <c r="H14" s="47" t="str">
        <f t="shared" si="3"/>
        <v>Yes</v>
      </c>
      <c r="I14" s="1"/>
      <c r="J14" s="48">
        <v>11</v>
      </c>
      <c r="K14" s="48">
        <f t="shared" si="4"/>
        <v>0</v>
      </c>
      <c r="L14" s="49"/>
      <c r="M14" s="49"/>
      <c r="N14" s="44"/>
    </row>
    <row r="15" spans="1:14">
      <c r="A15" s="43">
        <v>40600</v>
      </c>
      <c r="B15" s="44">
        <v>5</v>
      </c>
      <c r="C15" s="44">
        <v>10</v>
      </c>
      <c r="D15" s="44">
        <v>26</v>
      </c>
      <c r="E15" s="45">
        <f t="shared" si="0"/>
        <v>9</v>
      </c>
      <c r="F15" s="46" t="str">
        <f t="shared" si="1"/>
        <v>no</v>
      </c>
      <c r="G15" s="46" t="str">
        <f t="shared" si="2"/>
        <v>Yes</v>
      </c>
      <c r="H15" s="47" t="str">
        <f t="shared" si="3"/>
        <v>No</v>
      </c>
      <c r="I15" s="1"/>
      <c r="J15" s="48">
        <v>12</v>
      </c>
      <c r="K15" s="48">
        <f t="shared" si="4"/>
        <v>59</v>
      </c>
      <c r="L15" s="49"/>
      <c r="M15" s="49"/>
      <c r="N15" s="44"/>
    </row>
    <row r="16" spans="1:14">
      <c r="A16" s="43">
        <v>40605</v>
      </c>
      <c r="B16" s="44">
        <v>2</v>
      </c>
      <c r="C16" s="44">
        <v>12</v>
      </c>
      <c r="D16" s="44">
        <v>20</v>
      </c>
      <c r="E16" s="45">
        <f t="shared" si="0"/>
        <v>10</v>
      </c>
      <c r="F16" s="46" t="str">
        <f t="shared" si="1"/>
        <v>no</v>
      </c>
      <c r="G16" s="46" t="str">
        <f t="shared" si="2"/>
        <v>Yes</v>
      </c>
      <c r="H16" s="47" t="str">
        <f t="shared" si="3"/>
        <v>No</v>
      </c>
      <c r="I16" s="1"/>
      <c r="J16" s="48">
        <v>13</v>
      </c>
      <c r="K16" s="48">
        <f t="shared" si="4"/>
        <v>0</v>
      </c>
      <c r="L16" s="49"/>
      <c r="M16" s="49"/>
      <c r="N16" s="44"/>
    </row>
    <row r="17" spans="1:14">
      <c r="A17" s="43">
        <v>40606</v>
      </c>
      <c r="B17" s="44">
        <v>1</v>
      </c>
      <c r="C17" s="44">
        <v>10</v>
      </c>
      <c r="D17" s="44">
        <v>15</v>
      </c>
      <c r="E17" s="45">
        <f t="shared" si="0"/>
        <v>10</v>
      </c>
      <c r="F17" s="46" t="str">
        <f t="shared" si="1"/>
        <v>no</v>
      </c>
      <c r="G17" s="46" t="str">
        <f t="shared" si="2"/>
        <v>Yes</v>
      </c>
      <c r="H17" s="47" t="str">
        <f t="shared" si="3"/>
        <v>No</v>
      </c>
      <c r="I17" s="1"/>
      <c r="J17" s="48">
        <v>14</v>
      </c>
      <c r="K17" s="48">
        <f t="shared" si="4"/>
        <v>74</v>
      </c>
      <c r="L17" s="49"/>
      <c r="M17" s="49"/>
      <c r="N17" s="44"/>
    </row>
    <row r="18" spans="1:14">
      <c r="A18" s="43">
        <v>40615</v>
      </c>
      <c r="B18" s="44">
        <v>5</v>
      </c>
      <c r="C18" s="44">
        <v>14</v>
      </c>
      <c r="D18" s="44">
        <v>41</v>
      </c>
      <c r="E18" s="45">
        <f t="shared" si="0"/>
        <v>12</v>
      </c>
      <c r="F18" s="46" t="str">
        <f t="shared" si="1"/>
        <v>yes</v>
      </c>
      <c r="G18" s="46" t="str">
        <f t="shared" si="2"/>
        <v>Yes</v>
      </c>
      <c r="H18" s="47" t="str">
        <f t="shared" si="3"/>
        <v>Yes</v>
      </c>
      <c r="I18" s="1"/>
      <c r="J18" s="48">
        <v>15</v>
      </c>
      <c r="K18" s="48">
        <f t="shared" si="4"/>
        <v>0</v>
      </c>
      <c r="L18" s="49"/>
      <c r="M18" s="49"/>
      <c r="N18" s="44"/>
    </row>
    <row r="19" spans="1:14">
      <c r="A19" s="43">
        <v>40621</v>
      </c>
      <c r="B19" s="44">
        <v>4</v>
      </c>
      <c r="C19" s="44">
        <v>12</v>
      </c>
      <c r="D19" s="44">
        <v>18</v>
      </c>
      <c r="E19" s="45">
        <f t="shared" si="0"/>
        <v>12</v>
      </c>
      <c r="F19" s="46" t="str">
        <f t="shared" si="1"/>
        <v>no</v>
      </c>
      <c r="G19" s="46" t="str">
        <f t="shared" si="2"/>
        <v>Yes</v>
      </c>
      <c r="H19" s="47" t="str">
        <f t="shared" si="3"/>
        <v>No</v>
      </c>
      <c r="I19" s="1"/>
      <c r="J19" s="48">
        <v>16</v>
      </c>
      <c r="K19" s="48">
        <f t="shared" si="4"/>
        <v>12</v>
      </c>
      <c r="L19" s="49"/>
      <c r="M19" s="49"/>
      <c r="N19" s="44"/>
    </row>
    <row r="20" spans="1:14">
      <c r="A20" s="43">
        <v>40631</v>
      </c>
      <c r="B20" s="44">
        <v>3</v>
      </c>
      <c r="C20" s="44">
        <v>13</v>
      </c>
      <c r="D20" s="44">
        <v>33</v>
      </c>
      <c r="E20" s="45">
        <f t="shared" si="0"/>
        <v>14</v>
      </c>
      <c r="F20" s="46" t="str">
        <f t="shared" si="1"/>
        <v>yes</v>
      </c>
      <c r="G20" s="46" t="str">
        <f t="shared" si="2"/>
        <v>Yes</v>
      </c>
      <c r="H20" s="47" t="str">
        <f t="shared" si="3"/>
        <v>Yes</v>
      </c>
      <c r="I20" s="1"/>
      <c r="J20" s="48">
        <v>17</v>
      </c>
      <c r="K20" s="48">
        <f t="shared" si="4"/>
        <v>76</v>
      </c>
      <c r="L20" s="49"/>
      <c r="M20" s="49"/>
      <c r="N20" s="44"/>
    </row>
    <row r="21" spans="1:14">
      <c r="A21" s="43">
        <v>40634</v>
      </c>
      <c r="B21" s="44">
        <v>3</v>
      </c>
      <c r="C21" s="44">
        <v>10</v>
      </c>
      <c r="D21" s="44">
        <v>41</v>
      </c>
      <c r="E21" s="45">
        <f t="shared" si="0"/>
        <v>14</v>
      </c>
      <c r="F21" s="46" t="str">
        <f t="shared" si="1"/>
        <v>yes</v>
      </c>
      <c r="G21" s="46" t="str">
        <f t="shared" si="2"/>
        <v>No</v>
      </c>
      <c r="H21" s="47" t="str">
        <f t="shared" si="3"/>
        <v>No</v>
      </c>
      <c r="I21" s="1"/>
      <c r="J21" s="48">
        <v>18</v>
      </c>
      <c r="K21" s="48">
        <f t="shared" si="4"/>
        <v>11</v>
      </c>
      <c r="L21" s="49"/>
      <c r="M21" s="49"/>
      <c r="N21" s="44"/>
    </row>
    <row r="22" spans="1:14">
      <c r="A22" s="43">
        <v>40643</v>
      </c>
      <c r="B22" s="44">
        <v>4</v>
      </c>
      <c r="C22" s="44">
        <v>11</v>
      </c>
      <c r="D22" s="44">
        <v>12</v>
      </c>
      <c r="E22" s="45">
        <f t="shared" si="0"/>
        <v>16</v>
      </c>
      <c r="F22" s="46" t="str">
        <f t="shared" si="1"/>
        <v>no</v>
      </c>
      <c r="G22" s="46" t="str">
        <f t="shared" si="2"/>
        <v>No</v>
      </c>
      <c r="H22" s="47" t="str">
        <f t="shared" si="3"/>
        <v>No</v>
      </c>
      <c r="I22" s="1"/>
      <c r="J22" s="48">
        <v>19</v>
      </c>
      <c r="K22" s="48">
        <f t="shared" si="4"/>
        <v>42</v>
      </c>
      <c r="L22" s="49"/>
      <c r="M22" s="49"/>
      <c r="N22" s="44"/>
    </row>
    <row r="23" spans="1:14">
      <c r="A23" s="43">
        <v>40652</v>
      </c>
      <c r="B23" s="44">
        <v>3</v>
      </c>
      <c r="C23" s="44">
        <v>11</v>
      </c>
      <c r="D23" s="44">
        <v>38</v>
      </c>
      <c r="E23" s="45">
        <f t="shared" si="0"/>
        <v>17</v>
      </c>
      <c r="F23" s="46" t="str">
        <f t="shared" si="1"/>
        <v>yes</v>
      </c>
      <c r="G23" s="46" t="str">
        <f t="shared" si="2"/>
        <v>No</v>
      </c>
      <c r="H23" s="47" t="str">
        <f t="shared" si="3"/>
        <v>No</v>
      </c>
      <c r="I23" s="1"/>
      <c r="J23" s="48">
        <v>20</v>
      </c>
      <c r="K23" s="48">
        <f t="shared" si="4"/>
        <v>83</v>
      </c>
      <c r="L23" s="49"/>
      <c r="M23" s="49"/>
      <c r="N23" s="44"/>
    </row>
    <row r="24" spans="1:14">
      <c r="A24" s="43">
        <v>40655</v>
      </c>
      <c r="B24" s="44">
        <v>1</v>
      </c>
      <c r="C24" s="44">
        <v>15</v>
      </c>
      <c r="D24" s="44">
        <v>38</v>
      </c>
      <c r="E24" s="45">
        <f t="shared" si="0"/>
        <v>17</v>
      </c>
      <c r="F24" s="46" t="str">
        <f t="shared" si="1"/>
        <v>yes</v>
      </c>
      <c r="G24" s="46" t="str">
        <f t="shared" si="2"/>
        <v>No</v>
      </c>
      <c r="H24" s="47" t="str">
        <f t="shared" si="3"/>
        <v>No</v>
      </c>
      <c r="I24" s="1"/>
      <c r="J24" s="48">
        <v>21</v>
      </c>
      <c r="K24" s="48">
        <f t="shared" si="4"/>
        <v>36</v>
      </c>
      <c r="L24" s="49"/>
      <c r="M24" s="49"/>
      <c r="N24" s="44"/>
    </row>
    <row r="25" spans="1:14">
      <c r="A25" s="43">
        <v>40660</v>
      </c>
      <c r="B25" s="44">
        <v>2</v>
      </c>
      <c r="C25" s="44">
        <v>12</v>
      </c>
      <c r="D25" s="44">
        <v>11</v>
      </c>
      <c r="E25" s="45">
        <f t="shared" si="0"/>
        <v>18</v>
      </c>
      <c r="F25" s="46" t="str">
        <f t="shared" si="1"/>
        <v>no</v>
      </c>
      <c r="G25" s="46" t="str">
        <f t="shared" si="2"/>
        <v>No</v>
      </c>
      <c r="H25" s="47" t="str">
        <f t="shared" si="3"/>
        <v>No</v>
      </c>
      <c r="I25" s="1"/>
      <c r="J25" s="48">
        <v>22</v>
      </c>
      <c r="K25" s="48">
        <f t="shared" si="4"/>
        <v>39</v>
      </c>
      <c r="L25" s="49"/>
      <c r="M25" s="49"/>
      <c r="N25" s="44"/>
    </row>
    <row r="26" spans="1:14">
      <c r="A26" s="43">
        <v>40667</v>
      </c>
      <c r="B26" s="44">
        <v>5</v>
      </c>
      <c r="C26" s="44">
        <v>13</v>
      </c>
      <c r="D26" s="44">
        <v>23</v>
      </c>
      <c r="E26" s="45">
        <f t="shared" si="0"/>
        <v>19</v>
      </c>
      <c r="F26" s="46" t="str">
        <f t="shared" si="1"/>
        <v>no</v>
      </c>
      <c r="G26" s="46" t="str">
        <f t="shared" si="2"/>
        <v>No</v>
      </c>
      <c r="H26" s="47" t="str">
        <f t="shared" si="3"/>
        <v>No</v>
      </c>
      <c r="I26" s="1"/>
      <c r="J26" s="48">
        <v>23</v>
      </c>
      <c r="K26" s="48">
        <f t="shared" si="4"/>
        <v>57</v>
      </c>
      <c r="L26" s="49"/>
      <c r="M26" s="49"/>
      <c r="N26" s="44"/>
    </row>
    <row r="27" spans="1:14">
      <c r="A27" s="43">
        <v>40670</v>
      </c>
      <c r="B27" s="44">
        <v>4</v>
      </c>
      <c r="C27" s="44">
        <v>16</v>
      </c>
      <c r="D27" s="44">
        <v>19</v>
      </c>
      <c r="E27" s="45">
        <f t="shared" si="0"/>
        <v>19</v>
      </c>
      <c r="F27" s="46" t="str">
        <f t="shared" si="1"/>
        <v>no</v>
      </c>
      <c r="G27" s="46" t="str">
        <f t="shared" si="2"/>
        <v>No</v>
      </c>
      <c r="H27" s="47" t="str">
        <f t="shared" si="3"/>
        <v>No</v>
      </c>
      <c r="I27" s="1"/>
      <c r="J27" s="48">
        <v>24</v>
      </c>
      <c r="K27" s="48">
        <f t="shared" si="4"/>
        <v>18</v>
      </c>
      <c r="L27" s="49"/>
      <c r="M27" s="49"/>
      <c r="N27" s="44"/>
    </row>
    <row r="28" spans="1:14">
      <c r="A28" s="43">
        <v>40672</v>
      </c>
      <c r="B28" s="44">
        <v>1</v>
      </c>
      <c r="C28" s="44">
        <v>15</v>
      </c>
      <c r="D28" s="44">
        <v>34</v>
      </c>
      <c r="E28" s="45">
        <f t="shared" si="0"/>
        <v>20</v>
      </c>
      <c r="F28" s="46" t="str">
        <f t="shared" si="1"/>
        <v>yes</v>
      </c>
      <c r="G28" s="46" t="str">
        <f t="shared" si="2"/>
        <v>No</v>
      </c>
      <c r="H28" s="47" t="str">
        <f t="shared" si="3"/>
        <v>No</v>
      </c>
      <c r="I28" s="1"/>
      <c r="J28" s="48">
        <v>25</v>
      </c>
      <c r="K28" s="48">
        <f t="shared" si="4"/>
        <v>25</v>
      </c>
      <c r="L28" s="49"/>
      <c r="M28" s="49"/>
      <c r="N28" s="44"/>
    </row>
    <row r="29" spans="1:14">
      <c r="A29" s="43">
        <v>40674</v>
      </c>
      <c r="B29" s="44">
        <v>2</v>
      </c>
      <c r="C29" s="44">
        <v>15</v>
      </c>
      <c r="D29" s="44">
        <v>26</v>
      </c>
      <c r="E29" s="45">
        <f t="shared" si="0"/>
        <v>20</v>
      </c>
      <c r="F29" s="46" t="str">
        <f t="shared" si="1"/>
        <v>no</v>
      </c>
      <c r="G29" s="46" t="str">
        <f t="shared" si="2"/>
        <v>No</v>
      </c>
      <c r="H29" s="47" t="str">
        <f t="shared" si="3"/>
        <v>No</v>
      </c>
      <c r="I29" s="1"/>
      <c r="J29" s="48">
        <v>26</v>
      </c>
      <c r="K29" s="48">
        <f t="shared" si="4"/>
        <v>62</v>
      </c>
      <c r="L29" s="49"/>
      <c r="M29" s="49"/>
      <c r="N29" s="44"/>
    </row>
    <row r="30" spans="1:14">
      <c r="A30" s="43">
        <v>40676</v>
      </c>
      <c r="B30" s="44">
        <v>5</v>
      </c>
      <c r="C30" s="44">
        <v>13</v>
      </c>
      <c r="D30" s="44">
        <v>23</v>
      </c>
      <c r="E30" s="45">
        <f t="shared" si="0"/>
        <v>20</v>
      </c>
      <c r="F30" s="46" t="str">
        <f t="shared" si="1"/>
        <v>no</v>
      </c>
      <c r="G30" s="46" t="str">
        <f t="shared" si="2"/>
        <v>No</v>
      </c>
      <c r="H30" s="47" t="str">
        <f t="shared" si="3"/>
        <v>No</v>
      </c>
      <c r="I30" s="1"/>
      <c r="J30" s="48">
        <v>27</v>
      </c>
      <c r="K30" s="48">
        <f t="shared" si="4"/>
        <v>0</v>
      </c>
      <c r="L30" s="49"/>
      <c r="M30" s="49"/>
      <c r="N30" s="44"/>
    </row>
    <row r="31" spans="1:14">
      <c r="A31" s="43">
        <v>40683</v>
      </c>
      <c r="B31" s="44">
        <v>3</v>
      </c>
      <c r="C31" s="44">
        <v>16</v>
      </c>
      <c r="D31" s="44">
        <v>36</v>
      </c>
      <c r="E31" s="45">
        <f t="shared" si="0"/>
        <v>21</v>
      </c>
      <c r="F31" s="46" t="str">
        <f t="shared" si="1"/>
        <v>yes</v>
      </c>
      <c r="G31" s="46" t="str">
        <f t="shared" si="2"/>
        <v>No</v>
      </c>
      <c r="H31" s="47" t="str">
        <f t="shared" si="3"/>
        <v>No</v>
      </c>
      <c r="I31" s="1"/>
      <c r="J31" s="49"/>
      <c r="K31" s="48">
        <f t="shared" si="4"/>
        <v>0</v>
      </c>
      <c r="L31" s="44"/>
    </row>
    <row r="32" spans="1:14">
      <c r="A32" s="43">
        <v>40687</v>
      </c>
      <c r="B32" s="44">
        <v>5</v>
      </c>
      <c r="C32" s="44">
        <v>13</v>
      </c>
      <c r="D32" s="44">
        <v>39</v>
      </c>
      <c r="E32" s="45">
        <f t="shared" si="0"/>
        <v>22</v>
      </c>
      <c r="F32" s="46" t="str">
        <f t="shared" si="1"/>
        <v>yes</v>
      </c>
      <c r="G32" s="46" t="str">
        <f t="shared" si="2"/>
        <v>No</v>
      </c>
      <c r="H32" s="47" t="str">
        <f t="shared" si="3"/>
        <v>No</v>
      </c>
      <c r="I32" s="1"/>
      <c r="J32" s="49"/>
      <c r="K32" s="49"/>
      <c r="L32" s="44"/>
    </row>
    <row r="33" spans="1:14">
      <c r="A33" s="43">
        <v>40694</v>
      </c>
      <c r="B33" s="44">
        <v>1</v>
      </c>
      <c r="C33" s="44">
        <v>15</v>
      </c>
      <c r="D33" s="44">
        <v>22</v>
      </c>
      <c r="E33" s="45">
        <f t="shared" si="0"/>
        <v>23</v>
      </c>
      <c r="F33" s="46" t="str">
        <f t="shared" si="1"/>
        <v>no</v>
      </c>
      <c r="G33" s="46" t="str">
        <f t="shared" si="2"/>
        <v>No</v>
      </c>
      <c r="H33" s="47" t="str">
        <f t="shared" si="3"/>
        <v>No</v>
      </c>
      <c r="I33" s="1"/>
      <c r="J33" s="49"/>
      <c r="K33" s="49"/>
      <c r="L33" s="44"/>
    </row>
    <row r="34" spans="1:14">
      <c r="A34" s="43">
        <v>40697</v>
      </c>
      <c r="B34" s="44">
        <v>4</v>
      </c>
      <c r="C34" s="44">
        <v>10</v>
      </c>
      <c r="D34" s="44">
        <v>35</v>
      </c>
      <c r="E34" s="45">
        <f t="shared" si="0"/>
        <v>23</v>
      </c>
      <c r="F34" s="46" t="str">
        <f t="shared" si="1"/>
        <v>yes</v>
      </c>
      <c r="G34" s="46" t="str">
        <f t="shared" si="2"/>
        <v>No</v>
      </c>
      <c r="H34" s="47" t="str">
        <f t="shared" si="3"/>
        <v>No</v>
      </c>
      <c r="I34" s="1"/>
      <c r="J34" s="49"/>
      <c r="K34" s="49"/>
      <c r="L34" s="44"/>
    </row>
    <row r="35" spans="1:14">
      <c r="A35" s="43">
        <v>40704</v>
      </c>
      <c r="B35" s="44">
        <v>1</v>
      </c>
      <c r="C35" s="44">
        <v>16</v>
      </c>
      <c r="D35" s="44">
        <v>18</v>
      </c>
      <c r="E35" s="45">
        <f t="shared" si="0"/>
        <v>24</v>
      </c>
      <c r="F35" s="46" t="str">
        <f t="shared" si="1"/>
        <v>no</v>
      </c>
      <c r="G35" s="46" t="str">
        <f t="shared" si="2"/>
        <v>No</v>
      </c>
      <c r="H35" s="47" t="str">
        <f t="shared" si="3"/>
        <v>No</v>
      </c>
      <c r="I35" s="1"/>
      <c r="J35" s="49"/>
      <c r="K35" s="49"/>
      <c r="L35" s="44"/>
    </row>
    <row r="36" spans="1:14">
      <c r="A36" s="43">
        <v>40709</v>
      </c>
      <c r="B36" s="44">
        <v>3</v>
      </c>
      <c r="C36" s="44">
        <v>10</v>
      </c>
      <c r="D36" s="44">
        <v>25</v>
      </c>
      <c r="E36" s="45">
        <f t="shared" si="0"/>
        <v>25</v>
      </c>
      <c r="F36" s="46" t="str">
        <f t="shared" si="1"/>
        <v>no</v>
      </c>
      <c r="G36" s="46" t="str">
        <f t="shared" si="2"/>
        <v>No</v>
      </c>
      <c r="H36" s="47" t="str">
        <f t="shared" si="3"/>
        <v>No</v>
      </c>
      <c r="I36" s="1"/>
      <c r="J36" s="49"/>
      <c r="K36" s="49"/>
      <c r="L36" s="44"/>
    </row>
    <row r="37" spans="1:14">
      <c r="A37" s="43">
        <v>40713</v>
      </c>
      <c r="B37" s="44">
        <v>4</v>
      </c>
      <c r="C37" s="44">
        <v>13</v>
      </c>
      <c r="D37" s="44">
        <v>21</v>
      </c>
      <c r="E37" s="45">
        <f t="shared" si="0"/>
        <v>26</v>
      </c>
      <c r="F37" s="46" t="str">
        <f t="shared" si="1"/>
        <v>no</v>
      </c>
      <c r="G37" s="46" t="str">
        <f t="shared" si="2"/>
        <v>No</v>
      </c>
      <c r="H37" s="47" t="str">
        <f t="shared" si="3"/>
        <v>No</v>
      </c>
      <c r="I37" s="1"/>
      <c r="J37" s="49"/>
      <c r="K37" s="49"/>
      <c r="L37" s="44"/>
    </row>
    <row r="38" spans="1:14">
      <c r="A38" s="43">
        <v>40715</v>
      </c>
      <c r="B38" s="44">
        <v>5</v>
      </c>
      <c r="C38" s="44">
        <v>16</v>
      </c>
      <c r="D38" s="44">
        <v>27</v>
      </c>
      <c r="E38" s="45">
        <f t="shared" si="0"/>
        <v>26</v>
      </c>
      <c r="F38" s="46" t="str">
        <f t="shared" si="1"/>
        <v>no</v>
      </c>
      <c r="G38" s="46" t="str">
        <f t="shared" si="2"/>
        <v>No</v>
      </c>
      <c r="H38" s="47" t="str">
        <f t="shared" si="3"/>
        <v>No</v>
      </c>
      <c r="I38" s="1"/>
      <c r="J38" s="49"/>
      <c r="K38" s="49"/>
      <c r="L38" s="44"/>
    </row>
    <row r="39" spans="1:14">
      <c r="A39" s="43">
        <v>40719</v>
      </c>
      <c r="B39" s="44">
        <v>4</v>
      </c>
      <c r="C39" s="44">
        <v>15</v>
      </c>
      <c r="D39" s="44">
        <v>14</v>
      </c>
      <c r="E39" s="45">
        <f t="shared" si="0"/>
        <v>26</v>
      </c>
      <c r="F39" s="46" t="str">
        <f t="shared" si="1"/>
        <v>no</v>
      </c>
      <c r="G39" s="46" t="str">
        <f t="shared" si="2"/>
        <v>No</v>
      </c>
      <c r="H39" s="47" t="str">
        <f t="shared" si="3"/>
        <v>No</v>
      </c>
      <c r="I39" s="1"/>
      <c r="J39" s="1"/>
      <c r="M39" s="1"/>
      <c r="N39" s="1"/>
    </row>
    <row r="40" spans="1:14">
      <c r="A40" s="43">
        <v>40728</v>
      </c>
      <c r="B40" s="44">
        <v>5</v>
      </c>
      <c r="C40" s="44">
        <v>11</v>
      </c>
      <c r="D40" s="44">
        <v>14</v>
      </c>
      <c r="E40" s="45">
        <f t="shared" si="0"/>
        <v>28</v>
      </c>
      <c r="F40" s="46" t="str">
        <f t="shared" si="1"/>
        <v>no</v>
      </c>
      <c r="G40" s="46" t="str">
        <f t="shared" si="2"/>
        <v>No</v>
      </c>
      <c r="H40" s="47" t="str">
        <f t="shared" si="3"/>
        <v>No</v>
      </c>
      <c r="I40" s="1"/>
      <c r="J40" s="1"/>
      <c r="K40" s="1"/>
      <c r="L40" s="1"/>
      <c r="M40" s="1"/>
      <c r="N40" s="1"/>
    </row>
    <row r="41" spans="1:14">
      <c r="A41" s="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7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7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7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7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7"/>
    </row>
    <row r="63" spans="1:14">
      <c r="A63" s="7"/>
    </row>
    <row r="64" spans="1:14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</sheetData>
  <mergeCells count="1">
    <mergeCell ref="A1:N1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opLeftCell="F3" workbookViewId="0">
      <selection activeCell="K11" sqref="K11"/>
    </sheetView>
  </sheetViews>
  <sheetFormatPr defaultColWidth="9"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customWidth="1"/>
    <col min="10" max="10" width="16.42578125" customWidth="1"/>
    <col min="11" max="12" width="12.7109375" customWidth="1"/>
    <col min="13" max="13" width="9.140625" style="1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2" t="s">
        <v>47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3"/>
      <c r="O1" s="33"/>
      <c r="P1" s="33"/>
      <c r="Q1" s="33"/>
    </row>
    <row r="2" spans="1:17" ht="4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ht="18.75" customHeight="1">
      <c r="A3" s="93" t="s">
        <v>48</v>
      </c>
      <c r="B3" s="93" t="s">
        <v>49</v>
      </c>
      <c r="C3" s="93" t="s">
        <v>50</v>
      </c>
      <c r="D3" s="93" t="s">
        <v>51</v>
      </c>
      <c r="E3" s="93" t="s">
        <v>52</v>
      </c>
      <c r="F3" s="93" t="s">
        <v>53</v>
      </c>
      <c r="G3" s="1"/>
      <c r="H3" s="94" t="s">
        <v>49</v>
      </c>
      <c r="I3" s="94" t="s">
        <v>54</v>
      </c>
      <c r="J3" s="94" t="s">
        <v>50</v>
      </c>
      <c r="K3" s="1"/>
      <c r="M3"/>
    </row>
    <row r="4" spans="1:17" ht="17.25" customHeight="1">
      <c r="A4" s="93"/>
      <c r="B4" s="93"/>
      <c r="C4" s="93"/>
      <c r="D4" s="93"/>
      <c r="E4" s="93"/>
      <c r="F4" s="93"/>
      <c r="G4" s="1"/>
      <c r="H4" s="94"/>
      <c r="I4" s="94"/>
      <c r="J4" s="94"/>
      <c r="K4" s="1"/>
      <c r="M4"/>
    </row>
    <row r="5" spans="1:17">
      <c r="A5" s="34">
        <v>1</v>
      </c>
      <c r="B5" s="35">
        <v>1</v>
      </c>
      <c r="C5" s="35" t="s">
        <v>55</v>
      </c>
      <c r="D5" s="35" t="str">
        <f>LEFT(C5,LEN(C5)-3)</f>
        <v>6.90</v>
      </c>
      <c r="E5" s="35" t="str">
        <f>RIGHT(C5,3)</f>
        <v>crs</v>
      </c>
      <c r="F5" s="36">
        <f>IF(E5="crs",D5*100,D5)</f>
        <v>690</v>
      </c>
      <c r="G5" s="35"/>
      <c r="H5" s="37">
        <v>1</v>
      </c>
      <c r="I5" s="37" t="s">
        <v>56</v>
      </c>
      <c r="J5" s="39">
        <f>AVERAGEIF($B$5:$B$104,H5,$F$5:$F$104)</f>
        <v>616</v>
      </c>
      <c r="K5" s="40"/>
      <c r="M5"/>
    </row>
    <row r="6" spans="1:17">
      <c r="A6" s="34">
        <v>2</v>
      </c>
      <c r="B6" s="35">
        <v>7</v>
      </c>
      <c r="C6" s="35" t="s">
        <v>57</v>
      </c>
      <c r="D6" s="35" t="str">
        <f t="shared" ref="D6:D69" si="0">LEFT(C6,LEN(C6)-3)</f>
        <v>8.83</v>
      </c>
      <c r="E6" s="35" t="str">
        <f t="shared" ref="E6:E69" si="1">RIGHT(C6,3)</f>
        <v>crs</v>
      </c>
      <c r="F6" s="36">
        <f t="shared" ref="F6:F69" si="2">IF(E6="crs",D6*100,D6)</f>
        <v>883</v>
      </c>
      <c r="G6" s="35"/>
      <c r="H6" s="37">
        <v>2</v>
      </c>
      <c r="I6" s="37" t="s">
        <v>58</v>
      </c>
      <c r="J6" s="39">
        <f t="shared" ref="J6:J10" si="3">AVERAGEIF($B$5:$B$104,H6,$F$5:$F$104)</f>
        <v>558.23076923076928</v>
      </c>
      <c r="K6" s="1"/>
      <c r="M6"/>
    </row>
    <row r="7" spans="1:17">
      <c r="A7" s="34">
        <v>3</v>
      </c>
      <c r="B7" s="35">
        <v>5</v>
      </c>
      <c r="C7" s="35" t="s">
        <v>59</v>
      </c>
      <c r="D7" s="35" t="str">
        <f t="shared" si="0"/>
        <v>801.93</v>
      </c>
      <c r="E7" s="35" t="str">
        <f t="shared" si="1"/>
        <v>lks</v>
      </c>
      <c r="F7" s="36" t="str">
        <f t="shared" si="2"/>
        <v>801.93</v>
      </c>
      <c r="G7" s="35"/>
      <c r="H7" s="37">
        <v>3</v>
      </c>
      <c r="I7" s="37" t="s">
        <v>60</v>
      </c>
      <c r="J7" s="39">
        <f t="shared" si="3"/>
        <v>612</v>
      </c>
      <c r="K7" s="1"/>
      <c r="M7"/>
    </row>
    <row r="8" spans="1:17">
      <c r="A8" s="34">
        <v>4</v>
      </c>
      <c r="B8" s="35">
        <v>5</v>
      </c>
      <c r="C8" s="35" t="s">
        <v>61</v>
      </c>
      <c r="D8" s="35" t="str">
        <f t="shared" si="0"/>
        <v>6.1</v>
      </c>
      <c r="E8" s="35" t="str">
        <f t="shared" si="1"/>
        <v>crs</v>
      </c>
      <c r="F8" s="36">
        <f t="shared" si="2"/>
        <v>610</v>
      </c>
      <c r="G8" s="35"/>
      <c r="H8" s="37">
        <v>4</v>
      </c>
      <c r="I8" s="37" t="s">
        <v>62</v>
      </c>
      <c r="J8" s="39">
        <f t="shared" si="3"/>
        <v>627.85714285714289</v>
      </c>
      <c r="K8" s="1"/>
      <c r="M8"/>
    </row>
    <row r="9" spans="1:17">
      <c r="A9" s="34">
        <v>5</v>
      </c>
      <c r="B9" s="35">
        <v>3</v>
      </c>
      <c r="C9" s="35" t="s">
        <v>63</v>
      </c>
      <c r="D9" s="35" t="str">
        <f t="shared" si="0"/>
        <v>788.86</v>
      </c>
      <c r="E9" s="35" t="str">
        <f t="shared" si="1"/>
        <v>lks</v>
      </c>
      <c r="F9" s="36" t="str">
        <f t="shared" si="2"/>
        <v>788.86</v>
      </c>
      <c r="G9" s="35"/>
      <c r="H9" s="37">
        <v>5</v>
      </c>
      <c r="I9" s="37" t="s">
        <v>64</v>
      </c>
      <c r="J9" s="39">
        <f t="shared" si="3"/>
        <v>714.16666666666663</v>
      </c>
      <c r="K9" s="1"/>
      <c r="M9"/>
    </row>
    <row r="10" spans="1:17">
      <c r="A10" s="34">
        <v>6</v>
      </c>
      <c r="B10" s="35">
        <v>1</v>
      </c>
      <c r="C10" s="35" t="s">
        <v>65</v>
      </c>
      <c r="D10" s="35" t="str">
        <f t="shared" si="0"/>
        <v>566.1</v>
      </c>
      <c r="E10" s="35" t="str">
        <f t="shared" si="1"/>
        <v>lks</v>
      </c>
      <c r="F10" s="36" t="str">
        <f t="shared" si="2"/>
        <v>566.1</v>
      </c>
      <c r="G10" s="35"/>
      <c r="H10" s="37">
        <v>6</v>
      </c>
      <c r="I10" s="37" t="s">
        <v>66</v>
      </c>
      <c r="J10" s="39">
        <f t="shared" si="3"/>
        <v>631.83333333333337</v>
      </c>
      <c r="K10" s="1"/>
      <c r="M10"/>
    </row>
    <row r="11" spans="1:17">
      <c r="A11" s="34">
        <v>7</v>
      </c>
      <c r="B11" s="35">
        <v>1</v>
      </c>
      <c r="C11" s="35" t="s">
        <v>67</v>
      </c>
      <c r="D11" s="35" t="str">
        <f t="shared" si="0"/>
        <v>6.4</v>
      </c>
      <c r="E11" s="35" t="str">
        <f t="shared" si="1"/>
        <v>crs</v>
      </c>
      <c r="F11" s="36">
        <f t="shared" si="2"/>
        <v>640</v>
      </c>
      <c r="G11" s="35"/>
      <c r="H11" s="37">
        <v>7</v>
      </c>
      <c r="I11" s="37" t="s">
        <v>68</v>
      </c>
      <c r="J11" s="39">
        <f>AVERAGEIF($B$5:$B$104,H11,$F$5:$F$104)</f>
        <v>569.14285714285711</v>
      </c>
      <c r="K11" s="1"/>
      <c r="M11"/>
    </row>
    <row r="12" spans="1:17">
      <c r="A12" s="34">
        <v>8</v>
      </c>
      <c r="B12" s="35">
        <v>2</v>
      </c>
      <c r="C12" s="35" t="s">
        <v>69</v>
      </c>
      <c r="D12" s="35" t="str">
        <f t="shared" si="0"/>
        <v>598.29</v>
      </c>
      <c r="E12" s="35" t="str">
        <f t="shared" si="1"/>
        <v>lks</v>
      </c>
      <c r="F12" s="36" t="str">
        <f t="shared" si="2"/>
        <v>598.29</v>
      </c>
      <c r="G12" s="35"/>
      <c r="H12" s="1"/>
      <c r="I12" s="1"/>
      <c r="J12" s="1"/>
      <c r="K12" s="1"/>
      <c r="M12"/>
    </row>
    <row r="13" spans="1:17">
      <c r="A13" s="34">
        <v>9</v>
      </c>
      <c r="B13" s="35">
        <v>1</v>
      </c>
      <c r="C13" s="35" t="s">
        <v>70</v>
      </c>
      <c r="D13" s="35" t="str">
        <f t="shared" si="0"/>
        <v>736.47</v>
      </c>
      <c r="E13" s="35" t="str">
        <f t="shared" si="1"/>
        <v>lks</v>
      </c>
      <c r="F13" s="36" t="str">
        <f t="shared" si="2"/>
        <v>736.47</v>
      </c>
      <c r="G13" s="1"/>
      <c r="H13" s="1"/>
      <c r="I13" s="1"/>
      <c r="J13" s="1"/>
      <c r="M13"/>
    </row>
    <row r="14" spans="1:17">
      <c r="A14" s="34">
        <v>10</v>
      </c>
      <c r="B14" s="35">
        <v>4</v>
      </c>
      <c r="C14" s="35" t="s">
        <v>71</v>
      </c>
      <c r="D14" s="35" t="str">
        <f t="shared" si="0"/>
        <v>7.03</v>
      </c>
      <c r="E14" s="35" t="str">
        <f t="shared" si="1"/>
        <v>crs</v>
      </c>
      <c r="F14" s="36">
        <f t="shared" si="2"/>
        <v>703</v>
      </c>
      <c r="G14" s="1"/>
      <c r="H14" s="1"/>
      <c r="I14" s="1"/>
      <c r="J14" s="1"/>
      <c r="K14" s="1"/>
      <c r="M14"/>
    </row>
    <row r="15" spans="1:17">
      <c r="A15" s="34">
        <v>11</v>
      </c>
      <c r="B15" s="35">
        <v>6</v>
      </c>
      <c r="C15" s="35" t="s">
        <v>72</v>
      </c>
      <c r="D15" s="35" t="str">
        <f t="shared" si="0"/>
        <v>6.72</v>
      </c>
      <c r="E15" s="35" t="str">
        <f t="shared" si="1"/>
        <v>crs</v>
      </c>
      <c r="F15" s="36">
        <f t="shared" si="2"/>
        <v>672</v>
      </c>
      <c r="G15" s="1"/>
      <c r="H15" s="1"/>
      <c r="I15" s="1"/>
      <c r="J15" s="1"/>
      <c r="M15"/>
    </row>
    <row r="16" spans="1:17">
      <c r="A16" s="34">
        <v>12</v>
      </c>
      <c r="B16" s="35">
        <v>1</v>
      </c>
      <c r="C16" s="35" t="s">
        <v>73</v>
      </c>
      <c r="D16" s="35" t="str">
        <f t="shared" si="0"/>
        <v>6.49</v>
      </c>
      <c r="E16" s="35" t="str">
        <f t="shared" si="1"/>
        <v>crs</v>
      </c>
      <c r="F16" s="36">
        <f t="shared" si="2"/>
        <v>649</v>
      </c>
      <c r="G16" s="35"/>
      <c r="H16" s="1"/>
      <c r="I16" s="1"/>
      <c r="J16" s="1"/>
      <c r="K16" s="1"/>
      <c r="M16"/>
    </row>
    <row r="17" spans="1:13">
      <c r="A17" s="34">
        <v>13</v>
      </c>
      <c r="B17" s="35">
        <v>5</v>
      </c>
      <c r="C17" s="35" t="s">
        <v>74</v>
      </c>
      <c r="D17" s="35" t="str">
        <f t="shared" si="0"/>
        <v>731.06</v>
      </c>
      <c r="E17" s="35" t="str">
        <f t="shared" si="1"/>
        <v>lks</v>
      </c>
      <c r="F17" s="36" t="str">
        <f t="shared" si="2"/>
        <v>731.06</v>
      </c>
      <c r="G17" s="35"/>
      <c r="H17" s="38"/>
      <c r="I17" s="41"/>
      <c r="J17" s="1"/>
      <c r="K17" s="1"/>
      <c r="M17"/>
    </row>
    <row r="18" spans="1:13">
      <c r="A18" s="34">
        <v>14</v>
      </c>
      <c r="B18" s="35">
        <v>3</v>
      </c>
      <c r="C18" s="35" t="s">
        <v>75</v>
      </c>
      <c r="D18" s="35" t="str">
        <f t="shared" si="0"/>
        <v>865.21</v>
      </c>
      <c r="E18" s="35" t="str">
        <f t="shared" si="1"/>
        <v>lks</v>
      </c>
      <c r="F18" s="36" t="str">
        <f t="shared" si="2"/>
        <v>865.21</v>
      </c>
      <c r="G18" s="35"/>
      <c r="H18" s="1"/>
      <c r="I18" s="1"/>
      <c r="J18" s="1"/>
      <c r="K18" s="1"/>
      <c r="M18"/>
    </row>
    <row r="19" spans="1:13">
      <c r="A19" s="34">
        <v>15</v>
      </c>
      <c r="B19" s="35">
        <v>5</v>
      </c>
      <c r="C19" s="35" t="s">
        <v>76</v>
      </c>
      <c r="D19" s="35" t="str">
        <f t="shared" si="0"/>
        <v>722.16</v>
      </c>
      <c r="E19" s="35" t="str">
        <f t="shared" si="1"/>
        <v>lks</v>
      </c>
      <c r="F19" s="36" t="str">
        <f t="shared" si="2"/>
        <v>722.16</v>
      </c>
      <c r="G19" s="35"/>
      <c r="H19" s="1"/>
      <c r="I19" s="1"/>
      <c r="J19" s="1"/>
      <c r="K19" s="1"/>
      <c r="M19"/>
    </row>
    <row r="20" spans="1:13">
      <c r="A20" s="34">
        <v>16</v>
      </c>
      <c r="B20" s="35">
        <v>7</v>
      </c>
      <c r="C20" s="35" t="s">
        <v>77</v>
      </c>
      <c r="D20" s="35" t="str">
        <f t="shared" si="0"/>
        <v>874.15</v>
      </c>
      <c r="E20" s="35" t="str">
        <f t="shared" si="1"/>
        <v>lks</v>
      </c>
      <c r="F20" s="36" t="str">
        <f t="shared" si="2"/>
        <v>874.15</v>
      </c>
      <c r="G20" s="35"/>
      <c r="H20" s="1"/>
      <c r="I20" s="1"/>
      <c r="J20" s="1"/>
      <c r="K20" s="1"/>
      <c r="M20"/>
    </row>
    <row r="21" spans="1:13">
      <c r="A21" s="34">
        <v>17</v>
      </c>
      <c r="B21" s="35">
        <v>2</v>
      </c>
      <c r="C21" s="35" t="s">
        <v>78</v>
      </c>
      <c r="D21" s="35" t="str">
        <f t="shared" si="0"/>
        <v>9.46</v>
      </c>
      <c r="E21" s="35" t="str">
        <f t="shared" si="1"/>
        <v>crs</v>
      </c>
      <c r="F21" s="36">
        <f t="shared" si="2"/>
        <v>946.00000000000011</v>
      </c>
      <c r="G21" s="35"/>
      <c r="H21" s="1"/>
      <c r="I21" s="1"/>
      <c r="J21" s="1"/>
      <c r="K21" s="1"/>
      <c r="M21"/>
    </row>
    <row r="22" spans="1:13">
      <c r="A22" s="34">
        <v>18</v>
      </c>
      <c r="B22" s="35">
        <v>5</v>
      </c>
      <c r="C22" s="35" t="s">
        <v>79</v>
      </c>
      <c r="D22" s="35" t="str">
        <f t="shared" si="0"/>
        <v>9.84</v>
      </c>
      <c r="E22" s="35" t="str">
        <f t="shared" si="1"/>
        <v>crs</v>
      </c>
      <c r="F22" s="36">
        <f t="shared" si="2"/>
        <v>984</v>
      </c>
      <c r="G22" s="1"/>
      <c r="H22" s="1"/>
      <c r="I22" s="1"/>
      <c r="J22" s="1"/>
      <c r="K22" s="1"/>
      <c r="M22"/>
    </row>
    <row r="23" spans="1:13">
      <c r="A23" s="34">
        <v>19</v>
      </c>
      <c r="B23" s="35">
        <v>3</v>
      </c>
      <c r="C23" s="35" t="s">
        <v>80</v>
      </c>
      <c r="D23" s="35" t="str">
        <f t="shared" si="0"/>
        <v>6.82</v>
      </c>
      <c r="E23" s="35" t="str">
        <f t="shared" si="1"/>
        <v>crs</v>
      </c>
      <c r="F23" s="36">
        <f t="shared" si="2"/>
        <v>682</v>
      </c>
      <c r="G23" s="1"/>
      <c r="H23" s="1"/>
      <c r="I23" s="1"/>
      <c r="J23" s="1"/>
      <c r="K23" s="1"/>
      <c r="M23"/>
    </row>
    <row r="24" spans="1:13">
      <c r="A24" s="34">
        <v>20</v>
      </c>
      <c r="B24" s="35">
        <v>3</v>
      </c>
      <c r="C24" s="35" t="s">
        <v>81</v>
      </c>
      <c r="D24" s="35" t="str">
        <f t="shared" si="0"/>
        <v>786.32</v>
      </c>
      <c r="E24" s="35" t="str">
        <f t="shared" si="1"/>
        <v>lks</v>
      </c>
      <c r="F24" s="36" t="str">
        <f t="shared" si="2"/>
        <v>786.32</v>
      </c>
      <c r="G24" s="1"/>
      <c r="H24" s="1"/>
      <c r="I24" s="1"/>
      <c r="J24" s="1"/>
      <c r="K24" s="1"/>
      <c r="M24"/>
    </row>
    <row r="25" spans="1:13">
      <c r="A25" s="34">
        <v>21</v>
      </c>
      <c r="B25" s="35">
        <v>2</v>
      </c>
      <c r="C25" s="35" t="s">
        <v>82</v>
      </c>
      <c r="D25" s="35" t="str">
        <f t="shared" si="0"/>
        <v>8.6</v>
      </c>
      <c r="E25" s="35" t="str">
        <f t="shared" si="1"/>
        <v>crs</v>
      </c>
      <c r="F25" s="36">
        <f t="shared" si="2"/>
        <v>860</v>
      </c>
      <c r="G25" s="1"/>
      <c r="H25" s="1"/>
      <c r="I25" s="1"/>
      <c r="J25" s="1"/>
      <c r="K25" s="1"/>
      <c r="M25"/>
    </row>
    <row r="26" spans="1:13">
      <c r="A26" s="34">
        <v>22</v>
      </c>
      <c r="B26" s="35">
        <v>4</v>
      </c>
      <c r="C26" s="35" t="s">
        <v>83</v>
      </c>
      <c r="D26" s="35" t="str">
        <f t="shared" si="0"/>
        <v>6.94</v>
      </c>
      <c r="E26" s="35" t="str">
        <f t="shared" si="1"/>
        <v>crs</v>
      </c>
      <c r="F26" s="36">
        <f t="shared" si="2"/>
        <v>694</v>
      </c>
      <c r="G26" s="1"/>
      <c r="H26" s="1"/>
      <c r="I26" s="1"/>
      <c r="J26" s="1"/>
      <c r="K26" s="1"/>
      <c r="M26"/>
    </row>
    <row r="27" spans="1:13">
      <c r="A27" s="34">
        <v>23</v>
      </c>
      <c r="B27" s="35">
        <v>5</v>
      </c>
      <c r="C27" s="35" t="s">
        <v>84</v>
      </c>
      <c r="D27" s="35" t="str">
        <f t="shared" si="0"/>
        <v>587.96</v>
      </c>
      <c r="E27" s="35" t="str">
        <f t="shared" si="1"/>
        <v>lks</v>
      </c>
      <c r="F27" s="36" t="str">
        <f t="shared" si="2"/>
        <v>587.96</v>
      </c>
      <c r="G27" s="1"/>
      <c r="H27" s="1"/>
      <c r="I27" s="1"/>
      <c r="J27" s="1"/>
      <c r="K27" s="1"/>
      <c r="M27"/>
    </row>
    <row r="28" spans="1:13">
      <c r="A28" s="34">
        <v>24</v>
      </c>
      <c r="B28" s="35">
        <v>7</v>
      </c>
      <c r="C28" s="35" t="s">
        <v>85</v>
      </c>
      <c r="D28" s="35" t="str">
        <f t="shared" si="0"/>
        <v>5.68</v>
      </c>
      <c r="E28" s="35" t="str">
        <f t="shared" si="1"/>
        <v>crs</v>
      </c>
      <c r="F28" s="36">
        <f t="shared" si="2"/>
        <v>568</v>
      </c>
      <c r="G28" s="1"/>
      <c r="H28" s="1"/>
      <c r="I28" s="1"/>
      <c r="J28" s="1"/>
      <c r="K28" s="1"/>
      <c r="M28"/>
    </row>
    <row r="29" spans="1:13">
      <c r="A29" s="34">
        <v>25</v>
      </c>
      <c r="B29" s="35">
        <v>3</v>
      </c>
      <c r="C29" s="35" t="s">
        <v>86</v>
      </c>
      <c r="D29" s="35" t="str">
        <f t="shared" si="0"/>
        <v>7.79</v>
      </c>
      <c r="E29" s="35" t="str">
        <f t="shared" si="1"/>
        <v>crs</v>
      </c>
      <c r="F29" s="36">
        <f t="shared" si="2"/>
        <v>779</v>
      </c>
      <c r="G29" s="1"/>
      <c r="H29" s="1"/>
      <c r="I29" s="1"/>
      <c r="J29" s="1"/>
      <c r="K29" s="1"/>
      <c r="M29"/>
    </row>
    <row r="30" spans="1:13">
      <c r="A30" s="34">
        <v>26</v>
      </c>
      <c r="B30" s="35">
        <v>6</v>
      </c>
      <c r="C30" s="35" t="s">
        <v>87</v>
      </c>
      <c r="D30" s="35" t="str">
        <f t="shared" si="0"/>
        <v>667.62</v>
      </c>
      <c r="E30" s="35" t="str">
        <f t="shared" si="1"/>
        <v>lks</v>
      </c>
      <c r="F30" s="36" t="str">
        <f t="shared" si="2"/>
        <v>667.62</v>
      </c>
      <c r="G30" s="1"/>
      <c r="H30" s="1"/>
      <c r="I30" s="1"/>
      <c r="J30" s="1"/>
      <c r="K30" s="1"/>
      <c r="M30"/>
    </row>
    <row r="31" spans="1:13">
      <c r="A31" s="34">
        <v>27</v>
      </c>
      <c r="B31" s="35">
        <v>6</v>
      </c>
      <c r="C31" s="35" t="s">
        <v>88</v>
      </c>
      <c r="D31" s="35" t="str">
        <f t="shared" si="0"/>
        <v>5.89</v>
      </c>
      <c r="E31" s="35" t="str">
        <f t="shared" si="1"/>
        <v>crs</v>
      </c>
      <c r="F31" s="36">
        <f t="shared" si="2"/>
        <v>589</v>
      </c>
      <c r="G31" s="1"/>
      <c r="H31" s="1"/>
      <c r="I31" s="1"/>
      <c r="J31" s="1"/>
      <c r="K31" s="1"/>
      <c r="M31"/>
    </row>
    <row r="32" spans="1:13">
      <c r="A32" s="34">
        <v>28</v>
      </c>
      <c r="B32" s="35">
        <v>1</v>
      </c>
      <c r="C32" s="35" t="s">
        <v>89</v>
      </c>
      <c r="D32" s="35" t="str">
        <f t="shared" si="0"/>
        <v>532.41</v>
      </c>
      <c r="E32" s="35" t="str">
        <f t="shared" si="1"/>
        <v>lks</v>
      </c>
      <c r="F32" s="36" t="str">
        <f t="shared" si="2"/>
        <v>532.41</v>
      </c>
      <c r="G32" s="1"/>
      <c r="H32" s="1"/>
      <c r="I32" s="1"/>
      <c r="J32" s="1"/>
      <c r="K32" s="1"/>
      <c r="M32"/>
    </row>
    <row r="33" spans="1:13">
      <c r="A33" s="34">
        <v>29</v>
      </c>
      <c r="B33" s="35">
        <v>7</v>
      </c>
      <c r="C33" s="35" t="s">
        <v>90</v>
      </c>
      <c r="D33" s="35" t="str">
        <f t="shared" si="0"/>
        <v>6.44</v>
      </c>
      <c r="E33" s="35" t="str">
        <f t="shared" si="1"/>
        <v>crs</v>
      </c>
      <c r="F33" s="36">
        <f t="shared" si="2"/>
        <v>644</v>
      </c>
      <c r="G33" s="1"/>
      <c r="H33" s="1"/>
      <c r="I33" s="1"/>
      <c r="J33" s="1"/>
      <c r="K33" s="1"/>
      <c r="M33"/>
    </row>
    <row r="34" spans="1:13">
      <c r="A34" s="34">
        <v>30</v>
      </c>
      <c r="B34" s="35">
        <v>1</v>
      </c>
      <c r="C34" s="35" t="s">
        <v>91</v>
      </c>
      <c r="D34" s="35" t="str">
        <f t="shared" si="0"/>
        <v>4.87</v>
      </c>
      <c r="E34" s="35" t="str">
        <f t="shared" si="1"/>
        <v>crs</v>
      </c>
      <c r="F34" s="36">
        <f t="shared" si="2"/>
        <v>487</v>
      </c>
      <c r="G34" s="1"/>
      <c r="H34" s="1"/>
      <c r="I34" s="1"/>
      <c r="J34" s="1"/>
      <c r="K34" s="1"/>
      <c r="M34"/>
    </row>
    <row r="35" spans="1:13">
      <c r="A35" s="34">
        <v>31</v>
      </c>
      <c r="B35" s="35">
        <v>3</v>
      </c>
      <c r="C35" s="35" t="s">
        <v>92</v>
      </c>
      <c r="D35" s="35" t="str">
        <f t="shared" si="0"/>
        <v>541.29</v>
      </c>
      <c r="E35" s="35" t="str">
        <f t="shared" si="1"/>
        <v>lks</v>
      </c>
      <c r="F35" s="36" t="str">
        <f t="shared" si="2"/>
        <v>541.29</v>
      </c>
      <c r="G35" s="1"/>
      <c r="H35" s="1"/>
      <c r="I35" s="1"/>
      <c r="J35" s="1"/>
      <c r="K35" s="1"/>
      <c r="M35"/>
    </row>
    <row r="36" spans="1:13">
      <c r="A36" s="34">
        <v>32</v>
      </c>
      <c r="B36" s="35">
        <v>5</v>
      </c>
      <c r="C36" s="35" t="s">
        <v>93</v>
      </c>
      <c r="D36" s="35" t="str">
        <f t="shared" si="0"/>
        <v>4.5</v>
      </c>
      <c r="E36" s="35" t="str">
        <f t="shared" si="1"/>
        <v>crs</v>
      </c>
      <c r="F36" s="36">
        <f t="shared" si="2"/>
        <v>450</v>
      </c>
      <c r="G36" s="1"/>
      <c r="H36" s="1"/>
      <c r="I36" s="1"/>
      <c r="J36" s="1"/>
      <c r="K36" s="1"/>
      <c r="M36"/>
    </row>
    <row r="37" spans="1:13">
      <c r="A37" s="34">
        <v>33</v>
      </c>
      <c r="B37" s="35">
        <v>5</v>
      </c>
      <c r="C37" s="35" t="s">
        <v>94</v>
      </c>
      <c r="D37" s="35" t="str">
        <f t="shared" si="0"/>
        <v>4.76</v>
      </c>
      <c r="E37" s="35" t="str">
        <f t="shared" si="1"/>
        <v>crs</v>
      </c>
      <c r="F37" s="36">
        <f t="shared" si="2"/>
        <v>476</v>
      </c>
      <c r="G37" s="1"/>
      <c r="H37" s="1"/>
      <c r="I37" s="1"/>
      <c r="J37" s="1"/>
      <c r="K37" s="1"/>
      <c r="M37"/>
    </row>
    <row r="38" spans="1:13">
      <c r="A38" s="34">
        <v>34</v>
      </c>
      <c r="B38" s="35">
        <v>7</v>
      </c>
      <c r="C38" s="35" t="s">
        <v>95</v>
      </c>
      <c r="D38" s="35" t="str">
        <f t="shared" si="0"/>
        <v>4.49</v>
      </c>
      <c r="E38" s="35" t="str">
        <f t="shared" si="1"/>
        <v>crs</v>
      </c>
      <c r="F38" s="36">
        <f t="shared" si="2"/>
        <v>449</v>
      </c>
      <c r="G38" s="1"/>
      <c r="H38" s="1"/>
      <c r="I38" s="1"/>
      <c r="J38" s="1"/>
      <c r="K38" s="1"/>
      <c r="M38"/>
    </row>
    <row r="39" spans="1:13">
      <c r="A39" s="34">
        <v>35</v>
      </c>
      <c r="B39" s="35">
        <v>2</v>
      </c>
      <c r="C39" s="35" t="s">
        <v>96</v>
      </c>
      <c r="D39" s="35" t="str">
        <f t="shared" si="0"/>
        <v>3.27</v>
      </c>
      <c r="E39" s="35" t="str">
        <f t="shared" si="1"/>
        <v>crs</v>
      </c>
      <c r="F39" s="36">
        <f t="shared" si="2"/>
        <v>327</v>
      </c>
      <c r="G39" s="1"/>
      <c r="H39" s="1"/>
      <c r="I39" s="1"/>
      <c r="J39" s="1"/>
      <c r="K39" s="1"/>
      <c r="M39"/>
    </row>
    <row r="40" spans="1:13">
      <c r="A40" s="34">
        <v>36</v>
      </c>
      <c r="B40" s="35">
        <v>7</v>
      </c>
      <c r="C40" s="35" t="s">
        <v>97</v>
      </c>
      <c r="D40" s="35" t="str">
        <f t="shared" si="0"/>
        <v>3.91</v>
      </c>
      <c r="E40" s="35" t="str">
        <f t="shared" si="1"/>
        <v>crs</v>
      </c>
      <c r="F40" s="36">
        <f t="shared" si="2"/>
        <v>391</v>
      </c>
      <c r="G40" s="1"/>
      <c r="H40" s="1"/>
      <c r="I40" s="1"/>
      <c r="J40" s="1"/>
      <c r="K40" s="1"/>
      <c r="M40"/>
    </row>
    <row r="41" spans="1:13">
      <c r="A41" s="34">
        <v>37</v>
      </c>
      <c r="B41" s="35">
        <v>2</v>
      </c>
      <c r="C41" s="35" t="s">
        <v>98</v>
      </c>
      <c r="D41" s="35" t="str">
        <f t="shared" si="0"/>
        <v>3.95</v>
      </c>
      <c r="E41" s="35" t="str">
        <f t="shared" si="1"/>
        <v>crs</v>
      </c>
      <c r="F41" s="36">
        <f t="shared" si="2"/>
        <v>395</v>
      </c>
      <c r="G41" s="1"/>
      <c r="H41" s="1"/>
      <c r="I41" s="1"/>
      <c r="J41" s="1"/>
      <c r="K41" s="1"/>
      <c r="M41"/>
    </row>
    <row r="42" spans="1:13">
      <c r="A42" s="34">
        <v>38</v>
      </c>
      <c r="B42" s="35">
        <v>4</v>
      </c>
      <c r="C42" s="35" t="s">
        <v>99</v>
      </c>
      <c r="D42" s="35" t="str">
        <f t="shared" si="0"/>
        <v>3.64</v>
      </c>
      <c r="E42" s="35" t="str">
        <f t="shared" si="1"/>
        <v>crs</v>
      </c>
      <c r="F42" s="36">
        <f t="shared" si="2"/>
        <v>364</v>
      </c>
      <c r="G42" s="1"/>
      <c r="H42" s="1"/>
      <c r="I42" s="1"/>
      <c r="J42" s="1"/>
      <c r="K42" s="1"/>
      <c r="M42"/>
    </row>
    <row r="43" spans="1:13">
      <c r="A43" s="34">
        <v>39</v>
      </c>
      <c r="B43" s="35">
        <v>5</v>
      </c>
      <c r="C43" s="35" t="s">
        <v>100</v>
      </c>
      <c r="D43" s="35" t="str">
        <f t="shared" si="0"/>
        <v>87.41</v>
      </c>
      <c r="E43" s="35" t="str">
        <f t="shared" si="1"/>
        <v>lks</v>
      </c>
      <c r="F43" s="36" t="str">
        <f t="shared" si="2"/>
        <v>87.41</v>
      </c>
      <c r="G43" s="1"/>
      <c r="H43" s="1"/>
      <c r="I43" s="1"/>
      <c r="J43" s="1"/>
      <c r="K43" s="1"/>
      <c r="M43"/>
    </row>
    <row r="44" spans="1:13">
      <c r="A44" s="34">
        <v>40</v>
      </c>
      <c r="B44" s="35">
        <v>1</v>
      </c>
      <c r="C44" s="35" t="s">
        <v>101</v>
      </c>
      <c r="D44" s="35" t="str">
        <f t="shared" si="0"/>
        <v>5.11</v>
      </c>
      <c r="E44" s="35" t="str">
        <f t="shared" si="1"/>
        <v>crs</v>
      </c>
      <c r="F44" s="36">
        <f t="shared" si="2"/>
        <v>511.00000000000006</v>
      </c>
      <c r="G44" s="1"/>
      <c r="H44" s="1"/>
      <c r="I44" s="1"/>
      <c r="J44" s="1"/>
      <c r="K44" s="1"/>
      <c r="M44"/>
    </row>
    <row r="45" spans="1:13">
      <c r="A45" s="34">
        <v>41</v>
      </c>
      <c r="B45" s="35">
        <v>7</v>
      </c>
      <c r="C45" s="35" t="s">
        <v>102</v>
      </c>
      <c r="D45" s="35" t="str">
        <f t="shared" si="0"/>
        <v>4.93</v>
      </c>
      <c r="E45" s="35" t="str">
        <f t="shared" si="1"/>
        <v>crs</v>
      </c>
      <c r="F45" s="36">
        <f t="shared" si="2"/>
        <v>493</v>
      </c>
      <c r="G45" s="1"/>
      <c r="H45" s="1"/>
      <c r="I45" s="1"/>
      <c r="J45" s="1"/>
      <c r="K45" s="1"/>
      <c r="M45"/>
    </row>
    <row r="46" spans="1:13">
      <c r="A46" s="34">
        <v>42</v>
      </c>
      <c r="B46" s="35">
        <v>3</v>
      </c>
      <c r="C46" s="35" t="s">
        <v>103</v>
      </c>
      <c r="D46" s="35" t="str">
        <f t="shared" si="0"/>
        <v>606.38</v>
      </c>
      <c r="E46" s="35" t="str">
        <f t="shared" si="1"/>
        <v>lks</v>
      </c>
      <c r="F46" s="36" t="str">
        <f t="shared" si="2"/>
        <v>606.38</v>
      </c>
      <c r="G46" s="1"/>
      <c r="H46" s="1"/>
      <c r="I46" s="1"/>
      <c r="J46" s="1"/>
      <c r="K46" s="1"/>
      <c r="M46"/>
    </row>
    <row r="47" spans="1:13">
      <c r="A47" s="34">
        <v>43</v>
      </c>
      <c r="B47" s="35">
        <v>2</v>
      </c>
      <c r="C47" s="35" t="s">
        <v>104</v>
      </c>
      <c r="D47" s="35" t="str">
        <f t="shared" si="0"/>
        <v>6.47</v>
      </c>
      <c r="E47" s="35" t="str">
        <f t="shared" si="1"/>
        <v>crs</v>
      </c>
      <c r="F47" s="36">
        <f t="shared" si="2"/>
        <v>647</v>
      </c>
      <c r="G47" s="1"/>
      <c r="H47" s="1"/>
      <c r="I47" s="1"/>
      <c r="J47" s="1"/>
      <c r="K47" s="1"/>
      <c r="M47"/>
    </row>
    <row r="48" spans="1:13">
      <c r="A48" s="34">
        <v>44</v>
      </c>
      <c r="B48" s="35">
        <v>1</v>
      </c>
      <c r="C48" s="35" t="s">
        <v>105</v>
      </c>
      <c r="D48" s="35" t="str">
        <f t="shared" si="0"/>
        <v>9.01</v>
      </c>
      <c r="E48" s="35" t="str">
        <f t="shared" si="1"/>
        <v>crs</v>
      </c>
      <c r="F48" s="36">
        <f t="shared" si="2"/>
        <v>901</v>
      </c>
      <c r="G48" s="1"/>
      <c r="H48" s="1"/>
      <c r="I48" s="1"/>
      <c r="J48" s="1"/>
      <c r="K48" s="1"/>
      <c r="M48"/>
    </row>
    <row r="49" spans="1:13">
      <c r="A49" s="34">
        <v>45</v>
      </c>
      <c r="B49" s="35">
        <v>5</v>
      </c>
      <c r="C49" s="35" t="s">
        <v>106</v>
      </c>
      <c r="D49" s="35" t="str">
        <f t="shared" si="0"/>
        <v>571.71</v>
      </c>
      <c r="E49" s="35" t="str">
        <f t="shared" si="1"/>
        <v>lks</v>
      </c>
      <c r="F49" s="36" t="str">
        <f t="shared" si="2"/>
        <v>571.71</v>
      </c>
      <c r="G49" s="1"/>
      <c r="H49" s="1"/>
      <c r="I49" s="1"/>
      <c r="J49" s="1"/>
      <c r="K49" s="1"/>
      <c r="M49"/>
    </row>
    <row r="50" spans="1:13">
      <c r="A50" s="34">
        <v>46</v>
      </c>
      <c r="B50" s="35">
        <v>2</v>
      </c>
      <c r="C50" s="35" t="s">
        <v>107</v>
      </c>
      <c r="D50" s="35" t="str">
        <f t="shared" si="0"/>
        <v>5.62</v>
      </c>
      <c r="E50" s="35" t="str">
        <f t="shared" si="1"/>
        <v>crs</v>
      </c>
      <c r="F50" s="36">
        <f t="shared" si="2"/>
        <v>562</v>
      </c>
      <c r="G50" s="1"/>
      <c r="H50" s="1"/>
      <c r="I50" s="1"/>
      <c r="J50" s="1"/>
      <c r="K50" s="1"/>
      <c r="M50"/>
    </row>
    <row r="51" spans="1:13">
      <c r="A51" s="34">
        <v>47</v>
      </c>
      <c r="B51" s="35">
        <v>1</v>
      </c>
      <c r="C51" s="35" t="s">
        <v>108</v>
      </c>
      <c r="D51" s="35" t="str">
        <f t="shared" si="0"/>
        <v>647.9</v>
      </c>
      <c r="E51" s="35" t="str">
        <f t="shared" si="1"/>
        <v>lks</v>
      </c>
      <c r="F51" s="36" t="str">
        <f t="shared" si="2"/>
        <v>647.9</v>
      </c>
      <c r="G51" s="1"/>
      <c r="H51" s="1"/>
      <c r="I51" s="1"/>
      <c r="J51" s="1"/>
      <c r="K51" s="1"/>
      <c r="M51"/>
    </row>
    <row r="52" spans="1:13">
      <c r="A52" s="34">
        <v>48</v>
      </c>
      <c r="B52" s="35">
        <v>6</v>
      </c>
      <c r="C52" s="35" t="s">
        <v>109</v>
      </c>
      <c r="D52" s="35" t="str">
        <f t="shared" si="0"/>
        <v>619.04</v>
      </c>
      <c r="E52" s="35" t="str">
        <f t="shared" si="1"/>
        <v>lks</v>
      </c>
      <c r="F52" s="36" t="str">
        <f t="shared" si="2"/>
        <v>619.04</v>
      </c>
      <c r="G52" s="1"/>
      <c r="H52" s="1"/>
      <c r="I52" s="1"/>
      <c r="J52" s="1"/>
      <c r="K52" s="1"/>
      <c r="M52"/>
    </row>
    <row r="53" spans="1:13">
      <c r="A53" s="34">
        <v>49</v>
      </c>
      <c r="B53" s="35">
        <v>3</v>
      </c>
      <c r="C53" s="35" t="s">
        <v>110</v>
      </c>
      <c r="D53" s="35" t="str">
        <f t="shared" si="0"/>
        <v>6.92</v>
      </c>
      <c r="E53" s="35" t="str">
        <f t="shared" si="1"/>
        <v>crs</v>
      </c>
      <c r="F53" s="36">
        <f t="shared" si="2"/>
        <v>692</v>
      </c>
      <c r="G53" s="1"/>
      <c r="H53" s="1"/>
      <c r="I53" s="1"/>
      <c r="J53" s="1"/>
      <c r="K53" s="1"/>
      <c r="M53"/>
    </row>
    <row r="54" spans="1:13">
      <c r="A54" s="34">
        <v>50</v>
      </c>
      <c r="B54" s="35">
        <v>2</v>
      </c>
      <c r="C54" s="35" t="s">
        <v>111</v>
      </c>
      <c r="D54" s="35" t="str">
        <f t="shared" si="0"/>
        <v>634.2</v>
      </c>
      <c r="E54" s="35" t="str">
        <f t="shared" si="1"/>
        <v>lks</v>
      </c>
      <c r="F54" s="36" t="str">
        <f t="shared" si="2"/>
        <v>634.2</v>
      </c>
      <c r="G54" s="1"/>
      <c r="H54" s="1"/>
      <c r="I54" s="1"/>
      <c r="J54" s="1"/>
      <c r="K54" s="1"/>
      <c r="M54"/>
    </row>
    <row r="55" spans="1:13">
      <c r="A55" s="34">
        <v>51</v>
      </c>
      <c r="B55" s="35">
        <v>1</v>
      </c>
      <c r="C55" s="35" t="s">
        <v>112</v>
      </c>
      <c r="D55" s="35" t="str">
        <f t="shared" si="0"/>
        <v>5.21</v>
      </c>
      <c r="E55" s="35" t="str">
        <f t="shared" si="1"/>
        <v>crs</v>
      </c>
      <c r="F55" s="36">
        <f t="shared" si="2"/>
        <v>521</v>
      </c>
      <c r="G55" s="1"/>
      <c r="H55" s="1"/>
      <c r="I55" s="1"/>
      <c r="J55" s="1"/>
      <c r="K55" s="1"/>
      <c r="M55"/>
    </row>
    <row r="56" spans="1:13">
      <c r="A56" s="34">
        <v>52</v>
      </c>
      <c r="B56" s="35">
        <v>4</v>
      </c>
      <c r="C56" s="35" t="s">
        <v>113</v>
      </c>
      <c r="D56" s="35" t="str">
        <f t="shared" si="0"/>
        <v>495.34</v>
      </c>
      <c r="E56" s="35" t="str">
        <f t="shared" si="1"/>
        <v>lks</v>
      </c>
      <c r="F56" s="36" t="str">
        <f t="shared" si="2"/>
        <v>495.34</v>
      </c>
      <c r="G56" s="1"/>
      <c r="H56" s="1"/>
      <c r="I56" s="1"/>
      <c r="J56" s="1"/>
      <c r="K56" s="1"/>
      <c r="M56"/>
    </row>
    <row r="57" spans="1:13">
      <c r="A57" s="34">
        <v>53</v>
      </c>
      <c r="B57" s="35">
        <v>7</v>
      </c>
      <c r="C57" s="35" t="s">
        <v>91</v>
      </c>
      <c r="D57" s="35" t="str">
        <f t="shared" si="0"/>
        <v>4.87</v>
      </c>
      <c r="E57" s="35" t="str">
        <f t="shared" si="1"/>
        <v>crs</v>
      </c>
      <c r="F57" s="36">
        <f t="shared" si="2"/>
        <v>487</v>
      </c>
      <c r="G57" s="1"/>
      <c r="H57" s="1"/>
      <c r="I57" s="1"/>
      <c r="J57" s="1"/>
      <c r="K57" s="1"/>
      <c r="M57"/>
    </row>
    <row r="58" spans="1:13">
      <c r="A58" s="34">
        <v>54</v>
      </c>
      <c r="B58" s="35">
        <v>2</v>
      </c>
      <c r="C58" s="35" t="s">
        <v>114</v>
      </c>
      <c r="D58" s="35" t="str">
        <f t="shared" si="0"/>
        <v>4.07</v>
      </c>
      <c r="E58" s="35" t="str">
        <f t="shared" si="1"/>
        <v>crs</v>
      </c>
      <c r="F58" s="36">
        <f t="shared" si="2"/>
        <v>407</v>
      </c>
      <c r="G58" s="1"/>
      <c r="H58" s="1"/>
      <c r="I58" s="1"/>
      <c r="J58" s="1"/>
      <c r="K58" s="1"/>
      <c r="M58"/>
    </row>
    <row r="59" spans="1:13">
      <c r="A59" s="34">
        <v>55</v>
      </c>
      <c r="B59" s="35">
        <v>4</v>
      </c>
      <c r="C59" s="35" t="s">
        <v>115</v>
      </c>
      <c r="D59" s="35" t="str">
        <f t="shared" si="0"/>
        <v>4.74</v>
      </c>
      <c r="E59" s="35" t="str">
        <f t="shared" si="1"/>
        <v>crs</v>
      </c>
      <c r="F59" s="36">
        <f t="shared" si="2"/>
        <v>474</v>
      </c>
      <c r="G59" s="1"/>
      <c r="H59" s="1"/>
      <c r="I59" s="1"/>
      <c r="J59" s="1"/>
      <c r="K59" s="1"/>
      <c r="M59"/>
    </row>
    <row r="60" spans="1:13">
      <c r="A60" s="34">
        <v>56</v>
      </c>
      <c r="B60" s="35">
        <v>2</v>
      </c>
      <c r="C60" s="35" t="s">
        <v>116</v>
      </c>
      <c r="D60" s="35" t="str">
        <f t="shared" si="0"/>
        <v>3.88</v>
      </c>
      <c r="E60" s="35" t="str">
        <f t="shared" si="1"/>
        <v>crs</v>
      </c>
      <c r="F60" s="36">
        <f t="shared" si="2"/>
        <v>388</v>
      </c>
      <c r="G60" s="1"/>
      <c r="H60" s="1"/>
      <c r="I60" s="1"/>
      <c r="J60" s="1"/>
      <c r="K60" s="1"/>
      <c r="M60"/>
    </row>
    <row r="61" spans="1:13">
      <c r="A61" s="34">
        <v>57</v>
      </c>
      <c r="B61" s="35">
        <v>4</v>
      </c>
      <c r="C61" s="35" t="s">
        <v>117</v>
      </c>
      <c r="D61" s="35" t="str">
        <f t="shared" si="0"/>
        <v>3.92</v>
      </c>
      <c r="E61" s="35" t="str">
        <f t="shared" si="1"/>
        <v>crs</v>
      </c>
      <c r="F61" s="36">
        <f t="shared" si="2"/>
        <v>392</v>
      </c>
      <c r="G61" s="1"/>
      <c r="H61" s="1"/>
      <c r="I61" s="1"/>
      <c r="J61" s="1"/>
      <c r="K61" s="1"/>
      <c r="M61"/>
    </row>
    <row r="62" spans="1:13">
      <c r="A62" s="34">
        <v>58</v>
      </c>
      <c r="B62" s="35">
        <v>7</v>
      </c>
      <c r="C62" s="35" t="s">
        <v>118</v>
      </c>
      <c r="D62" s="35" t="str">
        <f t="shared" si="0"/>
        <v>404.21</v>
      </c>
      <c r="E62" s="35" t="str">
        <f t="shared" si="1"/>
        <v>lks</v>
      </c>
      <c r="F62" s="36" t="str">
        <f t="shared" si="2"/>
        <v>404.21</v>
      </c>
      <c r="G62" s="1"/>
      <c r="H62" s="1"/>
      <c r="I62" s="1"/>
      <c r="J62" s="1"/>
      <c r="K62" s="1"/>
      <c r="M62"/>
    </row>
    <row r="63" spans="1:13">
      <c r="A63" s="34">
        <v>59</v>
      </c>
      <c r="B63" s="35">
        <v>6</v>
      </c>
      <c r="C63" s="35" t="s">
        <v>119</v>
      </c>
      <c r="D63" s="35" t="str">
        <f t="shared" si="0"/>
        <v>482.36</v>
      </c>
      <c r="E63" s="35" t="str">
        <f t="shared" si="1"/>
        <v>lks</v>
      </c>
      <c r="F63" s="36" t="str">
        <f t="shared" si="2"/>
        <v>482.36</v>
      </c>
      <c r="G63" s="1"/>
      <c r="H63" s="1"/>
      <c r="I63" s="1"/>
      <c r="J63" s="1"/>
      <c r="K63" s="1"/>
      <c r="M63"/>
    </row>
    <row r="64" spans="1:13">
      <c r="A64" s="34">
        <v>60</v>
      </c>
      <c r="B64" s="35">
        <v>2</v>
      </c>
      <c r="C64" s="35" t="s">
        <v>120</v>
      </c>
      <c r="D64" s="35" t="str">
        <f t="shared" si="0"/>
        <v>3.17</v>
      </c>
      <c r="E64" s="35" t="str">
        <f t="shared" si="1"/>
        <v>crs</v>
      </c>
      <c r="F64" s="36">
        <f t="shared" si="2"/>
        <v>317</v>
      </c>
      <c r="G64" s="1"/>
      <c r="H64" s="1"/>
      <c r="I64" s="1"/>
      <c r="J64" s="1"/>
      <c r="K64" s="1"/>
      <c r="M64"/>
    </row>
    <row r="65" spans="1:13">
      <c r="A65" s="34">
        <v>61</v>
      </c>
      <c r="B65" s="35">
        <v>3</v>
      </c>
      <c r="C65" s="35" t="s">
        <v>121</v>
      </c>
      <c r="D65" s="35" t="str">
        <f t="shared" si="0"/>
        <v>279.37</v>
      </c>
      <c r="E65" s="35" t="str">
        <f t="shared" si="1"/>
        <v>lks</v>
      </c>
      <c r="F65" s="36" t="str">
        <f t="shared" si="2"/>
        <v>279.37</v>
      </c>
      <c r="G65" s="1"/>
      <c r="H65" s="1"/>
      <c r="I65" s="1"/>
      <c r="J65" s="1"/>
      <c r="K65" s="1"/>
      <c r="M65"/>
    </row>
    <row r="66" spans="1:13">
      <c r="A66" s="34">
        <v>62</v>
      </c>
      <c r="B66" s="35">
        <v>7</v>
      </c>
      <c r="C66" s="35" t="s">
        <v>122</v>
      </c>
      <c r="D66" s="35" t="str">
        <f t="shared" si="0"/>
        <v>3.44</v>
      </c>
      <c r="E66" s="35" t="str">
        <f t="shared" si="1"/>
        <v>crs</v>
      </c>
      <c r="F66" s="36">
        <f t="shared" si="2"/>
        <v>344</v>
      </c>
      <c r="G66" s="1"/>
      <c r="H66" s="1"/>
      <c r="I66" s="1"/>
      <c r="J66" s="1"/>
      <c r="K66" s="1"/>
      <c r="M66"/>
    </row>
    <row r="67" spans="1:13">
      <c r="A67" s="34">
        <v>63</v>
      </c>
      <c r="B67" s="35">
        <v>3</v>
      </c>
      <c r="C67" s="35" t="s">
        <v>102</v>
      </c>
      <c r="D67" s="35" t="str">
        <f t="shared" si="0"/>
        <v>4.93</v>
      </c>
      <c r="E67" s="35" t="str">
        <f t="shared" si="1"/>
        <v>crs</v>
      </c>
      <c r="F67" s="36">
        <f t="shared" si="2"/>
        <v>493</v>
      </c>
      <c r="G67" s="1"/>
      <c r="H67" s="1"/>
      <c r="I67" s="1"/>
      <c r="J67" s="1"/>
      <c r="K67" s="1"/>
      <c r="M67"/>
    </row>
    <row r="68" spans="1:13">
      <c r="A68" s="34">
        <v>64</v>
      </c>
      <c r="B68" s="35">
        <v>2</v>
      </c>
      <c r="C68" s="35" t="s">
        <v>123</v>
      </c>
      <c r="D68" s="35" t="str">
        <f t="shared" si="0"/>
        <v>4.16</v>
      </c>
      <c r="E68" s="35" t="str">
        <f t="shared" si="1"/>
        <v>crs</v>
      </c>
      <c r="F68" s="36">
        <f t="shared" si="2"/>
        <v>416</v>
      </c>
      <c r="G68" s="1"/>
      <c r="H68" s="1"/>
      <c r="I68" s="1"/>
      <c r="J68" s="1"/>
      <c r="K68" s="1"/>
      <c r="M68"/>
    </row>
    <row r="69" spans="1:13">
      <c r="A69" s="34">
        <v>65</v>
      </c>
      <c r="B69" s="35">
        <v>1</v>
      </c>
      <c r="C69" s="35" t="s">
        <v>124</v>
      </c>
      <c r="D69" s="35" t="str">
        <f t="shared" si="0"/>
        <v>369.74</v>
      </c>
      <c r="E69" s="35" t="str">
        <f t="shared" si="1"/>
        <v>lks</v>
      </c>
      <c r="F69" s="36" t="str">
        <f t="shared" si="2"/>
        <v>369.74</v>
      </c>
      <c r="G69" s="1"/>
      <c r="H69" s="1"/>
      <c r="I69" s="1"/>
      <c r="J69" s="1"/>
      <c r="K69" s="1"/>
      <c r="M69"/>
    </row>
    <row r="70" spans="1:13">
      <c r="A70" s="34">
        <v>66</v>
      </c>
      <c r="B70" s="35">
        <v>2</v>
      </c>
      <c r="C70" s="35" t="s">
        <v>125</v>
      </c>
      <c r="D70" s="35" t="str">
        <f t="shared" ref="D70:D104" si="4">LEFT(C70,LEN(C70)-3)</f>
        <v>4.89</v>
      </c>
      <c r="E70" s="35" t="str">
        <f t="shared" ref="E70:E103" si="5">RIGHT(C70,3)</f>
        <v>crs</v>
      </c>
      <c r="F70" s="36">
        <f t="shared" ref="F70:F104" si="6">IF(E70="crs",D70*100,D70)</f>
        <v>488.99999999999994</v>
      </c>
      <c r="G70" s="1"/>
      <c r="H70" s="1"/>
      <c r="I70" s="1"/>
      <c r="J70" s="1"/>
      <c r="K70" s="1"/>
      <c r="M70"/>
    </row>
    <row r="71" spans="1:13">
      <c r="A71" s="34">
        <v>67</v>
      </c>
      <c r="B71" s="35">
        <v>1</v>
      </c>
      <c r="C71" s="35" t="s">
        <v>126</v>
      </c>
      <c r="D71" s="35" t="str">
        <f t="shared" si="4"/>
        <v>8.23</v>
      </c>
      <c r="E71" s="35" t="str">
        <f t="shared" si="5"/>
        <v>crs</v>
      </c>
      <c r="F71" s="36">
        <f t="shared" si="6"/>
        <v>823</v>
      </c>
      <c r="G71" s="1"/>
      <c r="H71" s="1"/>
      <c r="I71" s="1"/>
      <c r="J71" s="1"/>
      <c r="K71" s="1"/>
      <c r="M71"/>
    </row>
    <row r="72" spans="1:13">
      <c r="A72" s="34">
        <v>68</v>
      </c>
      <c r="B72" s="35">
        <v>6</v>
      </c>
      <c r="C72" s="35" t="s">
        <v>127</v>
      </c>
      <c r="D72" s="35" t="str">
        <f t="shared" si="4"/>
        <v>10.04</v>
      </c>
      <c r="E72" s="35" t="str">
        <f t="shared" si="5"/>
        <v>crs</v>
      </c>
      <c r="F72" s="36">
        <f t="shared" si="6"/>
        <v>1003.9999999999999</v>
      </c>
      <c r="G72" s="1"/>
      <c r="H72" s="1"/>
      <c r="I72" s="1"/>
      <c r="J72" s="1"/>
      <c r="K72" s="1"/>
      <c r="M72"/>
    </row>
    <row r="73" spans="1:13">
      <c r="A73" s="34">
        <v>69</v>
      </c>
      <c r="B73" s="35">
        <v>1</v>
      </c>
      <c r="C73" s="35" t="s">
        <v>128</v>
      </c>
      <c r="D73" s="35" t="str">
        <f t="shared" si="4"/>
        <v>1003.46</v>
      </c>
      <c r="E73" s="35" t="str">
        <f t="shared" si="5"/>
        <v>lks</v>
      </c>
      <c r="F73" s="36" t="str">
        <f t="shared" si="6"/>
        <v>1003.46</v>
      </c>
      <c r="G73" s="1"/>
      <c r="H73" s="1"/>
      <c r="I73" s="1"/>
      <c r="J73" s="1"/>
      <c r="K73" s="1"/>
      <c r="M73"/>
    </row>
    <row r="74" spans="1:13">
      <c r="A74" s="34">
        <v>70</v>
      </c>
      <c r="B74" s="35">
        <v>4</v>
      </c>
      <c r="C74" s="35" t="s">
        <v>129</v>
      </c>
      <c r="D74" s="35" t="str">
        <f t="shared" si="4"/>
        <v>9.04</v>
      </c>
      <c r="E74" s="35" t="str">
        <f t="shared" si="5"/>
        <v>crs</v>
      </c>
      <c r="F74" s="36">
        <f t="shared" si="6"/>
        <v>903.99999999999989</v>
      </c>
      <c r="G74" s="1"/>
      <c r="H74" s="1"/>
      <c r="I74" s="1"/>
      <c r="J74" s="1"/>
      <c r="K74" s="1"/>
      <c r="M74"/>
    </row>
    <row r="75" spans="1:13">
      <c r="A75" s="34">
        <v>71</v>
      </c>
      <c r="B75" s="35">
        <v>7</v>
      </c>
      <c r="C75" s="35" t="s">
        <v>130</v>
      </c>
      <c r="D75" s="35" t="str">
        <f t="shared" si="4"/>
        <v>8.05</v>
      </c>
      <c r="E75" s="35" t="str">
        <f t="shared" si="5"/>
        <v>crs</v>
      </c>
      <c r="F75" s="36">
        <f t="shared" si="6"/>
        <v>805.00000000000011</v>
      </c>
      <c r="G75" s="1"/>
      <c r="H75" s="1"/>
      <c r="I75" s="1"/>
      <c r="J75" s="1"/>
      <c r="K75" s="1"/>
      <c r="M75"/>
    </row>
    <row r="76" spans="1:13">
      <c r="A76" s="34">
        <v>72</v>
      </c>
      <c r="B76" s="35">
        <v>4</v>
      </c>
      <c r="C76" s="35" t="s">
        <v>131</v>
      </c>
      <c r="D76" s="35" t="str">
        <f t="shared" si="4"/>
        <v>8.64</v>
      </c>
      <c r="E76" s="35" t="str">
        <f t="shared" si="5"/>
        <v>crs</v>
      </c>
      <c r="F76" s="36">
        <f t="shared" si="6"/>
        <v>864</v>
      </c>
      <c r="G76" s="1"/>
      <c r="H76" s="1"/>
      <c r="I76" s="1"/>
      <c r="J76" s="1"/>
      <c r="K76" s="1"/>
      <c r="M76"/>
    </row>
    <row r="77" spans="1:13">
      <c r="A77" s="34">
        <v>73</v>
      </c>
      <c r="B77" s="35">
        <v>5</v>
      </c>
      <c r="C77" s="35" t="s">
        <v>132</v>
      </c>
      <c r="D77" s="35" t="str">
        <f t="shared" si="4"/>
        <v>8.57</v>
      </c>
      <c r="E77" s="35" t="str">
        <f t="shared" si="5"/>
        <v>crs</v>
      </c>
      <c r="F77" s="36">
        <f t="shared" si="6"/>
        <v>857</v>
      </c>
      <c r="G77" s="1"/>
      <c r="H77" s="1"/>
      <c r="I77" s="1"/>
      <c r="J77" s="1"/>
      <c r="K77" s="1"/>
      <c r="M77"/>
    </row>
    <row r="78" spans="1:13">
      <c r="A78" s="34">
        <v>74</v>
      </c>
      <c r="B78" s="35">
        <v>6</v>
      </c>
      <c r="C78" s="35" t="s">
        <v>133</v>
      </c>
      <c r="D78" s="35" t="str">
        <f t="shared" si="4"/>
        <v>7.42</v>
      </c>
      <c r="E78" s="35" t="str">
        <f t="shared" si="5"/>
        <v>crs</v>
      </c>
      <c r="F78" s="36">
        <f t="shared" si="6"/>
        <v>742</v>
      </c>
      <c r="G78" s="1"/>
      <c r="H78" s="1"/>
      <c r="I78" s="1"/>
      <c r="J78" s="1"/>
      <c r="K78" s="1"/>
      <c r="M78"/>
    </row>
    <row r="79" spans="1:13">
      <c r="A79" s="34">
        <v>75</v>
      </c>
      <c r="B79" s="35">
        <v>1</v>
      </c>
      <c r="C79" s="35" t="s">
        <v>134</v>
      </c>
      <c r="D79" s="35" t="str">
        <f t="shared" si="4"/>
        <v>5.12</v>
      </c>
      <c r="E79" s="35" t="str">
        <f t="shared" si="5"/>
        <v>crs</v>
      </c>
      <c r="F79" s="36">
        <f t="shared" si="6"/>
        <v>512</v>
      </c>
      <c r="G79" s="1"/>
      <c r="H79" s="1"/>
      <c r="I79" s="1"/>
      <c r="J79" s="1"/>
      <c r="K79" s="1"/>
      <c r="M79"/>
    </row>
    <row r="80" spans="1:13">
      <c r="A80" s="34">
        <v>76</v>
      </c>
      <c r="B80" s="35">
        <v>4</v>
      </c>
      <c r="C80" s="35" t="s">
        <v>135</v>
      </c>
      <c r="D80" s="35" t="str">
        <f t="shared" si="4"/>
        <v>442.18</v>
      </c>
      <c r="E80" s="35" t="str">
        <f t="shared" si="5"/>
        <v>lks</v>
      </c>
      <c r="F80" s="36" t="str">
        <f t="shared" si="6"/>
        <v>442.18</v>
      </c>
      <c r="G80" s="1"/>
      <c r="H80" s="1"/>
      <c r="I80" s="1"/>
      <c r="J80" s="1"/>
      <c r="K80" s="1"/>
      <c r="M80"/>
    </row>
    <row r="81" spans="1:13">
      <c r="A81" s="34">
        <v>77</v>
      </c>
      <c r="B81" s="35">
        <v>3</v>
      </c>
      <c r="C81" s="35" t="s">
        <v>136</v>
      </c>
      <c r="D81" s="35" t="str">
        <f t="shared" si="4"/>
        <v>5.13</v>
      </c>
      <c r="E81" s="35" t="str">
        <f t="shared" si="5"/>
        <v>crs</v>
      </c>
      <c r="F81" s="36">
        <f t="shared" si="6"/>
        <v>513</v>
      </c>
      <c r="G81" s="1"/>
      <c r="H81" s="1"/>
      <c r="I81" s="1"/>
      <c r="J81" s="1"/>
      <c r="K81" s="1"/>
      <c r="M81"/>
    </row>
    <row r="82" spans="1:13">
      <c r="A82" s="34">
        <v>78</v>
      </c>
      <c r="B82" s="35">
        <v>3</v>
      </c>
      <c r="C82" s="35" t="s">
        <v>137</v>
      </c>
      <c r="D82" s="35" t="str">
        <f t="shared" si="4"/>
        <v>4.17</v>
      </c>
      <c r="E82" s="35" t="str">
        <f t="shared" si="5"/>
        <v>crs</v>
      </c>
      <c r="F82" s="36">
        <f t="shared" si="6"/>
        <v>417</v>
      </c>
      <c r="G82" s="1"/>
      <c r="H82" s="1"/>
      <c r="I82" s="1"/>
      <c r="J82" s="1"/>
      <c r="K82" s="1"/>
      <c r="M82"/>
    </row>
    <row r="83" spans="1:13">
      <c r="A83" s="34">
        <v>79</v>
      </c>
      <c r="B83" s="35">
        <v>7</v>
      </c>
      <c r="C83" s="35" t="s">
        <v>61</v>
      </c>
      <c r="D83" s="35" t="str">
        <f t="shared" si="4"/>
        <v>6.1</v>
      </c>
      <c r="E83" s="35" t="str">
        <f t="shared" si="5"/>
        <v>crs</v>
      </c>
      <c r="F83" s="36">
        <f t="shared" si="6"/>
        <v>610</v>
      </c>
      <c r="G83" s="1"/>
      <c r="H83" s="1"/>
      <c r="I83" s="1"/>
      <c r="J83" s="1"/>
      <c r="K83" s="1"/>
      <c r="M83"/>
    </row>
    <row r="84" spans="1:13">
      <c r="A84" s="34">
        <v>80</v>
      </c>
      <c r="B84" s="35">
        <v>3</v>
      </c>
      <c r="C84" s="35" t="s">
        <v>138</v>
      </c>
      <c r="D84" s="35" t="str">
        <f t="shared" si="4"/>
        <v>7.46</v>
      </c>
      <c r="E84" s="35" t="str">
        <f t="shared" si="5"/>
        <v>crs</v>
      </c>
      <c r="F84" s="36">
        <f t="shared" si="6"/>
        <v>746</v>
      </c>
      <c r="G84" s="1"/>
      <c r="H84" s="1"/>
      <c r="I84" s="1"/>
      <c r="J84" s="1"/>
      <c r="K84" s="1"/>
      <c r="M84"/>
    </row>
    <row r="85" spans="1:13">
      <c r="A85" s="34">
        <v>81</v>
      </c>
      <c r="B85" s="35">
        <v>7</v>
      </c>
      <c r="C85" s="35" t="s">
        <v>139</v>
      </c>
      <c r="D85" s="35" t="str">
        <f t="shared" si="4"/>
        <v>5.03</v>
      </c>
      <c r="E85" s="35" t="str">
        <f t="shared" si="5"/>
        <v>crs</v>
      </c>
      <c r="F85" s="36">
        <f t="shared" si="6"/>
        <v>503</v>
      </c>
      <c r="G85" s="1"/>
      <c r="H85" s="1"/>
      <c r="I85" s="1"/>
      <c r="J85" s="1"/>
      <c r="K85" s="1"/>
      <c r="M85"/>
    </row>
    <row r="86" spans="1:13">
      <c r="A86" s="34">
        <v>82</v>
      </c>
      <c r="B86" s="35">
        <v>7</v>
      </c>
      <c r="C86" s="35" t="s">
        <v>140</v>
      </c>
      <c r="D86" s="35" t="str">
        <f t="shared" si="4"/>
        <v>8.32</v>
      </c>
      <c r="E86" s="35" t="str">
        <f t="shared" si="5"/>
        <v>crs</v>
      </c>
      <c r="F86" s="36">
        <f t="shared" si="6"/>
        <v>832</v>
      </c>
      <c r="G86" s="1"/>
      <c r="H86" s="1"/>
      <c r="I86" s="1"/>
      <c r="J86" s="1"/>
      <c r="K86" s="1"/>
      <c r="M86"/>
    </row>
    <row r="87" spans="1:13">
      <c r="A87" s="34">
        <v>83</v>
      </c>
      <c r="B87" s="35">
        <v>3</v>
      </c>
      <c r="C87" s="35" t="s">
        <v>141</v>
      </c>
      <c r="D87" s="35" t="str">
        <f t="shared" si="4"/>
        <v>8.04</v>
      </c>
      <c r="E87" s="35" t="str">
        <f t="shared" si="5"/>
        <v>crs</v>
      </c>
      <c r="F87" s="36">
        <f t="shared" si="6"/>
        <v>803.99999999999989</v>
      </c>
      <c r="G87" s="1"/>
      <c r="H87" s="1"/>
      <c r="I87" s="1"/>
      <c r="J87" s="1"/>
      <c r="K87" s="1"/>
      <c r="M87"/>
    </row>
    <row r="88" spans="1:13">
      <c r="A88" s="34">
        <v>84</v>
      </c>
      <c r="B88" s="35">
        <v>7</v>
      </c>
      <c r="C88" s="35" t="s">
        <v>142</v>
      </c>
      <c r="D88" s="35" t="str">
        <f t="shared" si="4"/>
        <v>1026.68</v>
      </c>
      <c r="E88" s="35" t="str">
        <f t="shared" si="5"/>
        <v>lks</v>
      </c>
      <c r="F88" s="36" t="str">
        <f t="shared" si="6"/>
        <v>1026.68</v>
      </c>
      <c r="G88" s="1"/>
      <c r="H88" s="1"/>
      <c r="I88" s="1"/>
      <c r="J88" s="1"/>
      <c r="K88" s="1"/>
      <c r="M88"/>
    </row>
    <row r="89" spans="1:13">
      <c r="A89" s="34">
        <v>85</v>
      </c>
      <c r="B89" s="35">
        <v>5</v>
      </c>
      <c r="C89" s="35" t="s">
        <v>143</v>
      </c>
      <c r="D89" s="35" t="str">
        <f t="shared" si="4"/>
        <v>9.08</v>
      </c>
      <c r="E89" s="35" t="str">
        <f t="shared" si="5"/>
        <v>crs</v>
      </c>
      <c r="F89" s="36">
        <f t="shared" si="6"/>
        <v>908</v>
      </c>
      <c r="G89" s="1"/>
      <c r="H89" s="1"/>
      <c r="I89" s="1"/>
      <c r="J89" s="1"/>
      <c r="K89" s="1"/>
      <c r="M89"/>
    </row>
    <row r="90" spans="1:13">
      <c r="A90" s="34">
        <v>86</v>
      </c>
      <c r="B90" s="35">
        <v>5</v>
      </c>
      <c r="C90" s="35" t="s">
        <v>144</v>
      </c>
      <c r="D90" s="35" t="str">
        <f t="shared" si="4"/>
        <v>870.84</v>
      </c>
      <c r="E90" s="35" t="str">
        <f t="shared" si="5"/>
        <v>lks</v>
      </c>
      <c r="F90" s="36" t="str">
        <f t="shared" si="6"/>
        <v>870.84</v>
      </c>
      <c r="G90" s="1"/>
      <c r="H90" s="1"/>
      <c r="I90" s="1"/>
      <c r="J90" s="1"/>
      <c r="K90" s="1"/>
      <c r="M90"/>
    </row>
    <row r="91" spans="1:13">
      <c r="A91" s="34">
        <v>87</v>
      </c>
      <c r="B91" s="35">
        <v>7</v>
      </c>
      <c r="C91" s="35" t="s">
        <v>101</v>
      </c>
      <c r="D91" s="35" t="str">
        <f t="shared" si="4"/>
        <v>5.11</v>
      </c>
      <c r="E91" s="35" t="str">
        <f t="shared" si="5"/>
        <v>crs</v>
      </c>
      <c r="F91" s="36">
        <f t="shared" si="6"/>
        <v>511.00000000000006</v>
      </c>
      <c r="G91" s="1"/>
      <c r="H91" s="1"/>
      <c r="I91" s="1"/>
      <c r="J91" s="1"/>
      <c r="K91" s="1"/>
      <c r="M91"/>
    </row>
    <row r="92" spans="1:13">
      <c r="A92" s="34">
        <v>88</v>
      </c>
      <c r="B92" s="35">
        <v>2</v>
      </c>
      <c r="C92" s="35" t="s">
        <v>145</v>
      </c>
      <c r="D92" s="35" t="str">
        <f t="shared" si="4"/>
        <v>9.52</v>
      </c>
      <c r="E92" s="35" t="str">
        <f t="shared" si="5"/>
        <v>crs</v>
      </c>
      <c r="F92" s="36">
        <f t="shared" si="6"/>
        <v>952</v>
      </c>
      <c r="G92" s="1"/>
      <c r="H92" s="1"/>
      <c r="I92" s="1"/>
      <c r="J92" s="1"/>
      <c r="K92" s="1"/>
      <c r="M92"/>
    </row>
    <row r="93" spans="1:13">
      <c r="A93" s="34">
        <v>89</v>
      </c>
      <c r="B93" s="35">
        <v>6</v>
      </c>
      <c r="C93" s="35" t="s">
        <v>146</v>
      </c>
      <c r="D93" s="35" t="str">
        <f t="shared" si="4"/>
        <v>692.15</v>
      </c>
      <c r="E93" s="35" t="str">
        <f t="shared" si="5"/>
        <v>lks</v>
      </c>
      <c r="F93" s="36" t="str">
        <f t="shared" si="6"/>
        <v>692.15</v>
      </c>
      <c r="G93" s="1"/>
      <c r="H93" s="1"/>
      <c r="I93" s="1"/>
      <c r="J93" s="1"/>
      <c r="K93" s="1"/>
      <c r="M93"/>
    </row>
    <row r="94" spans="1:13">
      <c r="A94" s="34">
        <v>90</v>
      </c>
      <c r="B94" s="35">
        <v>1</v>
      </c>
      <c r="C94" s="35" t="s">
        <v>147</v>
      </c>
      <c r="D94" s="35" t="str">
        <f t="shared" si="4"/>
        <v>622.63</v>
      </c>
      <c r="E94" s="35" t="str">
        <f t="shared" si="5"/>
        <v>lks</v>
      </c>
      <c r="F94" s="36" t="str">
        <f t="shared" si="6"/>
        <v>622.63</v>
      </c>
      <c r="G94" s="1"/>
      <c r="H94" s="1"/>
      <c r="I94" s="1"/>
      <c r="J94" s="1"/>
      <c r="K94" s="1"/>
      <c r="M94"/>
    </row>
    <row r="95" spans="1:13">
      <c r="A95" s="34">
        <v>91</v>
      </c>
      <c r="B95" s="35">
        <v>7</v>
      </c>
      <c r="C95" s="35" t="s">
        <v>148</v>
      </c>
      <c r="D95" s="35" t="str">
        <f t="shared" si="4"/>
        <v>532.8</v>
      </c>
      <c r="E95" s="35" t="str">
        <f t="shared" si="5"/>
        <v>lks</v>
      </c>
      <c r="F95" s="36" t="str">
        <f t="shared" si="6"/>
        <v>532.8</v>
      </c>
      <c r="G95" s="1"/>
      <c r="H95" s="1"/>
      <c r="I95" s="1"/>
      <c r="J95" s="1"/>
      <c r="K95" s="1"/>
      <c r="M95"/>
    </row>
    <row r="96" spans="1:13">
      <c r="A96" s="34">
        <v>92</v>
      </c>
      <c r="B96" s="35">
        <v>1</v>
      </c>
      <c r="C96" s="35" t="s">
        <v>149</v>
      </c>
      <c r="D96" s="35" t="str">
        <f t="shared" si="4"/>
        <v>4.26</v>
      </c>
      <c r="E96" s="35" t="str">
        <f t="shared" si="5"/>
        <v>crs</v>
      </c>
      <c r="F96" s="36">
        <f t="shared" si="6"/>
        <v>426</v>
      </c>
      <c r="G96" s="1"/>
      <c r="H96" s="1"/>
      <c r="I96" s="1"/>
      <c r="J96" s="1"/>
      <c r="K96" s="1"/>
      <c r="M96"/>
    </row>
    <row r="97" spans="1:13">
      <c r="A97" s="34">
        <v>93</v>
      </c>
      <c r="B97" s="35">
        <v>6</v>
      </c>
      <c r="C97" s="35" t="s">
        <v>150</v>
      </c>
      <c r="D97" s="35" t="str">
        <f t="shared" si="4"/>
        <v>3.67</v>
      </c>
      <c r="E97" s="35" t="str">
        <f t="shared" si="5"/>
        <v>crs</v>
      </c>
      <c r="F97" s="36">
        <f t="shared" si="6"/>
        <v>367</v>
      </c>
      <c r="G97" s="1"/>
      <c r="H97" s="1"/>
      <c r="I97" s="1"/>
      <c r="J97" s="1"/>
      <c r="K97" s="1"/>
      <c r="M97"/>
    </row>
    <row r="98" spans="1:13">
      <c r="A98" s="34">
        <v>94</v>
      </c>
      <c r="B98" s="35">
        <v>3</v>
      </c>
      <c r="C98" s="35" t="s">
        <v>151</v>
      </c>
      <c r="D98" s="35" t="str">
        <f t="shared" si="4"/>
        <v>3.82</v>
      </c>
      <c r="E98" s="35" t="str">
        <f t="shared" si="5"/>
        <v>crs</v>
      </c>
      <c r="F98" s="36">
        <f t="shared" si="6"/>
        <v>382</v>
      </c>
      <c r="G98" s="1"/>
      <c r="H98" s="1"/>
      <c r="I98" s="1"/>
      <c r="J98" s="1"/>
      <c r="K98" s="1"/>
      <c r="M98"/>
    </row>
    <row r="99" spans="1:13">
      <c r="A99" s="34">
        <v>95</v>
      </c>
      <c r="B99" s="35">
        <v>2</v>
      </c>
      <c r="C99" s="35" t="s">
        <v>152</v>
      </c>
      <c r="D99" s="35" t="str">
        <f t="shared" si="4"/>
        <v>5.51</v>
      </c>
      <c r="E99" s="35" t="str">
        <f t="shared" si="5"/>
        <v>crs</v>
      </c>
      <c r="F99" s="36">
        <f t="shared" si="6"/>
        <v>551</v>
      </c>
      <c r="G99" s="1"/>
      <c r="H99" s="1"/>
      <c r="I99" s="1"/>
      <c r="J99" s="1"/>
      <c r="K99" s="1"/>
      <c r="M99"/>
    </row>
    <row r="100" spans="1:13">
      <c r="A100" s="34">
        <v>96</v>
      </c>
      <c r="B100" s="35">
        <v>7</v>
      </c>
      <c r="C100" s="35" t="s">
        <v>153</v>
      </c>
      <c r="D100" s="35" t="str">
        <f t="shared" si="4"/>
        <v>4.48</v>
      </c>
      <c r="E100" s="35" t="str">
        <f t="shared" si="5"/>
        <v>crs</v>
      </c>
      <c r="F100" s="36">
        <f t="shared" si="6"/>
        <v>448.00000000000006</v>
      </c>
      <c r="G100" s="1"/>
      <c r="H100" s="1"/>
      <c r="I100" s="1"/>
      <c r="J100" s="1"/>
      <c r="K100" s="1"/>
      <c r="M100"/>
    </row>
    <row r="101" spans="1:13">
      <c r="A101" s="34">
        <v>97</v>
      </c>
      <c r="B101" s="35">
        <v>6</v>
      </c>
      <c r="C101" s="35" t="s">
        <v>137</v>
      </c>
      <c r="D101" s="35" t="str">
        <f t="shared" si="4"/>
        <v>4.17</v>
      </c>
      <c r="E101" s="35" t="str">
        <f t="shared" si="5"/>
        <v>crs</v>
      </c>
      <c r="F101" s="36">
        <f t="shared" si="6"/>
        <v>417</v>
      </c>
      <c r="G101" s="1"/>
      <c r="H101" s="1"/>
      <c r="I101" s="1"/>
      <c r="J101" s="1"/>
      <c r="K101" s="1"/>
      <c r="M101"/>
    </row>
    <row r="102" spans="1:13">
      <c r="A102" s="34">
        <v>98</v>
      </c>
      <c r="B102" s="35">
        <v>6</v>
      </c>
      <c r="C102" s="35" t="s">
        <v>154</v>
      </c>
      <c r="D102" s="35" t="str">
        <f t="shared" si="4"/>
        <v>547.42</v>
      </c>
      <c r="E102" s="35" t="str">
        <f t="shared" si="5"/>
        <v>lks</v>
      </c>
      <c r="F102" s="36" t="str">
        <f t="shared" si="6"/>
        <v>547.42</v>
      </c>
      <c r="G102" s="1"/>
      <c r="H102" s="1"/>
      <c r="I102" s="1"/>
      <c r="J102" s="1"/>
      <c r="K102" s="1"/>
      <c r="M102"/>
    </row>
    <row r="103" spans="1:13">
      <c r="A103" s="34">
        <v>99</v>
      </c>
      <c r="B103" s="35">
        <v>6</v>
      </c>
      <c r="C103" s="35" t="s">
        <v>155</v>
      </c>
      <c r="D103" s="35" t="str">
        <f t="shared" si="4"/>
        <v>539.6</v>
      </c>
      <c r="E103" s="35" t="str">
        <f t="shared" si="5"/>
        <v>lks</v>
      </c>
      <c r="F103" s="36" t="str">
        <f t="shared" si="6"/>
        <v>539.6</v>
      </c>
      <c r="G103" s="1"/>
      <c r="H103" s="1"/>
      <c r="I103" s="1"/>
      <c r="J103" s="1"/>
      <c r="K103" s="1"/>
      <c r="M103"/>
    </row>
    <row r="104" spans="1:13">
      <c r="A104" s="34">
        <v>100</v>
      </c>
      <c r="B104" s="35">
        <v>2</v>
      </c>
      <c r="C104" s="35" t="s">
        <v>156</v>
      </c>
      <c r="D104" s="35" t="str">
        <f t="shared" si="4"/>
        <v>499.94</v>
      </c>
      <c r="E104" s="35" t="str">
        <f>RIGHT(C104,3)</f>
        <v>lks</v>
      </c>
      <c r="F104" s="36" t="str">
        <f t="shared" si="6"/>
        <v>499.94</v>
      </c>
      <c r="G104" s="1"/>
      <c r="H104" s="1"/>
      <c r="I104" s="1"/>
      <c r="J104" s="1"/>
      <c r="K104" s="1"/>
      <c r="M104"/>
    </row>
    <row r="105" spans="1:13">
      <c r="F105" s="1"/>
      <c r="G105" s="1"/>
      <c r="H105" s="1"/>
      <c r="I105" s="1"/>
      <c r="J105" s="1"/>
      <c r="K105" s="1"/>
      <c r="M105"/>
    </row>
  </sheetData>
  <mergeCells count="10">
    <mergeCell ref="A1:M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N8" sqref="N8"/>
    </sheetView>
  </sheetViews>
  <sheetFormatPr defaultColWidth="9" defaultRowHeight="15"/>
  <cols>
    <col min="1" max="1" width="23.7109375" customWidth="1"/>
    <col min="2" max="2" width="11.85546875" customWidth="1"/>
    <col min="3" max="3" width="17.42578125" customWidth="1"/>
    <col min="6" max="6" width="12.42578125" customWidth="1"/>
    <col min="7" max="7" width="14.5703125" customWidth="1"/>
    <col min="8" max="8" width="12.1406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92" t="s">
        <v>157</v>
      </c>
      <c r="B1" s="92"/>
      <c r="C1" s="92"/>
      <c r="D1" s="92"/>
      <c r="E1" s="92"/>
      <c r="F1" s="92"/>
      <c r="G1" s="92"/>
      <c r="H1" s="92"/>
      <c r="I1" s="92"/>
      <c r="J1" s="33"/>
      <c r="K1" s="33"/>
    </row>
    <row r="3" spans="1:13" ht="15.75" customHeight="1">
      <c r="A3" s="18" t="s">
        <v>158</v>
      </c>
      <c r="B3" s="18" t="s">
        <v>159</v>
      </c>
      <c r="C3" s="18" t="s">
        <v>160</v>
      </c>
    </row>
    <row r="4" spans="1:13" ht="15.75">
      <c r="A4" s="19" t="s">
        <v>161</v>
      </c>
      <c r="B4" s="20">
        <f>1500*(1-(0.8)*((B5-100)/100))</f>
        <v>1500</v>
      </c>
      <c r="C4" s="21" t="s">
        <v>162</v>
      </c>
    </row>
    <row r="5" spans="1:13" ht="15.75">
      <c r="A5" s="19" t="s">
        <v>163</v>
      </c>
      <c r="B5" s="20">
        <v>100</v>
      </c>
      <c r="C5" s="22" t="s">
        <v>164</v>
      </c>
    </row>
    <row r="6" spans="1:13" ht="15.75">
      <c r="A6" s="19" t="s">
        <v>165</v>
      </c>
      <c r="B6" s="20">
        <v>6000</v>
      </c>
      <c r="C6" s="21" t="s">
        <v>164</v>
      </c>
    </row>
    <row r="7" spans="1:13" ht="15.75">
      <c r="A7" s="19" t="s">
        <v>166</v>
      </c>
      <c r="B7" s="23">
        <v>0.75</v>
      </c>
      <c r="C7" s="21" t="s">
        <v>167</v>
      </c>
    </row>
    <row r="8" spans="1:13" ht="6.75" customHeight="1">
      <c r="A8" s="24"/>
      <c r="B8" s="20"/>
      <c r="C8" s="21"/>
    </row>
    <row r="9" spans="1:13" ht="15.75">
      <c r="A9" s="19" t="s">
        <v>168</v>
      </c>
      <c r="B9" s="20">
        <f>B5*B4</f>
        <v>150000</v>
      </c>
      <c r="C9" s="21" t="s">
        <v>164</v>
      </c>
    </row>
    <row r="10" spans="1:13" ht="15.75">
      <c r="A10" s="19" t="s">
        <v>169</v>
      </c>
      <c r="B10" s="20">
        <f>B6+(B7*B9)</f>
        <v>118500</v>
      </c>
      <c r="C10" s="21" t="s">
        <v>164</v>
      </c>
    </row>
    <row r="11" spans="1:13" ht="6" customHeight="1">
      <c r="A11" s="24"/>
      <c r="B11" s="20"/>
      <c r="C11" s="21"/>
    </row>
    <row r="12" spans="1:13" ht="15.75">
      <c r="A12" s="25" t="s">
        <v>170</v>
      </c>
      <c r="B12" s="26">
        <f>B9-B10</f>
        <v>31500</v>
      </c>
      <c r="C12" s="27" t="s">
        <v>164</v>
      </c>
      <c r="F12" s="28"/>
      <c r="G12" s="28"/>
    </row>
    <row r="13" spans="1:13" ht="15" customHeight="1">
      <c r="F13" s="28"/>
      <c r="G13" s="30"/>
      <c r="H13" s="99" t="s">
        <v>699</v>
      </c>
      <c r="I13" s="99"/>
      <c r="J13" s="99"/>
      <c r="K13" s="99"/>
      <c r="L13" s="99"/>
      <c r="M13" s="99"/>
    </row>
    <row r="14" spans="1:13">
      <c r="F14" s="29"/>
      <c r="G14" s="31"/>
      <c r="H14">
        <f>B12</f>
        <v>31500</v>
      </c>
      <c r="I14">
        <v>80</v>
      </c>
      <c r="J14">
        <v>90</v>
      </c>
      <c r="K14">
        <v>100</v>
      </c>
      <c r="L14">
        <v>110</v>
      </c>
      <c r="M14">
        <v>120</v>
      </c>
    </row>
    <row r="15" spans="1:13">
      <c r="F15" s="29"/>
      <c r="G15" s="98" t="s">
        <v>698</v>
      </c>
      <c r="H15" s="32">
        <v>0.65</v>
      </c>
      <c r="I15">
        <f t="dataTable" ref="I15:M20" dt2D="1" dtr="1" r1="B5" r2="B7"/>
        <v>42720</v>
      </c>
      <c r="J15">
        <v>45030</v>
      </c>
      <c r="K15">
        <v>46500</v>
      </c>
      <c r="L15">
        <v>47130</v>
      </c>
      <c r="M15">
        <v>46920</v>
      </c>
    </row>
    <row r="16" spans="1:13">
      <c r="D16" s="32"/>
      <c r="F16" s="29"/>
      <c r="G16" s="98"/>
      <c r="H16" s="32">
        <v>0.7</v>
      </c>
      <c r="I16">
        <v>35760.000000000015</v>
      </c>
      <c r="J16">
        <v>37740</v>
      </c>
      <c r="K16">
        <v>39000</v>
      </c>
      <c r="L16">
        <v>39540</v>
      </c>
      <c r="M16">
        <v>39360</v>
      </c>
    </row>
    <row r="17" spans="4:13">
      <c r="D17" s="32"/>
      <c r="F17" s="29"/>
      <c r="G17" s="98"/>
      <c r="H17" s="32">
        <v>0.75</v>
      </c>
      <c r="I17">
        <v>28800</v>
      </c>
      <c r="J17">
        <v>30450</v>
      </c>
      <c r="K17">
        <v>31500</v>
      </c>
      <c r="L17">
        <v>31950</v>
      </c>
      <c r="M17">
        <v>31800</v>
      </c>
    </row>
    <row r="18" spans="4:13">
      <c r="D18" s="32"/>
      <c r="F18" s="29"/>
      <c r="G18" s="98"/>
      <c r="H18" s="32">
        <v>0.8</v>
      </c>
      <c r="I18">
        <v>21840</v>
      </c>
      <c r="J18">
        <v>23160</v>
      </c>
      <c r="K18">
        <v>24000</v>
      </c>
      <c r="L18">
        <v>24360</v>
      </c>
      <c r="M18">
        <v>24240</v>
      </c>
    </row>
    <row r="19" spans="4:13">
      <c r="D19" s="32"/>
      <c r="F19" s="29"/>
      <c r="G19" s="98"/>
      <c r="H19" s="32">
        <v>0.85</v>
      </c>
      <c r="I19">
        <v>14880.000000000015</v>
      </c>
      <c r="J19">
        <v>15870</v>
      </c>
      <c r="K19">
        <v>16500</v>
      </c>
      <c r="L19">
        <v>16770</v>
      </c>
      <c r="M19">
        <v>16680</v>
      </c>
    </row>
    <row r="20" spans="4:13">
      <c r="F20" s="28"/>
      <c r="G20" s="98"/>
      <c r="H20" s="32">
        <v>0.9</v>
      </c>
      <c r="I20">
        <v>7920</v>
      </c>
      <c r="J20">
        <v>8580</v>
      </c>
      <c r="K20">
        <v>9000</v>
      </c>
      <c r="L20">
        <v>9180</v>
      </c>
      <c r="M20">
        <v>9120</v>
      </c>
    </row>
  </sheetData>
  <mergeCells count="3">
    <mergeCell ref="A1:I1"/>
    <mergeCell ref="G15:G20"/>
    <mergeCell ref="H13:M13"/>
  </mergeCell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workbookViewId="0">
      <selection activeCell="Z3" sqref="Z3"/>
    </sheetView>
  </sheetViews>
  <sheetFormatPr defaultColWidth="9" defaultRowHeight="15"/>
  <cols>
    <col min="1" max="1" width="10.140625" customWidth="1"/>
    <col min="2" max="2" width="9.42578125" customWidth="1"/>
    <col min="6" max="6" width="10.28515625" customWidth="1"/>
    <col min="7" max="7" width="10.140625" customWidth="1"/>
    <col min="253" max="253" width="10.140625" customWidth="1"/>
    <col min="254" max="254" width="9.42578125" customWidth="1"/>
    <col min="258" max="258" width="10.28515625" customWidth="1"/>
    <col min="259" max="259" width="10.140625" customWidth="1"/>
    <col min="509" max="509" width="10.140625" customWidth="1"/>
    <col min="510" max="510" width="9.42578125" customWidth="1"/>
    <col min="514" max="514" width="10.28515625" customWidth="1"/>
    <col min="515" max="515" width="10.140625" customWidth="1"/>
    <col min="765" max="765" width="10.140625" customWidth="1"/>
    <col min="766" max="766" width="9.42578125" customWidth="1"/>
    <col min="770" max="770" width="10.28515625" customWidth="1"/>
    <col min="771" max="771" width="10.140625" customWidth="1"/>
    <col min="1021" max="1021" width="10.140625" customWidth="1"/>
    <col min="1022" max="1022" width="9.42578125" customWidth="1"/>
    <col min="1026" max="1026" width="10.28515625" customWidth="1"/>
    <col min="1027" max="1027" width="10.140625" customWidth="1"/>
    <col min="1277" max="1277" width="10.140625" customWidth="1"/>
    <col min="1278" max="1278" width="9.42578125" customWidth="1"/>
    <col min="1282" max="1282" width="10.28515625" customWidth="1"/>
    <col min="1283" max="1283" width="10.140625" customWidth="1"/>
    <col min="1533" max="1533" width="10.140625" customWidth="1"/>
    <col min="1534" max="1534" width="9.42578125" customWidth="1"/>
    <col min="1538" max="1538" width="10.28515625" customWidth="1"/>
    <col min="1539" max="1539" width="10.140625" customWidth="1"/>
    <col min="1789" max="1789" width="10.140625" customWidth="1"/>
    <col min="1790" max="1790" width="9.42578125" customWidth="1"/>
    <col min="1794" max="1794" width="10.28515625" customWidth="1"/>
    <col min="1795" max="1795" width="10.140625" customWidth="1"/>
    <col min="2045" max="2045" width="10.140625" customWidth="1"/>
    <col min="2046" max="2046" width="9.42578125" customWidth="1"/>
    <col min="2050" max="2050" width="10.28515625" customWidth="1"/>
    <col min="2051" max="2051" width="10.140625" customWidth="1"/>
    <col min="2301" max="2301" width="10.140625" customWidth="1"/>
    <col min="2302" max="2302" width="9.42578125" customWidth="1"/>
    <col min="2306" max="2306" width="10.28515625" customWidth="1"/>
    <col min="2307" max="2307" width="10.140625" customWidth="1"/>
    <col min="2557" max="2557" width="10.140625" customWidth="1"/>
    <col min="2558" max="2558" width="9.42578125" customWidth="1"/>
    <col min="2562" max="2562" width="10.28515625" customWidth="1"/>
    <col min="2563" max="2563" width="10.140625" customWidth="1"/>
    <col min="2813" max="2813" width="10.140625" customWidth="1"/>
    <col min="2814" max="2814" width="9.42578125" customWidth="1"/>
    <col min="2818" max="2818" width="10.28515625" customWidth="1"/>
    <col min="2819" max="2819" width="10.140625" customWidth="1"/>
    <col min="3069" max="3069" width="10.140625" customWidth="1"/>
    <col min="3070" max="3070" width="9.42578125" customWidth="1"/>
    <col min="3074" max="3074" width="10.28515625" customWidth="1"/>
    <col min="3075" max="3075" width="10.140625" customWidth="1"/>
    <col min="3325" max="3325" width="10.140625" customWidth="1"/>
    <col min="3326" max="3326" width="9.42578125" customWidth="1"/>
    <col min="3330" max="3330" width="10.28515625" customWidth="1"/>
    <col min="3331" max="3331" width="10.140625" customWidth="1"/>
    <col min="3581" max="3581" width="10.140625" customWidth="1"/>
    <col min="3582" max="3582" width="9.42578125" customWidth="1"/>
    <col min="3586" max="3586" width="10.28515625" customWidth="1"/>
    <col min="3587" max="3587" width="10.140625" customWidth="1"/>
    <col min="3837" max="3837" width="10.140625" customWidth="1"/>
    <col min="3838" max="3838" width="9.42578125" customWidth="1"/>
    <col min="3842" max="3842" width="10.28515625" customWidth="1"/>
    <col min="3843" max="3843" width="10.140625" customWidth="1"/>
    <col min="4093" max="4093" width="10.140625" customWidth="1"/>
    <col min="4094" max="4094" width="9.42578125" customWidth="1"/>
    <col min="4098" max="4098" width="10.28515625" customWidth="1"/>
    <col min="4099" max="4099" width="10.140625" customWidth="1"/>
    <col min="4349" max="4349" width="10.140625" customWidth="1"/>
    <col min="4350" max="4350" width="9.42578125" customWidth="1"/>
    <col min="4354" max="4354" width="10.28515625" customWidth="1"/>
    <col min="4355" max="4355" width="10.140625" customWidth="1"/>
    <col min="4605" max="4605" width="10.140625" customWidth="1"/>
    <col min="4606" max="4606" width="9.42578125" customWidth="1"/>
    <col min="4610" max="4610" width="10.28515625" customWidth="1"/>
    <col min="4611" max="4611" width="10.140625" customWidth="1"/>
    <col min="4861" max="4861" width="10.140625" customWidth="1"/>
    <col min="4862" max="4862" width="9.42578125" customWidth="1"/>
    <col min="4866" max="4866" width="10.28515625" customWidth="1"/>
    <col min="4867" max="4867" width="10.140625" customWidth="1"/>
    <col min="5117" max="5117" width="10.140625" customWidth="1"/>
    <col min="5118" max="5118" width="9.42578125" customWidth="1"/>
    <col min="5122" max="5122" width="10.28515625" customWidth="1"/>
    <col min="5123" max="5123" width="10.140625" customWidth="1"/>
    <col min="5373" max="5373" width="10.140625" customWidth="1"/>
    <col min="5374" max="5374" width="9.42578125" customWidth="1"/>
    <col min="5378" max="5378" width="10.28515625" customWidth="1"/>
    <col min="5379" max="5379" width="10.140625" customWidth="1"/>
    <col min="5629" max="5629" width="10.140625" customWidth="1"/>
    <col min="5630" max="5630" width="9.42578125" customWidth="1"/>
    <col min="5634" max="5634" width="10.28515625" customWidth="1"/>
    <col min="5635" max="5635" width="10.140625" customWidth="1"/>
    <col min="5885" max="5885" width="10.140625" customWidth="1"/>
    <col min="5886" max="5886" width="9.42578125" customWidth="1"/>
    <col min="5890" max="5890" width="10.28515625" customWidth="1"/>
    <col min="5891" max="5891" width="10.140625" customWidth="1"/>
    <col min="6141" max="6141" width="10.140625" customWidth="1"/>
    <col min="6142" max="6142" width="9.42578125" customWidth="1"/>
    <col min="6146" max="6146" width="10.28515625" customWidth="1"/>
    <col min="6147" max="6147" width="10.140625" customWidth="1"/>
    <col min="6397" max="6397" width="10.140625" customWidth="1"/>
    <col min="6398" max="6398" width="9.42578125" customWidth="1"/>
    <col min="6402" max="6402" width="10.28515625" customWidth="1"/>
    <col min="6403" max="6403" width="10.140625" customWidth="1"/>
    <col min="6653" max="6653" width="10.140625" customWidth="1"/>
    <col min="6654" max="6654" width="9.42578125" customWidth="1"/>
    <col min="6658" max="6658" width="10.28515625" customWidth="1"/>
    <col min="6659" max="6659" width="10.140625" customWidth="1"/>
    <col min="6909" max="6909" width="10.140625" customWidth="1"/>
    <col min="6910" max="6910" width="9.42578125" customWidth="1"/>
    <col min="6914" max="6914" width="10.28515625" customWidth="1"/>
    <col min="6915" max="6915" width="10.140625" customWidth="1"/>
    <col min="7165" max="7165" width="10.140625" customWidth="1"/>
    <col min="7166" max="7166" width="9.42578125" customWidth="1"/>
    <col min="7170" max="7170" width="10.28515625" customWidth="1"/>
    <col min="7171" max="7171" width="10.140625" customWidth="1"/>
    <col min="7421" max="7421" width="10.140625" customWidth="1"/>
    <col min="7422" max="7422" width="9.42578125" customWidth="1"/>
    <col min="7426" max="7426" width="10.28515625" customWidth="1"/>
    <col min="7427" max="7427" width="10.140625" customWidth="1"/>
    <col min="7677" max="7677" width="10.140625" customWidth="1"/>
    <col min="7678" max="7678" width="9.42578125" customWidth="1"/>
    <col min="7682" max="7682" width="10.28515625" customWidth="1"/>
    <col min="7683" max="7683" width="10.140625" customWidth="1"/>
    <col min="7933" max="7933" width="10.140625" customWidth="1"/>
    <col min="7934" max="7934" width="9.42578125" customWidth="1"/>
    <col min="7938" max="7938" width="10.28515625" customWidth="1"/>
    <col min="7939" max="7939" width="10.140625" customWidth="1"/>
    <col min="8189" max="8189" width="10.140625" customWidth="1"/>
    <col min="8190" max="8190" width="9.42578125" customWidth="1"/>
    <col min="8194" max="8194" width="10.28515625" customWidth="1"/>
    <col min="8195" max="8195" width="10.140625" customWidth="1"/>
    <col min="8445" max="8445" width="10.140625" customWidth="1"/>
    <col min="8446" max="8446" width="9.42578125" customWidth="1"/>
    <col min="8450" max="8450" width="10.28515625" customWidth="1"/>
    <col min="8451" max="8451" width="10.140625" customWidth="1"/>
    <col min="8701" max="8701" width="10.140625" customWidth="1"/>
    <col min="8702" max="8702" width="9.42578125" customWidth="1"/>
    <col min="8706" max="8706" width="10.28515625" customWidth="1"/>
    <col min="8707" max="8707" width="10.140625" customWidth="1"/>
    <col min="8957" max="8957" width="10.140625" customWidth="1"/>
    <col min="8958" max="8958" width="9.42578125" customWidth="1"/>
    <col min="8962" max="8962" width="10.28515625" customWidth="1"/>
    <col min="8963" max="8963" width="10.140625" customWidth="1"/>
    <col min="9213" max="9213" width="10.140625" customWidth="1"/>
    <col min="9214" max="9214" width="9.42578125" customWidth="1"/>
    <col min="9218" max="9218" width="10.28515625" customWidth="1"/>
    <col min="9219" max="9219" width="10.140625" customWidth="1"/>
    <col min="9469" max="9469" width="10.140625" customWidth="1"/>
    <col min="9470" max="9470" width="9.42578125" customWidth="1"/>
    <col min="9474" max="9474" width="10.28515625" customWidth="1"/>
    <col min="9475" max="9475" width="10.140625" customWidth="1"/>
    <col min="9725" max="9725" width="10.140625" customWidth="1"/>
    <col min="9726" max="9726" width="9.42578125" customWidth="1"/>
    <col min="9730" max="9730" width="10.28515625" customWidth="1"/>
    <col min="9731" max="9731" width="10.140625" customWidth="1"/>
    <col min="9981" max="9981" width="10.140625" customWidth="1"/>
    <col min="9982" max="9982" width="9.42578125" customWidth="1"/>
    <col min="9986" max="9986" width="10.28515625" customWidth="1"/>
    <col min="9987" max="9987" width="10.140625" customWidth="1"/>
    <col min="10237" max="10237" width="10.140625" customWidth="1"/>
    <col min="10238" max="10238" width="9.42578125" customWidth="1"/>
    <col min="10242" max="10242" width="10.28515625" customWidth="1"/>
    <col min="10243" max="10243" width="10.140625" customWidth="1"/>
    <col min="10493" max="10493" width="10.140625" customWidth="1"/>
    <col min="10494" max="10494" width="9.42578125" customWidth="1"/>
    <col min="10498" max="10498" width="10.28515625" customWidth="1"/>
    <col min="10499" max="10499" width="10.140625" customWidth="1"/>
    <col min="10749" max="10749" width="10.140625" customWidth="1"/>
    <col min="10750" max="10750" width="9.42578125" customWidth="1"/>
    <col min="10754" max="10754" width="10.28515625" customWidth="1"/>
    <col min="10755" max="10755" width="10.140625" customWidth="1"/>
    <col min="11005" max="11005" width="10.140625" customWidth="1"/>
    <col min="11006" max="11006" width="9.42578125" customWidth="1"/>
    <col min="11010" max="11010" width="10.28515625" customWidth="1"/>
    <col min="11011" max="11011" width="10.140625" customWidth="1"/>
    <col min="11261" max="11261" width="10.140625" customWidth="1"/>
    <col min="11262" max="11262" width="9.42578125" customWidth="1"/>
    <col min="11266" max="11266" width="10.28515625" customWidth="1"/>
    <col min="11267" max="11267" width="10.140625" customWidth="1"/>
    <col min="11517" max="11517" width="10.140625" customWidth="1"/>
    <col min="11518" max="11518" width="9.42578125" customWidth="1"/>
    <col min="11522" max="11522" width="10.28515625" customWidth="1"/>
    <col min="11523" max="11523" width="10.140625" customWidth="1"/>
    <col min="11773" max="11773" width="10.140625" customWidth="1"/>
    <col min="11774" max="11774" width="9.42578125" customWidth="1"/>
    <col min="11778" max="11778" width="10.28515625" customWidth="1"/>
    <col min="11779" max="11779" width="10.140625" customWidth="1"/>
    <col min="12029" max="12029" width="10.140625" customWidth="1"/>
    <col min="12030" max="12030" width="9.42578125" customWidth="1"/>
    <col min="12034" max="12034" width="10.28515625" customWidth="1"/>
    <col min="12035" max="12035" width="10.140625" customWidth="1"/>
    <col min="12285" max="12285" width="10.140625" customWidth="1"/>
    <col min="12286" max="12286" width="9.42578125" customWidth="1"/>
    <col min="12290" max="12290" width="10.28515625" customWidth="1"/>
    <col min="12291" max="12291" width="10.140625" customWidth="1"/>
    <col min="12541" max="12541" width="10.140625" customWidth="1"/>
    <col min="12542" max="12542" width="9.42578125" customWidth="1"/>
    <col min="12546" max="12546" width="10.28515625" customWidth="1"/>
    <col min="12547" max="12547" width="10.140625" customWidth="1"/>
    <col min="12797" max="12797" width="10.140625" customWidth="1"/>
    <col min="12798" max="12798" width="9.42578125" customWidth="1"/>
    <col min="12802" max="12802" width="10.28515625" customWidth="1"/>
    <col min="12803" max="12803" width="10.140625" customWidth="1"/>
    <col min="13053" max="13053" width="10.140625" customWidth="1"/>
    <col min="13054" max="13054" width="9.42578125" customWidth="1"/>
    <col min="13058" max="13058" width="10.28515625" customWidth="1"/>
    <col min="13059" max="13059" width="10.140625" customWidth="1"/>
    <col min="13309" max="13309" width="10.140625" customWidth="1"/>
    <col min="13310" max="13310" width="9.42578125" customWidth="1"/>
    <col min="13314" max="13314" width="10.28515625" customWidth="1"/>
    <col min="13315" max="13315" width="10.140625" customWidth="1"/>
    <col min="13565" max="13565" width="10.140625" customWidth="1"/>
    <col min="13566" max="13566" width="9.42578125" customWidth="1"/>
    <col min="13570" max="13570" width="10.28515625" customWidth="1"/>
    <col min="13571" max="13571" width="10.140625" customWidth="1"/>
    <col min="13821" max="13821" width="10.140625" customWidth="1"/>
    <col min="13822" max="13822" width="9.42578125" customWidth="1"/>
    <col min="13826" max="13826" width="10.28515625" customWidth="1"/>
    <col min="13827" max="13827" width="10.140625" customWidth="1"/>
    <col min="14077" max="14077" width="10.140625" customWidth="1"/>
    <col min="14078" max="14078" width="9.42578125" customWidth="1"/>
    <col min="14082" max="14082" width="10.28515625" customWidth="1"/>
    <col min="14083" max="14083" width="10.140625" customWidth="1"/>
    <col min="14333" max="14333" width="10.140625" customWidth="1"/>
    <col min="14334" max="14334" width="9.42578125" customWidth="1"/>
    <col min="14338" max="14338" width="10.28515625" customWidth="1"/>
    <col min="14339" max="14339" width="10.140625" customWidth="1"/>
    <col min="14589" max="14589" width="10.140625" customWidth="1"/>
    <col min="14590" max="14590" width="9.42578125" customWidth="1"/>
    <col min="14594" max="14594" width="10.28515625" customWidth="1"/>
    <col min="14595" max="14595" width="10.140625" customWidth="1"/>
    <col min="14845" max="14845" width="10.140625" customWidth="1"/>
    <col min="14846" max="14846" width="9.42578125" customWidth="1"/>
    <col min="14850" max="14850" width="10.28515625" customWidth="1"/>
    <col min="14851" max="14851" width="10.140625" customWidth="1"/>
    <col min="15101" max="15101" width="10.140625" customWidth="1"/>
    <col min="15102" max="15102" width="9.42578125" customWidth="1"/>
    <col min="15106" max="15106" width="10.28515625" customWidth="1"/>
    <col min="15107" max="15107" width="10.140625" customWidth="1"/>
    <col min="15357" max="15357" width="10.140625" customWidth="1"/>
    <col min="15358" max="15358" width="9.42578125" customWidth="1"/>
    <col min="15362" max="15362" width="10.28515625" customWidth="1"/>
    <col min="15363" max="15363" width="10.140625" customWidth="1"/>
    <col min="15613" max="15613" width="10.140625" customWidth="1"/>
    <col min="15614" max="15614" width="9.42578125" customWidth="1"/>
    <col min="15618" max="15618" width="10.28515625" customWidth="1"/>
    <col min="15619" max="15619" width="10.140625" customWidth="1"/>
    <col min="15869" max="15869" width="10.140625" customWidth="1"/>
    <col min="15870" max="15870" width="9.42578125" customWidth="1"/>
    <col min="15874" max="15874" width="10.28515625" customWidth="1"/>
    <col min="15875" max="15875" width="10.140625" customWidth="1"/>
    <col min="16125" max="16125" width="10.140625" customWidth="1"/>
    <col min="16126" max="16126" width="9.42578125" customWidth="1"/>
    <col min="16130" max="16130" width="10.28515625" customWidth="1"/>
    <col min="16131" max="16131" width="10.140625" customWidth="1"/>
  </cols>
  <sheetData>
    <row r="1" spans="1:15" ht="26.25">
      <c r="A1" s="92" t="s">
        <v>171</v>
      </c>
      <c r="B1" s="92"/>
      <c r="C1" s="92"/>
      <c r="D1" s="92"/>
      <c r="E1" s="92"/>
      <c r="F1" s="92"/>
      <c r="G1" s="92"/>
      <c r="N1" s="86" t="s">
        <v>174</v>
      </c>
      <c r="O1" s="86" t="s">
        <v>172</v>
      </c>
    </row>
    <row r="2" spans="1:15" ht="26.25" customHeight="1">
      <c r="A2" s="2" t="s">
        <v>21</v>
      </c>
      <c r="B2" s="2" t="s">
        <v>172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N2" s="9">
        <v>3.64741641337387</v>
      </c>
      <c r="O2" s="9">
        <v>2.9730352615810101</v>
      </c>
    </row>
    <row r="3" spans="1:15">
      <c r="A3" s="8" t="s">
        <v>178</v>
      </c>
      <c r="B3" s="9">
        <v>2.9730352615810101</v>
      </c>
      <c r="C3" s="9">
        <v>3.0601826190962398</v>
      </c>
      <c r="D3" s="9">
        <v>3.64741641337387</v>
      </c>
      <c r="E3" s="9">
        <v>-0.2</v>
      </c>
      <c r="F3" s="9">
        <v>-2.0049999999999999</v>
      </c>
      <c r="G3" s="9">
        <v>4.97</v>
      </c>
      <c r="I3" s="95" t="s">
        <v>179</v>
      </c>
      <c r="J3" s="95"/>
      <c r="K3" s="10">
        <f>CORREL(data1,data2)</f>
        <v>-0.16732336264167794</v>
      </c>
      <c r="N3" s="9">
        <v>3.6363636363636398</v>
      </c>
      <c r="O3" s="9">
        <v>0</v>
      </c>
    </row>
    <row r="4" spans="1:15">
      <c r="A4" s="8" t="s">
        <v>180</v>
      </c>
      <c r="B4" s="9">
        <v>0</v>
      </c>
      <c r="C4" s="9">
        <v>4.6689573528137904</v>
      </c>
      <c r="D4" s="9">
        <v>3.6363636363636398</v>
      </c>
      <c r="E4" s="9">
        <v>0</v>
      </c>
      <c r="F4" s="9">
        <v>-0.623999999999995</v>
      </c>
      <c r="G4" s="9">
        <v>4.4800000000000004</v>
      </c>
      <c r="N4" s="9">
        <v>3.9393939393939301</v>
      </c>
      <c r="O4" s="9">
        <v>3.66982235932347</v>
      </c>
    </row>
    <row r="5" spans="1:15">
      <c r="A5" s="8" t="s">
        <v>181</v>
      </c>
      <c r="B5" s="9">
        <v>3.66982235932347</v>
      </c>
      <c r="C5" s="9">
        <v>5.7663389242336596</v>
      </c>
      <c r="D5" s="9">
        <v>3.9393939393939301</v>
      </c>
      <c r="E5" s="9">
        <v>-9.9999999999999603E-2</v>
      </c>
      <c r="F5" s="9">
        <v>0.194000000000003</v>
      </c>
      <c r="G5" s="9">
        <v>5.44</v>
      </c>
      <c r="I5" s="95" t="s">
        <v>182</v>
      </c>
      <c r="J5" s="95"/>
      <c r="K5" s="10">
        <f>SLOPE(data1,data2)</f>
        <v>-0.96838184936839933</v>
      </c>
      <c r="N5" s="9">
        <v>3.92749244712991</v>
      </c>
      <c r="O5" s="9">
        <v>10.7768298158958</v>
      </c>
    </row>
    <row r="6" spans="1:15">
      <c r="A6" s="8" t="s">
        <v>183</v>
      </c>
      <c r="B6" s="9">
        <v>10.7768298158958</v>
      </c>
      <c r="C6" s="9">
        <v>4.6238785369220103</v>
      </c>
      <c r="D6" s="9">
        <v>3.92749244712991</v>
      </c>
      <c r="E6" s="9">
        <v>-0.3</v>
      </c>
      <c r="F6" s="9">
        <v>-0.44799999999999301</v>
      </c>
      <c r="G6" s="9">
        <v>5.8</v>
      </c>
      <c r="I6" s="96" t="s">
        <v>184</v>
      </c>
      <c r="J6" s="97"/>
      <c r="K6" s="10">
        <f>INTERCEPT(data1,data2)</f>
        <v>11.807696961179323</v>
      </c>
      <c r="N6" s="9">
        <v>4.2296072507552704</v>
      </c>
      <c r="O6" s="9">
        <v>9.8631950573698095</v>
      </c>
    </row>
    <row r="7" spans="1:15">
      <c r="A7" s="8" t="s">
        <v>185</v>
      </c>
      <c r="B7" s="9">
        <v>9.8631950573698095</v>
      </c>
      <c r="C7" s="9">
        <v>6.9811266053981997</v>
      </c>
      <c r="D7" s="9">
        <v>4.2296072507552704</v>
      </c>
      <c r="E7" s="9">
        <v>-0.3</v>
      </c>
      <c r="F7" s="9">
        <v>1.3360000000000001</v>
      </c>
      <c r="G7" s="9">
        <v>6.52</v>
      </c>
      <c r="N7" s="9">
        <v>4.2042042042042196</v>
      </c>
      <c r="O7" s="9">
        <v>3.1556728232190001</v>
      </c>
    </row>
    <row r="8" spans="1:15">
      <c r="A8" s="8" t="s">
        <v>186</v>
      </c>
      <c r="B8" s="9">
        <v>3.1556728232190001</v>
      </c>
      <c r="C8" s="9">
        <v>7.3153449350943802</v>
      </c>
      <c r="D8" s="9">
        <v>4.2042042042042196</v>
      </c>
      <c r="E8" s="9">
        <v>-0.2</v>
      </c>
      <c r="F8" s="9">
        <v>1.712</v>
      </c>
      <c r="G8" s="9">
        <v>7</v>
      </c>
      <c r="I8" s="11"/>
      <c r="J8" s="11"/>
      <c r="K8" s="12"/>
      <c r="L8" s="12"/>
      <c r="N8" s="9">
        <v>4.4910179640718502</v>
      </c>
      <c r="O8" s="9">
        <v>5.5745407945322603</v>
      </c>
    </row>
    <row r="9" spans="1:15">
      <c r="A9" s="8" t="s">
        <v>187</v>
      </c>
      <c r="B9" s="9">
        <v>5.5745407945322603</v>
      </c>
      <c r="C9" s="9">
        <v>7.53617912077911</v>
      </c>
      <c r="D9" s="9">
        <v>4.4910179640718502</v>
      </c>
      <c r="E9" s="9">
        <v>-9.9999999999999603E-2</v>
      </c>
      <c r="F9" s="9">
        <v>1.81400000000001</v>
      </c>
      <c r="G9" s="9">
        <v>7.06</v>
      </c>
      <c r="I9" s="11"/>
      <c r="J9" s="11"/>
      <c r="K9" s="12"/>
      <c r="L9" s="12"/>
      <c r="N9" s="9">
        <v>4.4776119402985</v>
      </c>
      <c r="O9" s="9">
        <v>6.1627546272360796</v>
      </c>
    </row>
    <row r="10" spans="1:15">
      <c r="A10" s="8" t="s">
        <v>188</v>
      </c>
      <c r="B10" s="9">
        <v>6.1627546272360796</v>
      </c>
      <c r="C10" s="9">
        <v>5.0018695889780398</v>
      </c>
      <c r="D10" s="9">
        <v>4.4776119402985</v>
      </c>
      <c r="E10" s="9">
        <v>-0.3</v>
      </c>
      <c r="F10" s="9">
        <v>0.46800000000000402</v>
      </c>
      <c r="G10" s="9">
        <v>7.71</v>
      </c>
      <c r="I10" s="11"/>
      <c r="J10" s="11"/>
      <c r="K10" s="12"/>
      <c r="L10" s="12"/>
      <c r="N10" s="9">
        <v>4.4642857142857197</v>
      </c>
      <c r="O10" s="9">
        <v>10.8360128617363</v>
      </c>
    </row>
    <row r="11" spans="1:15">
      <c r="A11" s="8" t="s">
        <v>189</v>
      </c>
      <c r="B11" s="9">
        <v>10.8360128617363</v>
      </c>
      <c r="C11" s="9">
        <v>6.0781354795439402</v>
      </c>
      <c r="D11" s="9">
        <v>4.4642857142857197</v>
      </c>
      <c r="E11" s="9">
        <v>-0.4</v>
      </c>
      <c r="F11" s="9">
        <v>0.98300000000000398</v>
      </c>
      <c r="G11" s="9">
        <v>7.8</v>
      </c>
      <c r="I11" s="13"/>
      <c r="J11" s="13"/>
      <c r="K11" s="13"/>
      <c r="L11" s="13"/>
      <c r="N11" s="9">
        <v>4.7477744807121498</v>
      </c>
      <c r="O11" s="9">
        <v>15.2872340425532</v>
      </c>
    </row>
    <row r="12" spans="1:15">
      <c r="A12" s="8" t="s">
        <v>190</v>
      </c>
      <c r="B12" s="9">
        <v>15.2872340425532</v>
      </c>
      <c r="C12" s="9">
        <v>5.7902191118887103</v>
      </c>
      <c r="D12" s="9">
        <v>4.7477744807121498</v>
      </c>
      <c r="E12" s="9">
        <v>-0.6</v>
      </c>
      <c r="F12" s="9">
        <v>0.5</v>
      </c>
      <c r="G12" s="9">
        <v>8.16</v>
      </c>
      <c r="I12" s="14"/>
      <c r="J12" s="15"/>
      <c r="K12" s="14"/>
      <c r="L12" s="16"/>
      <c r="N12" s="9">
        <v>4.4247787610619502</v>
      </c>
      <c r="O12" s="9">
        <v>7.6604125634912403</v>
      </c>
    </row>
    <row r="13" spans="1:15">
      <c r="A13" s="8" t="s">
        <v>191</v>
      </c>
      <c r="B13" s="9">
        <v>7.6604125634912403</v>
      </c>
      <c r="C13" s="9">
        <v>5.6891986062717699</v>
      </c>
      <c r="D13" s="9">
        <v>4.4247787610619502</v>
      </c>
      <c r="E13" s="9">
        <v>-0.5</v>
      </c>
      <c r="F13" s="9">
        <v>0.433999999999997</v>
      </c>
      <c r="G13" s="9">
        <v>9.2799999999999994</v>
      </c>
      <c r="I13" s="14"/>
      <c r="J13" s="15"/>
      <c r="K13" s="14"/>
      <c r="L13" s="16"/>
      <c r="N13" s="9">
        <v>4.7058823529411802</v>
      </c>
      <c r="O13" s="9">
        <v>11.676062445793599</v>
      </c>
    </row>
    <row r="14" spans="1:15">
      <c r="A14" s="8" t="s">
        <v>192</v>
      </c>
      <c r="B14" s="9">
        <v>11.676062445793599</v>
      </c>
      <c r="C14" s="9">
        <v>4.4643616870409</v>
      </c>
      <c r="D14" s="9">
        <v>4.7058823529411802</v>
      </c>
      <c r="E14" s="9">
        <v>-0.4</v>
      </c>
      <c r="F14" s="9">
        <v>-0.179999999999993</v>
      </c>
      <c r="G14" s="9">
        <v>9.31</v>
      </c>
      <c r="I14" s="14"/>
      <c r="J14" s="15"/>
      <c r="K14" s="14"/>
      <c r="L14" s="16"/>
      <c r="N14" s="9">
        <v>4.6920821114369504</v>
      </c>
      <c r="O14" s="9">
        <v>9.8142345568486906</v>
      </c>
    </row>
    <row r="15" spans="1:15">
      <c r="A15" s="8" t="s">
        <v>193</v>
      </c>
      <c r="B15" s="9">
        <v>9.8142345568486906</v>
      </c>
      <c r="C15" s="9">
        <v>5.2649456521738998</v>
      </c>
      <c r="D15" s="9">
        <v>4.6920821114369504</v>
      </c>
      <c r="E15" s="9">
        <v>-0.3</v>
      </c>
      <c r="F15" s="9">
        <v>0.48099999999999499</v>
      </c>
      <c r="G15" s="9">
        <v>9.8800000000000008</v>
      </c>
      <c r="I15" s="14"/>
      <c r="J15" s="15"/>
      <c r="K15" s="14"/>
      <c r="L15" s="16"/>
      <c r="N15" s="9">
        <v>4.6783625730993901</v>
      </c>
      <c r="O15" s="9">
        <v>12.5388026607539</v>
      </c>
    </row>
    <row r="16" spans="1:15">
      <c r="A16" s="8" t="s">
        <v>194</v>
      </c>
      <c r="B16" s="9">
        <v>12.5388026607539</v>
      </c>
      <c r="C16" s="9">
        <v>5.6717241379310197</v>
      </c>
      <c r="D16" s="9">
        <v>4.6783625730993901</v>
      </c>
      <c r="E16" s="9">
        <v>-0.4</v>
      </c>
      <c r="F16" s="9">
        <v>0.760000000000005</v>
      </c>
      <c r="G16" s="9">
        <v>10.73</v>
      </c>
      <c r="I16" s="14"/>
      <c r="J16" s="15"/>
      <c r="K16" s="14"/>
      <c r="L16" s="16"/>
      <c r="N16" s="9">
        <v>5.2478134110787398</v>
      </c>
      <c r="O16" s="9">
        <v>6.3923660989123796</v>
      </c>
    </row>
    <row r="17" spans="1:15">
      <c r="A17" s="8" t="s">
        <v>195</v>
      </c>
      <c r="B17" s="9">
        <v>6.3923660989123796</v>
      </c>
      <c r="C17" s="9">
        <v>6.0780882594192702</v>
      </c>
      <c r="D17" s="9">
        <v>5.2478134110787398</v>
      </c>
      <c r="E17" s="9">
        <v>-0.3</v>
      </c>
      <c r="F17" s="9">
        <v>1.20599999999999</v>
      </c>
      <c r="G17" s="9">
        <v>10.67</v>
      </c>
      <c r="I17" s="14"/>
      <c r="J17" s="15"/>
      <c r="K17" s="14"/>
      <c r="L17" s="16"/>
      <c r="N17" s="9">
        <v>5.5232558139534804</v>
      </c>
      <c r="O17" s="9">
        <v>4.8439400081069897</v>
      </c>
    </row>
    <row r="18" spans="1:15">
      <c r="A18" s="8" t="s">
        <v>196</v>
      </c>
      <c r="B18" s="9">
        <v>4.8439400081069897</v>
      </c>
      <c r="C18" s="9">
        <v>5.6700747581354598</v>
      </c>
      <c r="D18" s="9">
        <v>5.5232558139534804</v>
      </c>
      <c r="E18" s="9">
        <v>-0.1</v>
      </c>
      <c r="F18" s="9">
        <v>0.78299999999998704</v>
      </c>
      <c r="G18" s="9">
        <v>10.8</v>
      </c>
      <c r="I18" s="14"/>
      <c r="J18" s="15"/>
      <c r="K18" s="14"/>
      <c r="L18" s="16"/>
      <c r="N18" s="9">
        <v>5.5072463768115902</v>
      </c>
      <c r="O18" s="9">
        <v>-1.8778871259289001</v>
      </c>
    </row>
    <row r="19" spans="1:15">
      <c r="A19" s="8" t="s">
        <v>197</v>
      </c>
      <c r="B19" s="9">
        <v>-1.8778871259289001</v>
      </c>
      <c r="C19" s="9">
        <v>3.9619522506165099</v>
      </c>
      <c r="D19" s="9">
        <v>5.5072463768115902</v>
      </c>
      <c r="E19" s="9">
        <v>-0.1</v>
      </c>
      <c r="F19" s="9">
        <v>-0.49200000000000399</v>
      </c>
      <c r="G19" s="9">
        <v>10.88</v>
      </c>
      <c r="I19" s="14"/>
      <c r="J19" s="15"/>
      <c r="K19" s="14"/>
      <c r="L19" s="16"/>
      <c r="N19" s="9">
        <v>5.4755043227665601</v>
      </c>
      <c r="O19" s="9">
        <v>-6.0466543891958304</v>
      </c>
    </row>
    <row r="20" spans="1:15">
      <c r="A20" s="8" t="s">
        <v>198</v>
      </c>
      <c r="B20" s="9">
        <v>-6.0466543891958304</v>
      </c>
      <c r="C20" s="9">
        <v>4.5928743100124096</v>
      </c>
      <c r="D20" s="9">
        <v>5.4755043227665601</v>
      </c>
      <c r="E20" s="9">
        <v>-0.2</v>
      </c>
      <c r="F20" s="9">
        <v>6.9000000000002601E-2</v>
      </c>
      <c r="G20" s="9">
        <v>11.04</v>
      </c>
      <c r="I20" s="14"/>
      <c r="J20" s="15"/>
      <c r="K20" s="14"/>
      <c r="L20" s="16"/>
      <c r="N20" s="9">
        <v>5.44412607449856</v>
      </c>
      <c r="O20" s="9">
        <v>-3.3886303864050098</v>
      </c>
    </row>
    <row r="21" spans="1:15">
      <c r="A21" s="8" t="s">
        <v>199</v>
      </c>
      <c r="B21" s="9">
        <v>-3.3886303864050098</v>
      </c>
      <c r="C21" s="9">
        <v>5.0613626745662303</v>
      </c>
      <c r="D21" s="9">
        <v>5.44412607449856</v>
      </c>
      <c r="E21" s="9">
        <v>-0.2</v>
      </c>
      <c r="F21" s="9">
        <v>0.69599999999999795</v>
      </c>
      <c r="G21" s="9">
        <v>11.09</v>
      </c>
      <c r="I21" s="14"/>
      <c r="J21" s="15"/>
      <c r="K21" s="14"/>
      <c r="L21" s="16"/>
      <c r="N21" s="9">
        <v>5.4285714285714297</v>
      </c>
      <c r="O21" s="9">
        <v>-9.3016460504529093</v>
      </c>
    </row>
    <row r="22" spans="1:15">
      <c r="A22" s="8" t="s">
        <v>200</v>
      </c>
      <c r="B22" s="9">
        <v>-9.3016460504529093</v>
      </c>
      <c r="C22" s="9">
        <v>6.02092806661918</v>
      </c>
      <c r="D22" s="9">
        <v>5.4285714285714297</v>
      </c>
      <c r="E22" s="9">
        <v>0</v>
      </c>
      <c r="F22" s="9">
        <v>0.68299999999999295</v>
      </c>
      <c r="G22" s="9">
        <v>10.6</v>
      </c>
      <c r="I22" s="14"/>
      <c r="J22" s="15"/>
      <c r="K22" s="14"/>
      <c r="L22" s="16"/>
      <c r="N22" s="9">
        <v>5.6980056980056899</v>
      </c>
      <c r="O22" s="9">
        <v>-6.0825838893723896</v>
      </c>
    </row>
    <row r="23" spans="1:15">
      <c r="A23" s="8" t="s">
        <v>201</v>
      </c>
      <c r="B23" s="9">
        <v>-6.0825838893723896</v>
      </c>
      <c r="C23" s="9">
        <v>5.1371216312336996</v>
      </c>
      <c r="D23" s="9">
        <v>5.6980056980056899</v>
      </c>
      <c r="E23" s="9">
        <v>0.3</v>
      </c>
      <c r="F23" s="9">
        <v>0.36299999999999999</v>
      </c>
      <c r="G23" s="9">
        <v>10.42</v>
      </c>
      <c r="I23" s="14"/>
      <c r="J23" s="15"/>
      <c r="K23" s="14"/>
      <c r="L23" s="16"/>
      <c r="N23" s="9">
        <v>5.6657223796034097</v>
      </c>
      <c r="O23" s="9">
        <v>-13.435452616037599</v>
      </c>
    </row>
    <row r="24" spans="1:15">
      <c r="A24" s="8" t="s">
        <v>202</v>
      </c>
      <c r="B24" s="9">
        <v>-13.435452616037599</v>
      </c>
      <c r="C24" s="9">
        <v>4.6542762639785602</v>
      </c>
      <c r="D24" s="9">
        <v>5.6657223796034097</v>
      </c>
      <c r="E24" s="9">
        <v>0.3</v>
      </c>
      <c r="F24" s="9">
        <v>0.24499999999999</v>
      </c>
      <c r="G24" s="9">
        <v>10.17</v>
      </c>
      <c r="I24" s="14"/>
      <c r="J24" s="15"/>
      <c r="K24" s="14"/>
      <c r="L24" s="16"/>
      <c r="N24" s="9">
        <v>5.9322033898305104</v>
      </c>
      <c r="O24" s="9">
        <v>-11.361448103215899</v>
      </c>
    </row>
    <row r="25" spans="1:15">
      <c r="A25" s="8" t="s">
        <v>203</v>
      </c>
      <c r="B25" s="9">
        <v>-11.361448103215899</v>
      </c>
      <c r="C25" s="9">
        <v>2.11520202553013</v>
      </c>
      <c r="D25" s="9">
        <v>5.9322033898305104</v>
      </c>
      <c r="E25" s="9">
        <v>0.1</v>
      </c>
      <c r="F25" s="9">
        <v>-1.6639999999999999</v>
      </c>
      <c r="G25" s="9">
        <v>9.3699999999999992</v>
      </c>
      <c r="I25" s="14"/>
      <c r="J25" s="15"/>
      <c r="K25" s="14"/>
      <c r="L25" s="16"/>
      <c r="N25" s="9">
        <v>5.8988764044943798</v>
      </c>
      <c r="O25" s="9">
        <v>-17.464323852053202</v>
      </c>
    </row>
    <row r="26" spans="1:15">
      <c r="A26" s="8" t="s">
        <v>204</v>
      </c>
      <c r="B26" s="9">
        <v>-17.464323852053202</v>
      </c>
      <c r="C26" s="9">
        <v>1.5991963291792199</v>
      </c>
      <c r="D26" s="9">
        <v>5.8988764044943798</v>
      </c>
      <c r="E26" s="9">
        <v>0.1</v>
      </c>
      <c r="F26" s="9">
        <v>-2.1349999999999998</v>
      </c>
      <c r="G26" s="9">
        <v>8.93</v>
      </c>
      <c r="I26" s="14"/>
      <c r="J26" s="15"/>
      <c r="K26" s="14"/>
      <c r="L26" s="16"/>
      <c r="N26" s="9">
        <v>6.1624649859943803</v>
      </c>
      <c r="O26" s="9">
        <v>-8.7944563334352299</v>
      </c>
    </row>
    <row r="27" spans="1:15">
      <c r="A27" s="8" t="s">
        <v>205</v>
      </c>
      <c r="B27" s="9">
        <v>-8.7944563334352299</v>
      </c>
      <c r="C27" s="9">
        <v>-0.935785737334627</v>
      </c>
      <c r="D27" s="9">
        <v>6.1624649859943803</v>
      </c>
      <c r="E27" s="9">
        <v>0.5</v>
      </c>
      <c r="F27" s="9">
        <v>-4.1989999999999998</v>
      </c>
      <c r="G27" s="9">
        <v>8.31</v>
      </c>
      <c r="I27" s="14"/>
      <c r="J27" s="15"/>
      <c r="K27" s="14"/>
      <c r="L27" s="16"/>
      <c r="N27" s="9">
        <v>6.4245810055866004</v>
      </c>
      <c r="O27" s="9">
        <v>-11.7032804649788</v>
      </c>
    </row>
    <row r="28" spans="1:15">
      <c r="A28" s="8" t="s">
        <v>206</v>
      </c>
      <c r="B28" s="9">
        <v>-11.7032804649788</v>
      </c>
      <c r="C28" s="9">
        <v>-1.4253641727144599</v>
      </c>
      <c r="D28" s="9">
        <v>6.4245810055866004</v>
      </c>
      <c r="E28" s="9">
        <v>0.8</v>
      </c>
      <c r="F28" s="9">
        <v>-4.7600000000000096</v>
      </c>
      <c r="G28" s="9">
        <v>8.1</v>
      </c>
      <c r="I28" s="14"/>
      <c r="J28" s="15"/>
      <c r="K28" s="14"/>
      <c r="L28" s="16"/>
      <c r="N28" s="9">
        <v>6.0941828254847499</v>
      </c>
      <c r="O28" s="9">
        <v>-21.381039637380699</v>
      </c>
    </row>
    <row r="29" spans="1:15">
      <c r="A29" s="8" t="s">
        <v>207</v>
      </c>
      <c r="B29" s="9">
        <v>-21.381039637380699</v>
      </c>
      <c r="C29" s="9">
        <v>-2.41255767198495</v>
      </c>
      <c r="D29" s="9">
        <v>6.0941828254847499</v>
      </c>
      <c r="E29" s="9">
        <v>1</v>
      </c>
      <c r="F29" s="9">
        <v>-5.5009999999999897</v>
      </c>
      <c r="G29" s="9">
        <v>7.32</v>
      </c>
      <c r="I29" s="14"/>
      <c r="J29" s="15"/>
      <c r="K29" s="14"/>
      <c r="L29" s="16"/>
      <c r="N29" s="9">
        <v>6.0606060606060801</v>
      </c>
      <c r="O29" s="9">
        <v>-26.0100521940847</v>
      </c>
    </row>
    <row r="30" spans="1:15">
      <c r="A30" s="8" t="s">
        <v>208</v>
      </c>
      <c r="B30" s="9">
        <v>-26.0100521940847</v>
      </c>
      <c r="C30" s="9">
        <v>-2.21603766223634</v>
      </c>
      <c r="D30" s="9">
        <v>6.0606060606060801</v>
      </c>
      <c r="E30" s="9">
        <v>1.2</v>
      </c>
      <c r="F30" s="9">
        <v>-5.3309999999999897</v>
      </c>
      <c r="G30" s="9">
        <v>6.52</v>
      </c>
      <c r="I30" s="14"/>
      <c r="J30" s="15"/>
      <c r="K30" s="14"/>
      <c r="L30" s="16"/>
      <c r="N30" s="9">
        <v>6.0439560439560402</v>
      </c>
      <c r="O30" s="9">
        <v>-25.575683143997502</v>
      </c>
    </row>
    <row r="31" spans="1:15">
      <c r="A31" s="8" t="s">
        <v>209</v>
      </c>
      <c r="B31" s="9">
        <v>-25.575683143997502</v>
      </c>
      <c r="C31" s="9">
        <v>-1.95500873237234</v>
      </c>
      <c r="D31" s="9">
        <v>6.0439560439560402</v>
      </c>
      <c r="E31" s="9">
        <v>1.4</v>
      </c>
      <c r="F31" s="9">
        <v>-5.0399999999999903</v>
      </c>
      <c r="G31" s="9">
        <v>5.64</v>
      </c>
      <c r="I31" s="14"/>
      <c r="J31" s="15"/>
      <c r="K31" s="14"/>
      <c r="L31" s="16"/>
      <c r="N31" s="9">
        <v>6.0109289617486201</v>
      </c>
      <c r="O31" s="9">
        <v>-15.005989328106301</v>
      </c>
    </row>
    <row r="32" spans="1:15">
      <c r="A32" s="8" t="s">
        <v>210</v>
      </c>
      <c r="B32" s="9">
        <v>-15.005989328106301</v>
      </c>
      <c r="C32" s="9">
        <v>-3.0907529922730999</v>
      </c>
      <c r="D32" s="9">
        <v>6.0109289617486201</v>
      </c>
      <c r="E32" s="9">
        <v>1.4</v>
      </c>
      <c r="F32" s="9">
        <v>-6.0979999999999999</v>
      </c>
      <c r="G32" s="9">
        <v>4.87</v>
      </c>
      <c r="I32" s="14"/>
      <c r="J32" s="15"/>
      <c r="K32" s="14"/>
      <c r="L32" s="16"/>
      <c r="N32" s="9">
        <v>5.7065217391304399</v>
      </c>
      <c r="O32" s="9">
        <v>-14.647680871113</v>
      </c>
    </row>
    <row r="33" spans="1:15">
      <c r="A33" s="8" t="s">
        <v>211</v>
      </c>
      <c r="B33" s="9">
        <v>-14.647680871113</v>
      </c>
      <c r="C33" s="9">
        <v>-2.9512070678589502</v>
      </c>
      <c r="D33" s="9">
        <v>5.7065217391304399</v>
      </c>
      <c r="E33" s="9">
        <v>1.5</v>
      </c>
      <c r="F33" s="9">
        <v>-6.3020000000000103</v>
      </c>
      <c r="G33" s="9">
        <v>4.7</v>
      </c>
      <c r="I33" s="14"/>
      <c r="J33" s="15"/>
      <c r="K33" s="14"/>
      <c r="L33" s="16"/>
      <c r="N33" s="9">
        <v>5.6910569105690998</v>
      </c>
      <c r="O33" s="9">
        <v>-9.4716494845360906</v>
      </c>
    </row>
    <row r="34" spans="1:15">
      <c r="A34" s="8" t="s">
        <v>212</v>
      </c>
      <c r="B34" s="9">
        <v>-9.4716494845360906</v>
      </c>
      <c r="C34" s="9">
        <v>-3.5396858205870099</v>
      </c>
      <c r="D34" s="9">
        <v>5.6910569105690998</v>
      </c>
      <c r="E34" s="9">
        <v>1.6</v>
      </c>
      <c r="F34" s="9">
        <v>-6.5890000000000004</v>
      </c>
      <c r="G34" s="9">
        <v>4.72</v>
      </c>
      <c r="I34" s="14"/>
      <c r="J34" s="15"/>
      <c r="K34" s="14"/>
      <c r="L34" s="16"/>
      <c r="N34" s="9">
        <v>5.6603773584905603</v>
      </c>
      <c r="O34" s="9">
        <v>-14.281301482701799</v>
      </c>
    </row>
    <row r="35" spans="1:15">
      <c r="A35" s="8" t="s">
        <v>213</v>
      </c>
      <c r="B35" s="9">
        <v>-14.281301482701799</v>
      </c>
      <c r="C35" s="9">
        <v>-4.37745871858478</v>
      </c>
      <c r="D35" s="9">
        <v>5.6603773584905603</v>
      </c>
      <c r="E35" s="9">
        <v>1.7</v>
      </c>
      <c r="F35" s="9">
        <v>-7.0679999999999996</v>
      </c>
      <c r="G35" s="9">
        <v>4.47</v>
      </c>
      <c r="I35" s="14"/>
      <c r="J35" s="15"/>
      <c r="K35" s="14"/>
      <c r="L35" s="16"/>
      <c r="N35" s="9">
        <v>5.6300268096514801</v>
      </c>
      <c r="O35" s="9">
        <v>-7.0461571261059603</v>
      </c>
    </row>
    <row r="36" spans="1:15">
      <c r="A36" s="8" t="s">
        <v>214</v>
      </c>
      <c r="B36" s="9">
        <v>-7.0461571261059603</v>
      </c>
      <c r="C36" s="9">
        <v>-6.4840594978302901</v>
      </c>
      <c r="D36" s="9">
        <v>5.6300268096514801</v>
      </c>
      <c r="E36" s="9">
        <v>1.8</v>
      </c>
      <c r="F36" s="9">
        <v>-8.6370000000000005</v>
      </c>
      <c r="G36" s="9">
        <v>4.41</v>
      </c>
      <c r="I36" s="14"/>
      <c r="J36" s="15"/>
      <c r="K36" s="14"/>
      <c r="L36" s="16"/>
      <c r="N36" s="9">
        <v>5.6</v>
      </c>
      <c r="O36" s="9">
        <v>9.7762328915918004E-2</v>
      </c>
    </row>
    <row r="37" spans="1:15">
      <c r="A37" s="8" t="s">
        <v>215</v>
      </c>
      <c r="B37" s="9">
        <v>9.7762328915918004E-2</v>
      </c>
      <c r="C37" s="9">
        <v>-6.3045611860116804</v>
      </c>
      <c r="D37" s="9">
        <v>5.6</v>
      </c>
      <c r="E37" s="9">
        <v>2.4</v>
      </c>
      <c r="F37" s="9">
        <v>-8.2279999999999909</v>
      </c>
      <c r="G37" s="9">
        <v>4.04</v>
      </c>
      <c r="I37" s="14"/>
      <c r="J37" s="15"/>
      <c r="K37" s="14"/>
      <c r="L37" s="16"/>
      <c r="N37" s="9">
        <v>5.5702917771883103</v>
      </c>
      <c r="O37" s="9">
        <v>12.773465067043</v>
      </c>
    </row>
    <row r="38" spans="1:15">
      <c r="A38" s="8" t="s">
        <v>216</v>
      </c>
      <c r="B38" s="9">
        <v>12.773465067043</v>
      </c>
      <c r="C38" s="9">
        <v>-3.9631213254944</v>
      </c>
      <c r="D38" s="9">
        <v>5.5702917771883103</v>
      </c>
      <c r="E38" s="9">
        <v>2.6</v>
      </c>
      <c r="F38" s="9">
        <v>-6.1530000000000102</v>
      </c>
      <c r="G38" s="9">
        <v>3.35</v>
      </c>
      <c r="I38" s="14"/>
      <c r="J38" s="15"/>
      <c r="K38" s="14"/>
      <c r="L38" s="16"/>
      <c r="N38" s="9">
        <v>5.2770448548812698</v>
      </c>
      <c r="O38" s="9">
        <v>8.1005586592178798</v>
      </c>
    </row>
    <row r="39" spans="1:15">
      <c r="A39" s="8" t="s">
        <v>217</v>
      </c>
      <c r="B39" s="9">
        <v>8.1005586592178798</v>
      </c>
      <c r="C39" s="9">
        <v>-1.19978284473399</v>
      </c>
      <c r="D39" s="9">
        <v>5.2770448548812698</v>
      </c>
      <c r="E39" s="9">
        <v>2</v>
      </c>
      <c r="F39" s="9">
        <v>-3.9049999999999998</v>
      </c>
      <c r="G39" s="9">
        <v>3.46</v>
      </c>
      <c r="I39" s="14"/>
      <c r="J39" s="15"/>
      <c r="K39" s="14"/>
      <c r="L39" s="16"/>
      <c r="N39" s="9">
        <v>4.7244094488188901</v>
      </c>
      <c r="O39" s="9">
        <v>11.9156532411023</v>
      </c>
    </row>
    <row r="40" spans="1:15">
      <c r="A40" s="8" t="s">
        <v>218</v>
      </c>
      <c r="B40" s="9">
        <v>11.9156532411023</v>
      </c>
      <c r="C40" s="9">
        <v>-1.09904661016949</v>
      </c>
      <c r="D40" s="9">
        <v>4.7244094488188901</v>
      </c>
      <c r="E40" s="9">
        <v>1.7</v>
      </c>
      <c r="F40" s="9">
        <v>-3.9430000000000001</v>
      </c>
      <c r="G40" s="9">
        <v>4.9800000000000004</v>
      </c>
      <c r="I40" s="14"/>
      <c r="J40" s="15"/>
      <c r="K40" s="14"/>
      <c r="L40" s="16"/>
      <c r="N40" s="9">
        <v>4.4386422976501398</v>
      </c>
      <c r="O40" s="9">
        <v>27.514720314033401</v>
      </c>
    </row>
    <row r="41" spans="1:15">
      <c r="A41" s="8" t="s">
        <v>219</v>
      </c>
      <c r="B41" s="9">
        <v>27.514720314033401</v>
      </c>
      <c r="C41" s="9">
        <v>-1.20176434853807</v>
      </c>
      <c r="D41" s="9">
        <v>4.4386422976501398</v>
      </c>
      <c r="E41" s="9">
        <v>1.6</v>
      </c>
      <c r="F41" s="9">
        <v>-3.8620000000000099</v>
      </c>
      <c r="G41" s="9">
        <v>5.26</v>
      </c>
      <c r="I41" s="14"/>
      <c r="J41" s="15"/>
      <c r="K41" s="14"/>
      <c r="L41" s="16"/>
      <c r="N41" s="9">
        <v>4.1558441558441599</v>
      </c>
      <c r="O41" s="9">
        <v>30.1502286087524</v>
      </c>
    </row>
    <row r="42" spans="1:15">
      <c r="A42" s="8" t="s">
        <v>220</v>
      </c>
      <c r="B42" s="9">
        <v>30.1502286087524</v>
      </c>
      <c r="C42" s="9">
        <v>-0.33249102274238701</v>
      </c>
      <c r="D42" s="9">
        <v>4.1558441558441599</v>
      </c>
      <c r="E42" s="9">
        <v>1.3</v>
      </c>
      <c r="F42" s="9">
        <v>-3.149</v>
      </c>
      <c r="G42" s="9">
        <v>5.81</v>
      </c>
      <c r="I42" s="14"/>
      <c r="J42" s="15"/>
      <c r="K42" s="14"/>
      <c r="L42" s="16"/>
      <c r="N42" s="9">
        <v>4.4041450777201998</v>
      </c>
      <c r="O42" s="9">
        <v>35.726072607260697</v>
      </c>
    </row>
    <row r="43" spans="1:15">
      <c r="A43" s="8" t="s">
        <v>221</v>
      </c>
      <c r="B43" s="9">
        <v>35.726072607260697</v>
      </c>
      <c r="C43" s="9">
        <v>0.324355940765164</v>
      </c>
      <c r="D43" s="9">
        <v>4.4041450777201998</v>
      </c>
      <c r="E43" s="9">
        <v>1.1000000000000001</v>
      </c>
      <c r="F43" s="9">
        <v>-2.5960000000000001</v>
      </c>
      <c r="G43" s="9">
        <v>6.71</v>
      </c>
      <c r="I43" s="14"/>
      <c r="J43" s="15"/>
      <c r="K43" s="14"/>
      <c r="L43" s="16"/>
      <c r="N43" s="9">
        <v>4.3814432989690797</v>
      </c>
      <c r="O43" s="9">
        <v>22.459961563100599</v>
      </c>
    </row>
    <row r="44" spans="1:15">
      <c r="A44" s="8" t="s">
        <v>222</v>
      </c>
      <c r="B44" s="9">
        <v>22.459961563100599</v>
      </c>
      <c r="C44" s="9">
        <v>0.93022043879305005</v>
      </c>
      <c r="D44" s="9">
        <v>4.3814432989690797</v>
      </c>
      <c r="E44" s="9">
        <v>1</v>
      </c>
      <c r="F44" s="9">
        <v>-1.9450000000000101</v>
      </c>
      <c r="G44" s="9">
        <v>7.24</v>
      </c>
      <c r="I44" s="14"/>
      <c r="J44" s="15"/>
      <c r="K44" s="14"/>
      <c r="L44" s="16"/>
      <c r="N44" s="9">
        <v>4.3701799485861299</v>
      </c>
      <c r="O44" s="9">
        <v>21.479391560353299</v>
      </c>
    </row>
    <row r="45" spans="1:15">
      <c r="A45" s="8" t="s">
        <v>223</v>
      </c>
      <c r="B45" s="9">
        <v>21.479391560353299</v>
      </c>
      <c r="C45" s="9">
        <v>0.21306032097399</v>
      </c>
      <c r="D45" s="9">
        <v>4.3701799485861299</v>
      </c>
      <c r="E45" s="9">
        <v>1</v>
      </c>
      <c r="F45" s="9">
        <v>-2.3239999999999998</v>
      </c>
      <c r="G45" s="9">
        <v>7.42</v>
      </c>
      <c r="I45" s="14"/>
      <c r="J45" s="15"/>
      <c r="K45" s="14"/>
      <c r="L45" s="16"/>
      <c r="N45" s="9">
        <v>4.3589743589743701</v>
      </c>
      <c r="O45" s="9">
        <v>16.654804270462598</v>
      </c>
    </row>
    <row r="46" spans="1:15">
      <c r="A46" s="8" t="s">
        <v>224</v>
      </c>
      <c r="B46" s="9">
        <v>16.654804270462598</v>
      </c>
      <c r="C46" s="9">
        <v>0.30803021374616901</v>
      </c>
      <c r="D46" s="9">
        <v>4.3589743589743701</v>
      </c>
      <c r="E46" s="9">
        <v>1</v>
      </c>
      <c r="F46" s="9">
        <v>-2.5870000000000002</v>
      </c>
      <c r="G46" s="9">
        <v>7.74</v>
      </c>
      <c r="I46" s="14"/>
      <c r="J46" s="15"/>
      <c r="K46" s="14"/>
      <c r="L46" s="16"/>
      <c r="N46" s="9">
        <v>4.0816326530612104</v>
      </c>
      <c r="O46" s="9">
        <v>13.1891891891892</v>
      </c>
    </row>
    <row r="47" spans="1:15">
      <c r="A47" s="8" t="s">
        <v>225</v>
      </c>
      <c r="B47" s="9">
        <v>13.1891891891892</v>
      </c>
      <c r="C47" s="9">
        <v>2.6125465122373002</v>
      </c>
      <c r="D47" s="9">
        <v>4.0816326530612104</v>
      </c>
      <c r="E47" s="9">
        <v>0.6</v>
      </c>
      <c r="F47" s="9">
        <v>-0.70199999999999796</v>
      </c>
      <c r="G47" s="9">
        <v>8.5</v>
      </c>
      <c r="I47" s="14"/>
      <c r="J47" s="15"/>
      <c r="K47" s="14"/>
      <c r="L47" s="16"/>
      <c r="N47" s="9">
        <v>3.8071065989847801</v>
      </c>
      <c r="O47" s="9">
        <v>7.78669724770642</v>
      </c>
    </row>
    <row r="48" spans="1:15">
      <c r="A48" s="8" t="s">
        <v>226</v>
      </c>
      <c r="B48" s="9">
        <v>7.78669724770642</v>
      </c>
      <c r="C48" s="9">
        <v>5.5603240169518804</v>
      </c>
      <c r="D48" s="9">
        <v>3.8071065989847801</v>
      </c>
      <c r="E48" s="9">
        <v>0.3</v>
      </c>
      <c r="F48" s="9">
        <v>1.5430000000000099</v>
      </c>
      <c r="G48" s="9">
        <v>9.11</v>
      </c>
      <c r="I48" s="14"/>
      <c r="J48" s="15"/>
      <c r="K48" s="14"/>
      <c r="L48" s="16"/>
      <c r="N48" s="9">
        <v>3.5353535353535199</v>
      </c>
      <c r="O48" s="9">
        <v>10.786760716223601</v>
      </c>
    </row>
    <row r="49" spans="1:15">
      <c r="A49" s="8" t="s">
        <v>227</v>
      </c>
      <c r="B49" s="9">
        <v>10.786760716223601</v>
      </c>
      <c r="C49" s="9">
        <v>6.4365851641536</v>
      </c>
      <c r="D49" s="9">
        <v>3.5353535353535199</v>
      </c>
      <c r="E49" s="9">
        <v>9.9999999999999603E-2</v>
      </c>
      <c r="F49" s="9">
        <v>2.3959999999999999</v>
      </c>
      <c r="G49" s="9">
        <v>9.77</v>
      </c>
      <c r="I49" s="14"/>
      <c r="J49" s="15"/>
      <c r="K49" s="14"/>
      <c r="L49" s="16"/>
      <c r="N49" s="9">
        <v>3.2663316582914699</v>
      </c>
      <c r="O49" s="9">
        <v>8.4063412599082206</v>
      </c>
    </row>
    <row r="50" spans="1:15">
      <c r="A50" s="8" t="s">
        <v>228</v>
      </c>
      <c r="B50" s="9">
        <v>8.4063412599082206</v>
      </c>
      <c r="C50" s="9">
        <v>4.5384979269276897</v>
      </c>
      <c r="D50" s="9">
        <v>3.2663316582914699</v>
      </c>
      <c r="E50" s="9">
        <v>-9.9999999999999603E-2</v>
      </c>
      <c r="F50" s="9">
        <v>1.575</v>
      </c>
      <c r="G50" s="9">
        <v>11.34</v>
      </c>
      <c r="I50" s="14"/>
      <c r="J50" s="15"/>
      <c r="K50" s="14"/>
      <c r="L50" s="16"/>
      <c r="N50" s="9">
        <v>3.25814536340854</v>
      </c>
      <c r="O50" s="9">
        <v>10.1498708010336</v>
      </c>
    </row>
    <row r="51" spans="1:15">
      <c r="A51" s="8" t="s">
        <v>229</v>
      </c>
      <c r="B51" s="9">
        <v>10.1498708010336</v>
      </c>
      <c r="C51" s="9">
        <v>6.84653002912248</v>
      </c>
      <c r="D51" s="9">
        <v>3.25814536340854</v>
      </c>
      <c r="E51" s="9">
        <v>-0.100000000000001</v>
      </c>
      <c r="F51" s="9">
        <v>2.9289999999999998</v>
      </c>
      <c r="G51" s="9">
        <v>11.69</v>
      </c>
      <c r="I51" s="14"/>
      <c r="J51" s="15"/>
      <c r="K51" s="14"/>
      <c r="L51" s="16"/>
      <c r="N51" s="9">
        <v>3.75939849624061</v>
      </c>
      <c r="O51" s="9">
        <v>6.8687070082743604</v>
      </c>
    </row>
    <row r="52" spans="1:15">
      <c r="A52" s="8" t="s">
        <v>230</v>
      </c>
      <c r="B52" s="9">
        <v>6.8687070082743604</v>
      </c>
      <c r="C52" s="9">
        <v>7.3557370464586898</v>
      </c>
      <c r="D52" s="9">
        <v>3.75939849624061</v>
      </c>
      <c r="E52" s="9">
        <v>-0.2</v>
      </c>
      <c r="F52" s="9">
        <v>3.851</v>
      </c>
      <c r="G52" s="9">
        <v>10.06</v>
      </c>
      <c r="I52" s="14"/>
      <c r="J52" s="15"/>
      <c r="K52" s="14"/>
      <c r="L52" s="16"/>
      <c r="N52" s="9">
        <v>3.4999999999999898</v>
      </c>
      <c r="O52" s="9">
        <v>3.57864357864357</v>
      </c>
    </row>
    <row r="53" spans="1:15">
      <c r="A53" s="8" t="s">
        <v>231</v>
      </c>
      <c r="B53" s="9">
        <v>3.57864357864357</v>
      </c>
      <c r="C53" s="9">
        <v>8.4211089130086005</v>
      </c>
      <c r="D53" s="9">
        <v>3.4999999999999898</v>
      </c>
      <c r="E53" s="9">
        <v>-0.2</v>
      </c>
      <c r="F53" s="9">
        <v>4.5640000000000098</v>
      </c>
      <c r="G53" s="9">
        <v>10.37</v>
      </c>
      <c r="I53" s="14"/>
      <c r="J53" s="15"/>
      <c r="K53" s="14"/>
      <c r="L53" s="16"/>
      <c r="N53" s="9">
        <v>3.4912718204488802</v>
      </c>
      <c r="O53" s="9">
        <v>9.9367660343270305</v>
      </c>
    </row>
    <row r="54" spans="1:15">
      <c r="A54" s="8" t="s">
        <v>232</v>
      </c>
      <c r="B54" s="9">
        <v>9.9367660343270305</v>
      </c>
      <c r="C54" s="9">
        <v>9.6397117694155394</v>
      </c>
      <c r="D54" s="9">
        <v>3.4912718204488802</v>
      </c>
      <c r="E54" s="9">
        <v>-0.2</v>
      </c>
      <c r="F54" s="9">
        <v>4.9669999999999996</v>
      </c>
      <c r="G54" s="9">
        <v>11.08</v>
      </c>
      <c r="I54" s="14"/>
      <c r="J54" s="15"/>
      <c r="K54" s="14"/>
      <c r="L54" s="16"/>
      <c r="N54" s="9">
        <v>3.2258064516129199</v>
      </c>
      <c r="O54" s="9">
        <v>8.5511651469098293</v>
      </c>
    </row>
    <row r="55" spans="1:15">
      <c r="A55" s="8" t="s">
        <v>233</v>
      </c>
      <c r="B55" s="9">
        <v>8.5511651469098293</v>
      </c>
      <c r="C55" s="9">
        <v>8.8856499271233709</v>
      </c>
      <c r="D55" s="9">
        <v>3.2258064516129199</v>
      </c>
      <c r="E55" s="9">
        <v>-0.2</v>
      </c>
      <c r="F55" s="9">
        <v>4.524</v>
      </c>
      <c r="G55" s="9">
        <v>11.19</v>
      </c>
      <c r="I55" s="14"/>
      <c r="J55" s="15"/>
      <c r="K55" s="14"/>
      <c r="L55" s="16"/>
      <c r="N55" s="9">
        <v>2.9629629629629699</v>
      </c>
      <c r="O55" s="9">
        <v>12.3561414521866</v>
      </c>
    </row>
    <row r="56" spans="1:15">
      <c r="A56" s="8" t="s">
        <v>234</v>
      </c>
      <c r="B56" s="9">
        <v>12.3561414521866</v>
      </c>
      <c r="C56" s="9">
        <v>8.5194268749193096</v>
      </c>
      <c r="D56" s="9">
        <v>2.9629629629629699</v>
      </c>
      <c r="E56" s="9">
        <v>-0.2</v>
      </c>
      <c r="F56" s="9">
        <v>4.4010000000000096</v>
      </c>
      <c r="G56" s="9">
        <v>11.87</v>
      </c>
      <c r="I56" s="14"/>
      <c r="J56" s="15"/>
      <c r="K56" s="14"/>
      <c r="L56" s="16"/>
      <c r="N56" s="9">
        <v>2.95566502463054</v>
      </c>
      <c r="O56" s="9">
        <v>12.1781278400485</v>
      </c>
    </row>
    <row r="57" spans="1:15">
      <c r="A57" s="8" t="s">
        <v>235</v>
      </c>
      <c r="B57" s="9">
        <v>12.1781278400485</v>
      </c>
      <c r="C57" s="9">
        <v>9.2967391004224602</v>
      </c>
      <c r="D57" s="9">
        <v>2.95566502463054</v>
      </c>
      <c r="E57" s="9">
        <v>-0.4</v>
      </c>
      <c r="F57" s="9">
        <v>4.5780000000000003</v>
      </c>
      <c r="G57" s="9">
        <v>12.53</v>
      </c>
      <c r="I57" s="14"/>
      <c r="J57" s="15"/>
      <c r="K57" s="14"/>
      <c r="L57" s="16"/>
      <c r="N57" s="9">
        <v>2.9484029484029302</v>
      </c>
      <c r="O57" s="9">
        <v>12.416107382550299</v>
      </c>
    </row>
    <row r="58" spans="1:15">
      <c r="A58" s="8" t="s">
        <v>236</v>
      </c>
      <c r="B58" s="9">
        <v>12.416107382550299</v>
      </c>
      <c r="C58" s="9">
        <v>10.187187908889401</v>
      </c>
      <c r="D58" s="9">
        <v>2.9484029484029302</v>
      </c>
      <c r="E58" s="9">
        <v>-0.5</v>
      </c>
      <c r="F58" s="9">
        <v>6.1090000000000098</v>
      </c>
      <c r="G58" s="9">
        <v>12.42</v>
      </c>
      <c r="I58" s="14"/>
      <c r="J58" s="15"/>
      <c r="K58" s="14"/>
      <c r="L58" s="16"/>
      <c r="N58" s="9">
        <v>3.1862745098039298</v>
      </c>
      <c r="O58" s="9">
        <v>18.4123952032262</v>
      </c>
    </row>
    <row r="59" spans="1:15">
      <c r="A59" s="8" t="s">
        <v>237</v>
      </c>
      <c r="B59" s="9">
        <v>18.4123952032262</v>
      </c>
      <c r="C59" s="9">
        <v>9.2239331954340003</v>
      </c>
      <c r="D59" s="9">
        <v>3.1862745098039298</v>
      </c>
      <c r="E59" s="9">
        <v>-0.5</v>
      </c>
      <c r="F59" s="9">
        <v>5.4179999999999904</v>
      </c>
      <c r="G59" s="9">
        <v>12.52</v>
      </c>
      <c r="I59" s="14"/>
      <c r="J59" s="15"/>
      <c r="K59" s="14"/>
      <c r="L59" s="16"/>
      <c r="N59" s="9">
        <v>3.1784841075794801</v>
      </c>
      <c r="O59" s="9">
        <v>24.1302266198532</v>
      </c>
    </row>
    <row r="60" spans="1:15">
      <c r="A60" s="8" t="s">
        <v>238</v>
      </c>
      <c r="B60" s="9">
        <v>24.1302266198532</v>
      </c>
      <c r="C60" s="9">
        <v>10.5043831787575</v>
      </c>
      <c r="D60" s="9">
        <v>3.1784841075794801</v>
      </c>
      <c r="E60" s="9">
        <v>-0.2</v>
      </c>
      <c r="F60" s="9">
        <v>5.9269999999999898</v>
      </c>
      <c r="G60" s="9">
        <v>12.46</v>
      </c>
      <c r="I60" s="14"/>
      <c r="J60" s="15"/>
      <c r="K60" s="14"/>
      <c r="L60" s="16"/>
      <c r="N60" s="9">
        <v>3.41463414634147</v>
      </c>
      <c r="O60" s="9">
        <v>15.633264766382601</v>
      </c>
    </row>
    <row r="61" spans="1:15">
      <c r="A61" s="8" t="s">
        <v>239</v>
      </c>
      <c r="B61" s="9">
        <v>15.633264766382601</v>
      </c>
      <c r="C61" s="9">
        <v>12.3925204599606</v>
      </c>
      <c r="D61" s="9">
        <v>3.41463414634147</v>
      </c>
      <c r="E61" s="9">
        <v>-0.7</v>
      </c>
      <c r="F61" s="9">
        <v>6.5399999999999903</v>
      </c>
      <c r="G61" s="9">
        <v>12.71</v>
      </c>
      <c r="I61" s="14"/>
      <c r="J61" s="15"/>
      <c r="K61" s="14"/>
      <c r="L61" s="16"/>
      <c r="N61" s="9">
        <v>3.4063260340632602</v>
      </c>
      <c r="O61" s="9">
        <v>11.6317106022706</v>
      </c>
    </row>
    <row r="62" spans="1:15">
      <c r="A62" s="8" t="s">
        <v>240</v>
      </c>
      <c r="B62" s="9">
        <v>11.6317106022706</v>
      </c>
      <c r="C62" s="9">
        <v>13.897465928449799</v>
      </c>
      <c r="D62" s="9">
        <v>3.4063260340632602</v>
      </c>
      <c r="E62" s="9">
        <v>-0.8</v>
      </c>
      <c r="F62" s="9">
        <v>6.5289999999999999</v>
      </c>
      <c r="G62" s="9">
        <v>12.68</v>
      </c>
      <c r="I62" s="14"/>
      <c r="J62" s="15"/>
      <c r="K62" s="14"/>
      <c r="L62" s="16"/>
      <c r="N62" s="9">
        <v>3.6407766990291401</v>
      </c>
      <c r="O62" s="9">
        <v>4.7949704419630397</v>
      </c>
    </row>
    <row r="63" spans="1:15">
      <c r="A63" s="8" t="s">
        <v>241</v>
      </c>
      <c r="B63" s="9">
        <v>4.7949704419630397</v>
      </c>
      <c r="C63" s="9">
        <v>10.527127796348701</v>
      </c>
      <c r="D63" s="9">
        <v>3.6407766990291401</v>
      </c>
      <c r="E63" s="9">
        <v>-0.89999999999999902</v>
      </c>
      <c r="F63" s="9">
        <v>5.0759999999999899</v>
      </c>
      <c r="G63" s="9">
        <v>13.11</v>
      </c>
      <c r="I63" s="14"/>
      <c r="J63" s="15"/>
      <c r="K63" s="14"/>
      <c r="L63" s="16"/>
      <c r="N63" s="9">
        <v>3.8647342995169001</v>
      </c>
      <c r="O63" s="9">
        <v>4.0298507462686501</v>
      </c>
    </row>
    <row r="64" spans="1:15">
      <c r="A64" s="8" t="s">
        <v>242</v>
      </c>
      <c r="B64" s="9">
        <v>4.0298507462686501</v>
      </c>
      <c r="C64" s="9">
        <v>10.912401476603801</v>
      </c>
      <c r="D64" s="9">
        <v>3.8647342995169001</v>
      </c>
      <c r="E64" s="9">
        <v>-0.7</v>
      </c>
      <c r="F64" s="9">
        <v>5.5540000000000003</v>
      </c>
      <c r="G64" s="9">
        <v>14.65</v>
      </c>
      <c r="I64" s="14"/>
      <c r="J64" s="15"/>
      <c r="K64" s="14"/>
      <c r="L64" s="16"/>
      <c r="N64" s="9">
        <v>4.8309178743961301</v>
      </c>
      <c r="O64" s="9">
        <v>-0.65013467075323295</v>
      </c>
    </row>
    <row r="65" spans="1:15">
      <c r="A65" s="8" t="s">
        <v>243</v>
      </c>
      <c r="B65" s="9">
        <v>-0.65013467075323295</v>
      </c>
      <c r="C65" s="9">
        <v>10.0429036394122</v>
      </c>
      <c r="D65" s="9">
        <v>4.8309178743961301</v>
      </c>
      <c r="E65" s="9">
        <v>-0.89999999999999902</v>
      </c>
      <c r="F65" s="9">
        <v>4.8330000000000002</v>
      </c>
      <c r="G65" s="9">
        <v>15.23</v>
      </c>
      <c r="I65" s="14"/>
      <c r="J65" s="15"/>
      <c r="K65" s="14"/>
      <c r="L65" s="16"/>
      <c r="N65" s="9">
        <v>5.3012048192771202</v>
      </c>
      <c r="O65" s="9">
        <v>-4.1815027846252102</v>
      </c>
    </row>
    <row r="66" spans="1:15">
      <c r="A66" s="8" t="s">
        <v>244</v>
      </c>
      <c r="B66" s="9">
        <v>-4.1815027846252102</v>
      </c>
      <c r="C66" s="9">
        <v>8.0740957110169802</v>
      </c>
      <c r="D66" s="9">
        <v>5.3012048192771202</v>
      </c>
      <c r="E66" s="9">
        <v>-0.7</v>
      </c>
      <c r="F66" s="9">
        <v>3.7410000000000001</v>
      </c>
      <c r="G66" s="9">
        <v>15.35</v>
      </c>
      <c r="I66" s="14"/>
      <c r="J66" s="15"/>
      <c r="K66" s="14"/>
      <c r="L66" s="16"/>
      <c r="N66" s="9">
        <v>5.5288461538461497</v>
      </c>
      <c r="O66" s="9">
        <v>-2.6880716819115098</v>
      </c>
    </row>
    <row r="67" spans="1:15">
      <c r="A67" s="8" t="s">
        <v>245</v>
      </c>
      <c r="B67" s="9">
        <v>-2.6880716819115098</v>
      </c>
      <c r="C67" s="9">
        <v>8.8395638629283493</v>
      </c>
      <c r="D67" s="9">
        <v>5.5288461538461497</v>
      </c>
      <c r="E67" s="9">
        <v>-0.8</v>
      </c>
      <c r="F67" s="9">
        <v>4.2679999999999998</v>
      </c>
      <c r="G67" s="9">
        <v>15.39</v>
      </c>
      <c r="I67" s="14"/>
      <c r="J67" s="15"/>
      <c r="K67" s="14"/>
      <c r="L67" s="16"/>
      <c r="N67" s="9">
        <v>5.9952038369304601</v>
      </c>
      <c r="O67" s="9">
        <v>0.77288388118075302</v>
      </c>
    </row>
    <row r="68" spans="1:15">
      <c r="A68" s="8" t="s">
        <v>246</v>
      </c>
      <c r="B68" s="9">
        <v>0.77288388118075302</v>
      </c>
      <c r="C68" s="9">
        <v>8.6856191269180503</v>
      </c>
      <c r="D68" s="9">
        <v>5.9952038369304601</v>
      </c>
      <c r="E68" s="9">
        <v>-0.8</v>
      </c>
      <c r="F68" s="9">
        <v>4.0019999999999998</v>
      </c>
      <c r="G68" s="9">
        <v>15.52</v>
      </c>
      <c r="I68" s="14"/>
      <c r="J68" s="15"/>
      <c r="K68" s="14"/>
      <c r="L68" s="16"/>
      <c r="N68" s="9">
        <v>5.7416267942583801</v>
      </c>
      <c r="O68" s="9">
        <v>-6.1571698622738404</v>
      </c>
    </row>
    <row r="69" spans="1:15">
      <c r="A69" s="8" t="s">
        <v>247</v>
      </c>
      <c r="B69" s="9">
        <v>-6.1571698622738404</v>
      </c>
      <c r="C69" s="9">
        <v>10.054567502020999</v>
      </c>
      <c r="D69" s="9">
        <v>5.7416267942583801</v>
      </c>
      <c r="E69" s="9">
        <v>-0.8</v>
      </c>
      <c r="F69" s="9">
        <v>4.3350000000000097</v>
      </c>
      <c r="G69" s="9">
        <v>15.55</v>
      </c>
      <c r="I69" s="14"/>
      <c r="J69" s="15"/>
      <c r="K69" s="14"/>
      <c r="L69" s="16"/>
      <c r="N69" s="9">
        <v>7.3985680190930898</v>
      </c>
      <c r="O69" s="9">
        <v>-1.9176843057439901</v>
      </c>
    </row>
    <row r="70" spans="1:15">
      <c r="A70" s="8" t="s">
        <v>248</v>
      </c>
      <c r="B70" s="9">
        <v>-1.9176843057439901</v>
      </c>
      <c r="C70" s="9">
        <v>7.2605661108956898</v>
      </c>
      <c r="D70" s="9">
        <v>7.3985680190930898</v>
      </c>
      <c r="E70" s="9">
        <v>-0.8</v>
      </c>
      <c r="F70" s="9">
        <v>3.0069999999999899</v>
      </c>
      <c r="G70" s="9">
        <v>15.92</v>
      </c>
      <c r="I70" s="14"/>
      <c r="J70" s="15"/>
      <c r="K70" s="14"/>
      <c r="L70" s="16"/>
      <c r="N70" s="9">
        <v>7.3634204275534501</v>
      </c>
      <c r="O70" s="9">
        <v>-2.9485570890840598</v>
      </c>
    </row>
    <row r="71" spans="1:15">
      <c r="A71" s="8" t="s">
        <v>249</v>
      </c>
      <c r="B71" s="9">
        <v>-2.9485570890840598</v>
      </c>
      <c r="C71" s="9">
        <v>7.2642678450351799</v>
      </c>
      <c r="D71" s="9">
        <v>7.3634204275534501</v>
      </c>
      <c r="E71" s="9">
        <v>-0.7</v>
      </c>
      <c r="F71" s="9">
        <v>3.11500000000001</v>
      </c>
      <c r="G71" s="9">
        <v>15.97</v>
      </c>
      <c r="I71" s="14"/>
      <c r="J71" s="15"/>
      <c r="K71" s="14"/>
      <c r="L71" s="16"/>
      <c r="N71" s="9">
        <v>8.0568720379146992</v>
      </c>
      <c r="O71" s="9">
        <v>-17.750921402245702</v>
      </c>
    </row>
    <row r="72" spans="1:15">
      <c r="A72" s="8" t="s">
        <v>250</v>
      </c>
      <c r="B72" s="9">
        <v>-17.750921402245702</v>
      </c>
      <c r="C72" s="9">
        <v>6.7235392857964102</v>
      </c>
      <c r="D72" s="9">
        <v>8.0568720379146992</v>
      </c>
      <c r="E72" s="9">
        <v>-1</v>
      </c>
      <c r="F72" s="9">
        <v>2.5490000000000101</v>
      </c>
      <c r="G72" s="9">
        <v>15.44</v>
      </c>
      <c r="I72" s="14"/>
      <c r="J72" s="15"/>
      <c r="K72" s="14"/>
      <c r="L72" s="16"/>
      <c r="N72" s="9">
        <v>8.25471698113207</v>
      </c>
      <c r="O72" s="9">
        <v>-17.3655230834392</v>
      </c>
    </row>
    <row r="73" spans="1:15">
      <c r="A73" s="8" t="s">
        <v>251</v>
      </c>
      <c r="B73" s="9">
        <v>-17.3655230834392</v>
      </c>
      <c r="C73" s="9">
        <v>6.1340645666751099</v>
      </c>
      <c r="D73" s="9">
        <v>8.25471698113207</v>
      </c>
      <c r="E73" s="9">
        <v>-0.5</v>
      </c>
      <c r="F73" s="9">
        <v>1.956</v>
      </c>
      <c r="G73" s="9">
        <v>15.57</v>
      </c>
      <c r="I73" s="14"/>
      <c r="J73" s="15"/>
      <c r="K73" s="14"/>
      <c r="L73" s="16"/>
      <c r="N73" s="9">
        <v>8.9411764705882302</v>
      </c>
      <c r="O73" s="9">
        <v>-16.771524605705402</v>
      </c>
    </row>
    <row r="74" spans="1:15">
      <c r="A74" s="8" t="s">
        <v>252</v>
      </c>
      <c r="B74" s="9">
        <v>-16.771524605705402</v>
      </c>
      <c r="C74" s="9">
        <v>4.4380565098506697</v>
      </c>
      <c r="D74" s="9">
        <v>8.9411764705882302</v>
      </c>
      <c r="E74" s="9">
        <v>-0.3</v>
      </c>
      <c r="F74" s="9">
        <v>0.754000000000005</v>
      </c>
      <c r="G74" s="9">
        <v>15.36</v>
      </c>
      <c r="I74" s="14"/>
      <c r="J74" s="15"/>
      <c r="K74" s="14"/>
      <c r="L74" s="16"/>
      <c r="N74" s="9">
        <v>9.6018735362997507</v>
      </c>
      <c r="O74" s="9">
        <v>-13.8431232091691</v>
      </c>
    </row>
    <row r="75" spans="1:15">
      <c r="A75" s="8" t="s">
        <v>253</v>
      </c>
      <c r="B75" s="9">
        <v>-13.8431232091691</v>
      </c>
      <c r="C75" s="9">
        <v>3.21514982319002</v>
      </c>
      <c r="D75" s="9">
        <v>9.6018735362997507</v>
      </c>
      <c r="E75" s="9">
        <v>0.19999999999999901</v>
      </c>
      <c r="F75" s="9">
        <v>-0.42399999999999199</v>
      </c>
      <c r="G75" s="9">
        <v>14.38</v>
      </c>
      <c r="I75" s="14"/>
      <c r="J75" s="15"/>
      <c r="K75" s="14"/>
      <c r="L75" s="16"/>
      <c r="N75" s="9">
        <v>9.9999999999999893</v>
      </c>
      <c r="O75" s="9">
        <v>-15.728120516499301</v>
      </c>
    </row>
    <row r="76" spans="1:15">
      <c r="A76" s="8" t="s">
        <v>254</v>
      </c>
      <c r="B76" s="9">
        <v>-15.728120516499301</v>
      </c>
      <c r="C76" s="9">
        <v>1.2683563091731</v>
      </c>
      <c r="D76" s="9">
        <v>9.9999999999999893</v>
      </c>
      <c r="E76" s="9">
        <v>0.2</v>
      </c>
      <c r="F76" s="9">
        <v>-1.946</v>
      </c>
      <c r="G76" s="9">
        <v>13.01</v>
      </c>
      <c r="I76" s="14"/>
      <c r="J76" s="15"/>
      <c r="K76" s="14"/>
      <c r="L76" s="16"/>
      <c r="N76" s="9">
        <v>10.138248847926301</v>
      </c>
      <c r="O76" s="9">
        <v>-15.5744601290081</v>
      </c>
    </row>
    <row r="77" spans="1:15">
      <c r="A77" s="8" t="s">
        <v>255</v>
      </c>
      <c r="B77" s="9">
        <v>-15.5744601290081</v>
      </c>
      <c r="C77" s="9">
        <v>1.3959533039055401</v>
      </c>
      <c r="D77" s="9">
        <v>10.138248847926301</v>
      </c>
      <c r="E77" s="9">
        <v>0.19999999999999901</v>
      </c>
      <c r="F77" s="9">
        <v>-1.911</v>
      </c>
      <c r="G77" s="9">
        <v>12.19</v>
      </c>
      <c r="I77" s="14"/>
      <c r="J77" s="15"/>
      <c r="K77" s="14"/>
      <c r="L77" s="16"/>
      <c r="N77" s="9">
        <v>10.0686498855835</v>
      </c>
      <c r="O77" s="9">
        <v>-16.8365888518342</v>
      </c>
    </row>
    <row r="78" spans="1:15">
      <c r="A78" s="8" t="s">
        <v>256</v>
      </c>
      <c r="B78" s="9">
        <v>-16.8365888518342</v>
      </c>
      <c r="C78" s="9">
        <v>0.62614022838352001</v>
      </c>
      <c r="D78" s="9">
        <v>10.0686498855835</v>
      </c>
      <c r="E78" s="9">
        <v>9.9999999999999603E-2</v>
      </c>
      <c r="F78" s="9">
        <v>-1.91500000000001</v>
      </c>
      <c r="G78" s="9">
        <v>11.18</v>
      </c>
      <c r="I78" s="14"/>
      <c r="J78" s="15"/>
      <c r="K78" s="14"/>
      <c r="L78" s="16"/>
      <c r="N78" s="9">
        <v>10.7061503416856</v>
      </c>
      <c r="O78" s="9">
        <v>-17.513907538845199</v>
      </c>
    </row>
    <row r="79" spans="1:15">
      <c r="A79" s="8" t="s">
        <v>257</v>
      </c>
      <c r="B79" s="9">
        <v>-17.513907538845199</v>
      </c>
      <c r="C79" s="9">
        <v>1.6346153846153799</v>
      </c>
      <c r="D79" s="9">
        <v>10.7061503416856</v>
      </c>
      <c r="E79" s="9">
        <v>0.19999999999999901</v>
      </c>
      <c r="F79" s="9">
        <v>-1.8079999999999901</v>
      </c>
      <c r="G79" s="9">
        <v>10.72</v>
      </c>
      <c r="I79" s="14"/>
      <c r="J79" s="15"/>
      <c r="K79" s="14"/>
      <c r="L79" s="16"/>
      <c r="N79" s="9">
        <v>10.859728506787301</v>
      </c>
      <c r="O79" s="9">
        <v>-26.714100905562699</v>
      </c>
    </row>
    <row r="80" spans="1:15">
      <c r="A80" s="8" t="s">
        <v>258</v>
      </c>
      <c r="B80" s="9">
        <v>-26.714100905562699</v>
      </c>
      <c r="C80" s="9">
        <v>1.35271199054416</v>
      </c>
      <c r="D80" s="9">
        <v>10.859728506787301</v>
      </c>
      <c r="E80" s="9">
        <v>0.5</v>
      </c>
      <c r="F80" s="9">
        <v>-1.8139999999999901</v>
      </c>
      <c r="G80" s="9">
        <v>9.9600000000000009</v>
      </c>
      <c r="I80" s="14"/>
      <c r="J80" s="15"/>
      <c r="K80" s="14"/>
      <c r="L80" s="16"/>
      <c r="N80" s="9">
        <v>11.538461538461499</v>
      </c>
      <c r="O80" s="9">
        <v>-30.791366906474799</v>
      </c>
    </row>
    <row r="81" spans="1:15">
      <c r="A81" s="8" t="s">
        <v>259</v>
      </c>
      <c r="B81" s="9">
        <v>-30.791366906474799</v>
      </c>
      <c r="C81" s="9">
        <v>1.26939674960975</v>
      </c>
      <c r="D81" s="9">
        <v>11.538461538461499</v>
      </c>
      <c r="E81" s="9">
        <v>0.7</v>
      </c>
      <c r="F81" s="9">
        <v>-2.0960000000000001</v>
      </c>
      <c r="G81" s="9">
        <v>9.1199999999999992</v>
      </c>
      <c r="I81" s="14"/>
      <c r="J81" s="15"/>
      <c r="K81" s="14"/>
      <c r="L81" s="16"/>
      <c r="N81" s="9">
        <v>10.8888888888889</v>
      </c>
      <c r="O81" s="9">
        <v>-41.399981554920203</v>
      </c>
    </row>
    <row r="82" spans="1:15">
      <c r="A82" s="8" t="s">
        <v>260</v>
      </c>
      <c r="B82" s="9">
        <v>-41.399981554920203</v>
      </c>
      <c r="C82" s="9">
        <v>0.83370989606867996</v>
      </c>
      <c r="D82" s="9">
        <v>10.8888888888889</v>
      </c>
      <c r="E82" s="9">
        <v>0.7</v>
      </c>
      <c r="F82" s="9">
        <v>-2.6419999999999999</v>
      </c>
      <c r="G82" s="9">
        <v>8.76</v>
      </c>
      <c r="I82" s="14"/>
      <c r="J82" s="15"/>
      <c r="K82" s="14"/>
      <c r="L82" s="16"/>
      <c r="N82" s="9">
        <v>11.9469026548672</v>
      </c>
      <c r="O82" s="9">
        <v>-31.7573183119402</v>
      </c>
    </row>
    <row r="83" spans="1:15">
      <c r="A83" s="8" t="s">
        <v>261</v>
      </c>
      <c r="B83" s="9">
        <v>-31.7573183119402</v>
      </c>
      <c r="C83" s="9">
        <v>-0.353110423296565</v>
      </c>
      <c r="D83" s="9">
        <v>11.9469026548672</v>
      </c>
      <c r="E83" s="9">
        <v>1.1000000000000001</v>
      </c>
      <c r="F83" s="9">
        <v>-3.2410000000000001</v>
      </c>
      <c r="G83" s="9">
        <v>8.1300000000000008</v>
      </c>
      <c r="I83" s="14"/>
      <c r="J83" s="15"/>
      <c r="K83" s="14"/>
      <c r="L83" s="16"/>
      <c r="N83" s="9">
        <v>11.842105263157899</v>
      </c>
      <c r="O83" s="9">
        <v>-27.084201750729498</v>
      </c>
    </row>
    <row r="84" spans="1:15">
      <c r="A84" s="8" t="s">
        <v>262</v>
      </c>
      <c r="B84" s="9">
        <v>-27.084201750729498</v>
      </c>
      <c r="C84" s="9">
        <v>-1.5232801154848701</v>
      </c>
      <c r="D84" s="9">
        <v>11.842105263157899</v>
      </c>
      <c r="E84" s="9">
        <v>1.4</v>
      </c>
      <c r="F84" s="9">
        <v>-4.0520000000000103</v>
      </c>
      <c r="G84" s="9">
        <v>7.7</v>
      </c>
      <c r="I84" s="14"/>
      <c r="J84" s="15"/>
      <c r="K84" s="14"/>
      <c r="L84" s="16"/>
      <c r="N84" s="9">
        <v>12.2004357298475</v>
      </c>
      <c r="O84" s="9">
        <v>-29.7180932854946</v>
      </c>
    </row>
    <row r="85" spans="1:15">
      <c r="A85" s="8" t="s">
        <v>263</v>
      </c>
      <c r="B85" s="9">
        <v>-29.7180932854946</v>
      </c>
      <c r="C85" s="9">
        <v>-5.2845263683536299</v>
      </c>
      <c r="D85" s="9">
        <v>12.2004357298475</v>
      </c>
      <c r="E85" s="9">
        <v>1.8</v>
      </c>
      <c r="F85" s="9">
        <v>-7.1520000000000001</v>
      </c>
      <c r="G85" s="9">
        <v>6.43</v>
      </c>
      <c r="I85" s="14"/>
      <c r="J85" s="15"/>
      <c r="K85" s="14"/>
      <c r="L85" s="16"/>
      <c r="N85" s="9">
        <v>12.0950323974082</v>
      </c>
      <c r="O85" s="9">
        <v>-20.285803044423702</v>
      </c>
    </row>
    <row r="86" spans="1:15">
      <c r="A86" s="8" t="s">
        <v>264</v>
      </c>
      <c r="B86" s="9">
        <v>-20.285803044423702</v>
      </c>
      <c r="C86" s="9">
        <v>-7.5366988900823504</v>
      </c>
      <c r="D86" s="9">
        <v>12.0950323974082</v>
      </c>
      <c r="E86" s="9">
        <v>2.2999999999999998</v>
      </c>
      <c r="F86" s="9">
        <v>-9.70399999999999</v>
      </c>
      <c r="G86" s="9">
        <v>5.25</v>
      </c>
      <c r="I86" s="14"/>
      <c r="J86" s="15"/>
      <c r="K86" s="14"/>
      <c r="L86" s="16"/>
      <c r="N86" s="9">
        <v>11.752136752136799</v>
      </c>
      <c r="O86" s="9">
        <v>-15.204739139472</v>
      </c>
    </row>
    <row r="87" spans="1:15">
      <c r="A87" s="8" t="s">
        <v>265</v>
      </c>
      <c r="B87" s="9">
        <v>-15.204739139472</v>
      </c>
      <c r="C87" s="9">
        <v>-8.7228959112834108</v>
      </c>
      <c r="D87" s="9">
        <v>11.752136752136799</v>
      </c>
      <c r="E87" s="9">
        <v>3</v>
      </c>
      <c r="F87" s="9">
        <v>-10.007999999999999</v>
      </c>
      <c r="G87" s="9">
        <v>4.6500000000000004</v>
      </c>
      <c r="I87" s="14"/>
      <c r="J87" s="15"/>
      <c r="K87" s="14"/>
      <c r="L87" s="16"/>
      <c r="N87" s="9">
        <v>11.2050739957717</v>
      </c>
      <c r="O87" s="9">
        <v>-11.3002766546074</v>
      </c>
    </row>
    <row r="88" spans="1:15">
      <c r="A88" s="8" t="s">
        <v>266</v>
      </c>
      <c r="B88" s="9">
        <v>-11.3002766546074</v>
      </c>
      <c r="C88" s="9">
        <v>-10.541626879261001</v>
      </c>
      <c r="D88" s="9">
        <v>11.2050739957717</v>
      </c>
      <c r="E88" s="9">
        <v>2.9</v>
      </c>
      <c r="F88" s="9">
        <v>-11.48</v>
      </c>
      <c r="G88" s="9">
        <v>4.05</v>
      </c>
      <c r="I88" s="14"/>
      <c r="J88" s="15"/>
      <c r="K88" s="14"/>
      <c r="L88" s="16"/>
      <c r="N88" s="9">
        <v>10.4602510460251</v>
      </c>
      <c r="O88" s="9">
        <v>-3.33296423430407</v>
      </c>
    </row>
    <row r="89" spans="1:15">
      <c r="A89" s="8" t="s">
        <v>267</v>
      </c>
      <c r="B89" s="9">
        <v>-3.33296423430407</v>
      </c>
      <c r="C89" s="9">
        <v>-11.8867674356935</v>
      </c>
      <c r="D89" s="9">
        <v>10.4602510460251</v>
      </c>
      <c r="E89" s="9">
        <v>3.5</v>
      </c>
      <c r="F89" s="9">
        <v>-12.144</v>
      </c>
      <c r="G89" s="9">
        <v>3.63</v>
      </c>
      <c r="I89" s="14"/>
      <c r="J89" s="15"/>
      <c r="K89" s="14"/>
      <c r="L89" s="16"/>
      <c r="N89" s="9">
        <v>10.1871101871102</v>
      </c>
      <c r="O89" s="9">
        <v>4.43400549954172</v>
      </c>
    </row>
    <row r="90" spans="1:15">
      <c r="A90" s="8" t="s">
        <v>268</v>
      </c>
      <c r="B90" s="9">
        <v>4.43400549954172</v>
      </c>
      <c r="C90" s="9">
        <v>-10.5647201020659</v>
      </c>
      <c r="D90" s="9">
        <v>10.1871101871102</v>
      </c>
      <c r="E90" s="9">
        <v>3.7</v>
      </c>
      <c r="F90" s="9">
        <v>-11.773</v>
      </c>
      <c r="G90" s="9">
        <v>2.97</v>
      </c>
      <c r="I90" s="14"/>
      <c r="J90" s="15"/>
      <c r="K90" s="14"/>
      <c r="L90" s="16"/>
      <c r="N90" s="9">
        <v>9.2592592592592595</v>
      </c>
      <c r="O90" s="9">
        <v>10.6860465116279</v>
      </c>
    </row>
    <row r="91" spans="1:15">
      <c r="A91" s="8" t="s">
        <v>269</v>
      </c>
      <c r="B91" s="9">
        <v>10.6860465116279</v>
      </c>
      <c r="C91" s="9">
        <v>-12.5673802556599</v>
      </c>
      <c r="D91" s="9">
        <v>9.2592592592592595</v>
      </c>
      <c r="E91" s="9">
        <v>3.9</v>
      </c>
      <c r="F91" s="9">
        <v>-12.468</v>
      </c>
      <c r="G91" s="9">
        <v>2.13</v>
      </c>
      <c r="I91" s="14"/>
      <c r="J91" s="15"/>
      <c r="K91" s="14"/>
      <c r="L91" s="16"/>
      <c r="N91" s="9">
        <v>9.1836734693877506</v>
      </c>
      <c r="O91" s="9">
        <v>11.902660446349801</v>
      </c>
    </row>
    <row r="92" spans="1:15">
      <c r="A92" s="8" t="s">
        <v>270</v>
      </c>
      <c r="B92" s="9">
        <v>11.902660446349801</v>
      </c>
      <c r="C92" s="9">
        <v>-11.7678818244644</v>
      </c>
      <c r="D92" s="9">
        <v>9.1836734693877506</v>
      </c>
      <c r="E92" s="9">
        <v>3.4</v>
      </c>
      <c r="F92" s="9">
        <v>-11.817</v>
      </c>
      <c r="G92" s="9">
        <v>1.46</v>
      </c>
      <c r="I92" s="14"/>
      <c r="J92" s="15"/>
      <c r="K92" s="14"/>
      <c r="L92" s="16"/>
      <c r="N92" s="9">
        <v>9.5334685598377398</v>
      </c>
      <c r="O92" s="9">
        <v>20.415800415800401</v>
      </c>
    </row>
    <row r="93" spans="1:15">
      <c r="A93" s="8" t="s">
        <v>271</v>
      </c>
      <c r="B93" s="9">
        <v>20.415800415800401</v>
      </c>
      <c r="C93" s="9">
        <v>-11.1793639640048</v>
      </c>
      <c r="D93" s="9">
        <v>9.5334685598377398</v>
      </c>
      <c r="E93" s="9">
        <v>3.1</v>
      </c>
      <c r="F93" s="9">
        <v>-10.959</v>
      </c>
      <c r="G93" s="9">
        <v>-0.43</v>
      </c>
      <c r="I93" s="14"/>
      <c r="J93" s="15"/>
      <c r="K93" s="14"/>
      <c r="L93" s="16"/>
      <c r="N93" s="9">
        <v>8.6172344689378892</v>
      </c>
      <c r="O93" s="9">
        <v>31.995593327038101</v>
      </c>
    </row>
    <row r="94" spans="1:15">
      <c r="A94" s="8" t="s">
        <v>272</v>
      </c>
      <c r="B94" s="9">
        <v>31.995593327038101</v>
      </c>
      <c r="C94" s="9">
        <v>-8.7342311053350894</v>
      </c>
      <c r="D94" s="9">
        <v>8.6172344689378892</v>
      </c>
      <c r="E94" s="9">
        <v>2.9</v>
      </c>
      <c r="F94" s="9">
        <v>-9.4190000000000005</v>
      </c>
      <c r="G94" s="9">
        <v>-0.36</v>
      </c>
      <c r="I94" s="14"/>
      <c r="J94" s="15"/>
      <c r="K94" s="14"/>
      <c r="L94" s="16"/>
      <c r="N94" s="9">
        <v>7.9051383399209501</v>
      </c>
      <c r="O94" s="9">
        <v>20.487144790257101</v>
      </c>
    </row>
    <row r="95" spans="1:15">
      <c r="A95" s="8" t="s">
        <v>273</v>
      </c>
      <c r="B95" s="9">
        <v>20.487144790257101</v>
      </c>
      <c r="C95" s="9">
        <v>-8.0343862105171109</v>
      </c>
      <c r="D95" s="9">
        <v>7.9051383399209501</v>
      </c>
      <c r="E95" s="9">
        <v>2.5</v>
      </c>
      <c r="F95" s="9">
        <v>-8.4930000000000092</v>
      </c>
      <c r="G95" s="9">
        <v>-0.55000000000000004</v>
      </c>
      <c r="I95" s="14"/>
      <c r="J95" s="15"/>
      <c r="K95" s="14"/>
      <c r="L95" s="16"/>
      <c r="N95" s="9">
        <v>7.6470588235294104</v>
      </c>
      <c r="O95" s="9">
        <v>30.3987423181363</v>
      </c>
    </row>
    <row r="96" spans="1:15">
      <c r="A96" s="8" t="s">
        <v>274</v>
      </c>
      <c r="B96" s="9">
        <v>30.3987423181363</v>
      </c>
      <c r="C96" s="9">
        <v>-7.5657462915153504</v>
      </c>
      <c r="D96" s="9">
        <v>7.6470588235294104</v>
      </c>
      <c r="E96" s="9">
        <v>2.4</v>
      </c>
      <c r="F96" s="9">
        <v>-7.8639999999999901</v>
      </c>
      <c r="G96" s="9">
        <v>-0.09</v>
      </c>
      <c r="I96" s="14"/>
      <c r="J96" s="15"/>
      <c r="K96" s="14"/>
      <c r="L96" s="16"/>
      <c r="N96" s="9">
        <v>7.3786407766990303</v>
      </c>
      <c r="O96" s="9">
        <v>31.549008168027999</v>
      </c>
    </row>
    <row r="97" spans="1:15">
      <c r="A97" s="8" t="s">
        <v>275</v>
      </c>
      <c r="B97" s="9">
        <v>31.549008168027999</v>
      </c>
      <c r="C97" s="9">
        <v>-4.0871060171919797</v>
      </c>
      <c r="D97" s="9">
        <v>7.3786407766990303</v>
      </c>
      <c r="E97" s="9">
        <v>1.7</v>
      </c>
      <c r="F97" s="9">
        <v>-4.87</v>
      </c>
      <c r="G97" s="9">
        <v>0.45</v>
      </c>
      <c r="I97" s="14"/>
      <c r="J97" s="15"/>
      <c r="K97" s="14"/>
      <c r="L97" s="16"/>
      <c r="N97" s="9">
        <v>7.1290944123314004</v>
      </c>
      <c r="O97" s="9">
        <v>31.021044427123901</v>
      </c>
    </row>
    <row r="98" spans="1:15">
      <c r="A98" s="8" t="s">
        <v>276</v>
      </c>
      <c r="B98" s="9">
        <v>31.021044427123901</v>
      </c>
      <c r="C98" s="9">
        <v>0.689738625363012</v>
      </c>
      <c r="D98" s="9">
        <v>7.1290944123314004</v>
      </c>
      <c r="E98" s="9">
        <v>0.999999999999999</v>
      </c>
      <c r="F98" s="9">
        <v>-1.0350000000000099</v>
      </c>
      <c r="G98" s="9">
        <v>1.1200000000000001</v>
      </c>
      <c r="I98" s="14"/>
      <c r="J98" s="15"/>
      <c r="K98" s="14"/>
      <c r="L98" s="16"/>
      <c r="N98" s="9">
        <v>6.6921606118546899</v>
      </c>
      <c r="O98" s="9">
        <v>22.208603995587701</v>
      </c>
    </row>
    <row r="99" spans="1:15">
      <c r="A99" s="8" t="s">
        <v>277</v>
      </c>
      <c r="B99" s="9">
        <v>22.208603995587701</v>
      </c>
      <c r="C99" s="9">
        <v>3.96088502568155</v>
      </c>
      <c r="D99" s="9">
        <v>6.6921606118546899</v>
      </c>
      <c r="E99" s="9">
        <v>-0.19999999999999901</v>
      </c>
      <c r="F99" s="9">
        <v>1.1259999999999999</v>
      </c>
      <c r="G99" s="9">
        <v>2.56</v>
      </c>
      <c r="I99" s="14"/>
      <c r="J99" s="15"/>
      <c r="K99" s="14"/>
      <c r="L99" s="16"/>
      <c r="N99" s="9">
        <v>6.2737642585551301</v>
      </c>
      <c r="O99" s="9">
        <v>23.2845489443378</v>
      </c>
    </row>
    <row r="100" spans="1:15">
      <c r="A100" s="8" t="s">
        <v>278</v>
      </c>
      <c r="B100" s="9">
        <v>23.2845489443378</v>
      </c>
      <c r="C100" s="9">
        <v>7.4843610366398501</v>
      </c>
      <c r="D100" s="9">
        <v>6.2737642585551301</v>
      </c>
      <c r="E100" s="9">
        <v>-0.39999999999999902</v>
      </c>
      <c r="F100" s="9">
        <v>3.6360000000000001</v>
      </c>
      <c r="G100" s="9">
        <v>3.24</v>
      </c>
      <c r="I100" s="14"/>
      <c r="J100" s="15"/>
      <c r="K100" s="14"/>
      <c r="L100" s="16"/>
      <c r="N100" s="9">
        <v>6.0606060606060597</v>
      </c>
      <c r="O100" s="9">
        <v>16.426116838487999</v>
      </c>
    </row>
    <row r="101" spans="1:15">
      <c r="A101" s="8" t="s">
        <v>279</v>
      </c>
      <c r="B101" s="9">
        <v>16.426116838487999</v>
      </c>
      <c r="C101" s="9">
        <v>9.18666766985179</v>
      </c>
      <c r="D101" s="9">
        <v>6.0606060606060597</v>
      </c>
      <c r="E101" s="9">
        <v>-1</v>
      </c>
      <c r="F101" s="9">
        <v>4.4810000000000096</v>
      </c>
      <c r="G101" s="9">
        <v>3.61</v>
      </c>
      <c r="I101" s="14"/>
      <c r="J101" s="15"/>
      <c r="K101" s="14"/>
      <c r="L101" s="16"/>
      <c r="N101" s="9">
        <v>5.8490566037735903</v>
      </c>
      <c r="O101" s="9">
        <v>9.9067471201316408</v>
      </c>
    </row>
    <row r="102" spans="1:15">
      <c r="A102" s="8" t="s">
        <v>280</v>
      </c>
      <c r="B102" s="9">
        <v>9.9067471201316408</v>
      </c>
      <c r="C102" s="9">
        <v>8.0336361588707792</v>
      </c>
      <c r="D102" s="9">
        <v>5.8490566037735903</v>
      </c>
      <c r="E102" s="9">
        <v>-1.1000000000000001</v>
      </c>
      <c r="F102" s="9">
        <v>4.8589999999999902</v>
      </c>
      <c r="G102" s="9">
        <v>4.63</v>
      </c>
      <c r="I102" s="14"/>
      <c r="J102" s="15"/>
      <c r="K102" s="14"/>
      <c r="L102" s="16"/>
      <c r="N102" s="9">
        <v>6.2146892655367196</v>
      </c>
      <c r="O102" s="9">
        <v>9.5493224078159393</v>
      </c>
    </row>
    <row r="103" spans="1:15">
      <c r="A103" s="8" t="s">
        <v>281</v>
      </c>
      <c r="B103" s="9">
        <v>9.5493224078159393</v>
      </c>
      <c r="C103" s="9">
        <v>10.302221998540499</v>
      </c>
      <c r="D103" s="9">
        <v>6.2146892655367196</v>
      </c>
      <c r="E103" s="9">
        <v>-1.6</v>
      </c>
      <c r="F103" s="9">
        <v>5.3630000000000004</v>
      </c>
      <c r="G103" s="9">
        <v>5.92</v>
      </c>
      <c r="I103" s="14"/>
      <c r="J103" s="15"/>
      <c r="K103" s="14"/>
      <c r="L103" s="16"/>
      <c r="N103" s="9">
        <v>5.9813084112149602</v>
      </c>
      <c r="O103" s="9">
        <v>16.5521126760563</v>
      </c>
    </row>
    <row r="104" spans="1:15">
      <c r="A104" s="8" t="s">
        <v>282</v>
      </c>
      <c r="B104" s="9">
        <v>16.5521126760563</v>
      </c>
      <c r="C104" s="9">
        <v>9.4407049320768692</v>
      </c>
      <c r="D104" s="9">
        <v>5.9813084112149602</v>
      </c>
      <c r="E104" s="9">
        <v>-1.2</v>
      </c>
      <c r="F104" s="9">
        <v>4.8050000000000104</v>
      </c>
      <c r="G104" s="9">
        <v>6.38</v>
      </c>
      <c r="I104" s="14"/>
      <c r="J104" s="15"/>
      <c r="K104" s="14"/>
      <c r="L104" s="16"/>
      <c r="N104" s="9">
        <v>5.5555555555555598</v>
      </c>
      <c r="O104" s="9">
        <v>18.450736648250501</v>
      </c>
    </row>
    <row r="105" spans="1:15">
      <c r="A105" s="8" t="s">
        <v>283</v>
      </c>
      <c r="B105" s="9">
        <v>18.450736648250501</v>
      </c>
      <c r="C105" s="9">
        <v>8.8452213857343391</v>
      </c>
      <c r="D105" s="9">
        <v>5.5555555555555598</v>
      </c>
      <c r="E105" s="9">
        <v>-0.8</v>
      </c>
      <c r="F105" s="9">
        <v>4.4409999999999998</v>
      </c>
      <c r="G105" s="9">
        <v>8.77</v>
      </c>
      <c r="I105" s="14"/>
      <c r="J105" s="15"/>
      <c r="K105" s="14"/>
      <c r="L105" s="16"/>
      <c r="N105" s="9">
        <v>5.7195571955719604</v>
      </c>
      <c r="O105" s="9">
        <v>25.479909383569801</v>
      </c>
    </row>
    <row r="106" spans="1:15">
      <c r="A106" s="8" t="s">
        <v>284</v>
      </c>
      <c r="B106" s="9">
        <v>25.479909383569801</v>
      </c>
      <c r="C106" s="9">
        <v>7.6575581252608496</v>
      </c>
      <c r="D106" s="9">
        <v>5.7195571955719604</v>
      </c>
      <c r="E106" s="9">
        <v>-0.60000000000000098</v>
      </c>
      <c r="F106" s="9">
        <v>4.27200000000001</v>
      </c>
      <c r="G106" s="9">
        <v>8.9600000000000009</v>
      </c>
      <c r="I106" s="14"/>
      <c r="J106" s="15"/>
      <c r="K106" s="14"/>
      <c r="L106" s="16"/>
      <c r="N106" s="9">
        <v>5.4945054945054999</v>
      </c>
      <c r="O106" s="9">
        <v>15.5660377358491</v>
      </c>
    </row>
    <row r="107" spans="1:15">
      <c r="A107" s="8" t="s">
        <v>285</v>
      </c>
      <c r="B107" s="9">
        <v>15.5660377358491</v>
      </c>
      <c r="C107" s="9">
        <v>6.66936231953001</v>
      </c>
      <c r="D107" s="9">
        <v>5.4945054945054999</v>
      </c>
      <c r="E107" s="9">
        <v>-0.80000000000000104</v>
      </c>
      <c r="F107" s="9">
        <v>3.4790000000000001</v>
      </c>
      <c r="G107" s="9">
        <v>9.23</v>
      </c>
      <c r="I107" s="14"/>
      <c r="J107" s="15"/>
      <c r="K107" s="14"/>
      <c r="L107" s="16"/>
      <c r="N107" s="9">
        <v>5.4644808743169504</v>
      </c>
      <c r="O107" s="9">
        <v>11.902674265672999</v>
      </c>
    </row>
    <row r="108" spans="1:15">
      <c r="A108" s="8" t="s">
        <v>286</v>
      </c>
      <c r="B108" s="9">
        <v>11.902674265672999</v>
      </c>
      <c r="C108" s="9">
        <v>6.7908540049233199</v>
      </c>
      <c r="D108" s="9">
        <v>5.4644808743169504</v>
      </c>
      <c r="E108" s="9">
        <v>-0.7</v>
      </c>
      <c r="F108" s="9">
        <v>3.22799999999999</v>
      </c>
      <c r="G108" s="9">
        <v>9.67</v>
      </c>
      <c r="I108" s="14"/>
      <c r="J108" s="15"/>
      <c r="K108" s="14"/>
      <c r="L108" s="16"/>
      <c r="N108" s="9">
        <v>5.0632911392405102</v>
      </c>
      <c r="O108" s="9">
        <v>19.148464353032502</v>
      </c>
    </row>
    <row r="109" spans="1:15">
      <c r="A109" s="8" t="s">
        <v>287</v>
      </c>
      <c r="B109" s="9">
        <v>19.148464353032502</v>
      </c>
      <c r="C109" s="9">
        <v>8.0182591654318607</v>
      </c>
      <c r="D109" s="9">
        <v>5.0632911392405102</v>
      </c>
      <c r="E109" s="9">
        <v>-0.500000000000001</v>
      </c>
      <c r="F109" s="9">
        <v>4.1760000000000002</v>
      </c>
      <c r="G109" s="9">
        <v>10.19</v>
      </c>
      <c r="I109" s="14"/>
      <c r="J109" s="15"/>
      <c r="K109" s="14"/>
      <c r="L109" s="16"/>
      <c r="N109" s="9">
        <v>5.0359712230215701</v>
      </c>
      <c r="O109" s="9">
        <v>1.16002379535991</v>
      </c>
    </row>
    <row r="110" spans="1:15">
      <c r="A110" s="8" t="s">
        <v>288</v>
      </c>
      <c r="B110" s="9">
        <v>1.16002379535991</v>
      </c>
      <c r="C110" s="9">
        <v>7.9918279052998402</v>
      </c>
      <c r="D110" s="9">
        <v>5.0359712230215701</v>
      </c>
      <c r="E110" s="9">
        <v>-0.39999999999999902</v>
      </c>
      <c r="F110" s="9">
        <v>4.0209999999999999</v>
      </c>
      <c r="G110" s="9">
        <v>10.58</v>
      </c>
      <c r="I110" s="14"/>
      <c r="J110" s="15"/>
      <c r="K110" s="14"/>
      <c r="L110" s="16"/>
      <c r="N110" s="9">
        <v>5.1971326164874698</v>
      </c>
      <c r="O110" s="9">
        <v>0.110319927790603</v>
      </c>
    </row>
    <row r="111" spans="1:15">
      <c r="A111" s="8" t="s">
        <v>289</v>
      </c>
      <c r="B111" s="9">
        <v>0.110319927790603</v>
      </c>
      <c r="C111" s="9">
        <v>5.9358669833729198</v>
      </c>
      <c r="D111" s="9">
        <v>5.1971326164874698</v>
      </c>
      <c r="E111" s="9">
        <v>-0.4</v>
      </c>
      <c r="F111" s="9">
        <v>2.4180000000000099</v>
      </c>
      <c r="G111" s="9">
        <v>10.65</v>
      </c>
      <c r="I111" s="14"/>
      <c r="J111" s="15"/>
      <c r="K111" s="14"/>
      <c r="L111" s="16"/>
      <c r="N111" s="9">
        <v>6.0822898032200303</v>
      </c>
      <c r="O111" s="9">
        <v>-4.2327527488566599</v>
      </c>
    </row>
    <row r="112" spans="1:15">
      <c r="A112" s="8" t="s">
        <v>290</v>
      </c>
      <c r="B112" s="9">
        <v>-4.2327527488566599</v>
      </c>
      <c r="C112" s="9">
        <v>6.5013048800203199</v>
      </c>
      <c r="D112" s="9">
        <v>6.0822898032200303</v>
      </c>
      <c r="E112" s="9">
        <v>-0.100000000000001</v>
      </c>
      <c r="F112" s="9">
        <v>2.8570000000000002</v>
      </c>
      <c r="G112" s="9">
        <v>9.83</v>
      </c>
      <c r="I112" s="14"/>
      <c r="J112" s="15"/>
      <c r="K112" s="14"/>
      <c r="L112" s="16"/>
      <c r="N112" s="9">
        <v>6.4285714285714297</v>
      </c>
      <c r="O112" s="9">
        <v>-3.1483667847304302</v>
      </c>
    </row>
    <row r="113" spans="1:15">
      <c r="A113" s="8" t="s">
        <v>291</v>
      </c>
      <c r="B113" s="9">
        <v>-3.1483667847304302</v>
      </c>
      <c r="C113" s="9">
        <v>7.79125321572951</v>
      </c>
      <c r="D113" s="9">
        <v>6.4285714285714297</v>
      </c>
      <c r="E113" s="9">
        <v>-0.19999999999999901</v>
      </c>
      <c r="F113" s="9">
        <v>3.7589999999999999</v>
      </c>
      <c r="G113" s="9">
        <v>10.56</v>
      </c>
      <c r="I113" s="14"/>
      <c r="J113" s="15"/>
      <c r="K113" s="14"/>
      <c r="L113" s="16"/>
      <c r="N113" s="9">
        <v>6.9518716577540198</v>
      </c>
      <c r="O113" s="9">
        <v>-4.05270513076462</v>
      </c>
    </row>
    <row r="114" spans="1:15">
      <c r="A114" s="8" t="s">
        <v>292</v>
      </c>
      <c r="B114" s="9">
        <v>-4.05270513076462</v>
      </c>
      <c r="C114" s="9">
        <v>8.6918247735538596</v>
      </c>
      <c r="D114" s="9">
        <v>6.9518716577540198</v>
      </c>
      <c r="E114" s="9">
        <v>-0.5</v>
      </c>
      <c r="F114" s="9">
        <v>4.0470000000000104</v>
      </c>
      <c r="G114" s="9">
        <v>11.52</v>
      </c>
      <c r="I114" s="14"/>
      <c r="J114" s="15"/>
      <c r="K114" s="14"/>
      <c r="L114" s="16"/>
      <c r="N114" s="9">
        <v>6.7375886524822803</v>
      </c>
      <c r="O114" s="9">
        <v>-3.64403528960491</v>
      </c>
    </row>
    <row r="115" spans="1:15">
      <c r="A115" s="8" t="s">
        <v>293</v>
      </c>
      <c r="B115" s="9">
        <v>-3.64403528960491</v>
      </c>
      <c r="C115" s="9">
        <v>8.1468300139164693</v>
      </c>
      <c r="D115" s="9">
        <v>6.7375886524822803</v>
      </c>
      <c r="E115" s="9">
        <v>-0.4</v>
      </c>
      <c r="F115" s="9">
        <v>4.2949999999999999</v>
      </c>
      <c r="G115" s="9">
        <v>11.92</v>
      </c>
      <c r="I115" s="14"/>
      <c r="J115" s="15"/>
      <c r="K115" s="14"/>
      <c r="L115" s="16"/>
      <c r="N115" s="9">
        <v>6.7019400352733598</v>
      </c>
      <c r="O115" s="9">
        <v>-4.4373549883990799</v>
      </c>
    </row>
    <row r="116" spans="1:15">
      <c r="A116" s="8" t="s">
        <v>294</v>
      </c>
      <c r="B116" s="9">
        <v>-4.4373549883990799</v>
      </c>
      <c r="C116" s="9">
        <v>8.9729826444802097</v>
      </c>
      <c r="D116" s="9">
        <v>6.7019400352733598</v>
      </c>
      <c r="E116" s="9">
        <v>-0.39999999999999902</v>
      </c>
      <c r="F116" s="9">
        <v>4.8399999999999901</v>
      </c>
      <c r="G116" s="9">
        <v>13.06</v>
      </c>
      <c r="I116" s="14"/>
      <c r="J116" s="15"/>
      <c r="K116" s="14"/>
      <c r="L116" s="16"/>
      <c r="N116" s="9">
        <v>6.6666666666666696</v>
      </c>
      <c r="O116" s="9">
        <v>-5.9663783888834896</v>
      </c>
    </row>
    <row r="117" spans="1:15">
      <c r="A117" s="8" t="s">
        <v>295</v>
      </c>
      <c r="B117" s="9">
        <v>-5.9663783888834896</v>
      </c>
      <c r="C117" s="9">
        <v>8.8579400248528692</v>
      </c>
      <c r="D117" s="9">
        <v>6.6666666666666696</v>
      </c>
      <c r="E117" s="9">
        <v>-0.89999999999999902</v>
      </c>
      <c r="F117" s="9">
        <v>4.4740000000000002</v>
      </c>
      <c r="G117" s="9">
        <v>13.68</v>
      </c>
      <c r="I117" s="14"/>
      <c r="J117" s="15"/>
      <c r="K117" s="14"/>
      <c r="L117" s="16"/>
      <c r="N117" s="9">
        <v>6.6317626527050599</v>
      </c>
      <c r="O117" s="9">
        <v>-8.2763207905739193</v>
      </c>
    </row>
    <row r="118" spans="1:15">
      <c r="A118" s="8" t="s">
        <v>296</v>
      </c>
      <c r="B118" s="9">
        <v>-8.2763207905739193</v>
      </c>
      <c r="C118" s="9">
        <v>7.5940706955530199</v>
      </c>
      <c r="D118" s="9">
        <v>6.6317626527050599</v>
      </c>
      <c r="E118" s="9">
        <v>-0.8</v>
      </c>
      <c r="F118" s="9">
        <v>3.9529999999999901</v>
      </c>
      <c r="G118" s="9">
        <v>14.03</v>
      </c>
      <c r="I118" s="14"/>
      <c r="J118" s="15"/>
      <c r="K118" s="14"/>
      <c r="L118" s="16"/>
      <c r="N118" s="9">
        <v>6.4236111111110903</v>
      </c>
      <c r="O118" s="9">
        <v>-10.2623906705539</v>
      </c>
    </row>
    <row r="119" spans="1:15">
      <c r="A119" s="8" t="s">
        <v>297</v>
      </c>
      <c r="B119" s="9">
        <v>-10.2623906705539</v>
      </c>
      <c r="C119" s="9">
        <v>8.13432336611144</v>
      </c>
      <c r="D119" s="9">
        <v>6.4236111111110903</v>
      </c>
      <c r="E119" s="9">
        <v>-0.8</v>
      </c>
      <c r="F119" s="9">
        <v>4.0940000000000101</v>
      </c>
      <c r="G119" s="9">
        <v>14.76</v>
      </c>
      <c r="I119" s="14"/>
      <c r="J119" s="15"/>
      <c r="K119" s="14"/>
      <c r="L119" s="16"/>
      <c r="N119" s="9">
        <v>6.3903281519861901</v>
      </c>
      <c r="O119" s="9">
        <v>-7.1204701273261497</v>
      </c>
    </row>
    <row r="120" spans="1:15">
      <c r="A120" s="8" t="s">
        <v>298</v>
      </c>
      <c r="B120" s="9">
        <v>-7.1204701273261497</v>
      </c>
      <c r="C120" s="9">
        <v>8.1831682071059593</v>
      </c>
      <c r="D120" s="9">
        <v>6.3903281519861901</v>
      </c>
      <c r="E120" s="9">
        <v>-0.9</v>
      </c>
      <c r="F120" s="9">
        <v>4.1749999999999998</v>
      </c>
      <c r="G120" s="9">
        <v>14.88</v>
      </c>
      <c r="I120" s="14"/>
      <c r="J120" s="15"/>
      <c r="K120" s="14"/>
      <c r="L120" s="16"/>
      <c r="N120" s="9">
        <v>6.7125645438898403</v>
      </c>
      <c r="O120" s="9">
        <v>-11.501954215522099</v>
      </c>
    </row>
    <row r="121" spans="1:15">
      <c r="A121" s="8" t="s">
        <v>299</v>
      </c>
      <c r="B121" s="9">
        <v>-11.501954215522099</v>
      </c>
      <c r="C121" s="9">
        <v>6.6044206473881104</v>
      </c>
      <c r="D121" s="9">
        <v>6.7125645438898403</v>
      </c>
      <c r="E121" s="9">
        <v>-1</v>
      </c>
      <c r="F121" s="9">
        <v>2.956</v>
      </c>
      <c r="G121" s="9">
        <v>15.64</v>
      </c>
      <c r="I121" s="14"/>
      <c r="J121" s="15"/>
      <c r="K121" s="14"/>
      <c r="L121" s="16"/>
      <c r="N121" s="9">
        <v>6.6780821917808098</v>
      </c>
      <c r="O121" s="9">
        <v>-12.525727727139101</v>
      </c>
    </row>
    <row r="122" spans="1:15">
      <c r="A122" s="8" t="s">
        <v>300</v>
      </c>
      <c r="B122" s="9">
        <v>-12.525727727139101</v>
      </c>
      <c r="C122" s="9">
        <v>5.8936122857778903</v>
      </c>
      <c r="D122" s="9">
        <v>6.6780821917808098</v>
      </c>
      <c r="E122" s="9">
        <v>-1.4</v>
      </c>
      <c r="F122" s="9">
        <v>2.1789999999999998</v>
      </c>
      <c r="G122" s="9">
        <v>16.14</v>
      </c>
      <c r="I122" s="14"/>
      <c r="J122" s="15"/>
      <c r="K122" s="14"/>
      <c r="L122" s="16"/>
      <c r="N122" s="9">
        <v>6.8143100511073298</v>
      </c>
      <c r="O122" s="9">
        <v>-12.803045481867301</v>
      </c>
    </row>
    <row r="123" spans="1:15">
      <c r="A123" s="8" t="s">
        <v>301</v>
      </c>
      <c r="B123" s="9">
        <v>-12.803045481867301</v>
      </c>
      <c r="C123" s="9">
        <v>5.1615507074149702</v>
      </c>
      <c r="D123" s="9">
        <v>6.8143100511073298</v>
      </c>
      <c r="E123" s="9">
        <v>-1.1000000000000001</v>
      </c>
      <c r="F123" s="9">
        <v>1.446</v>
      </c>
      <c r="G123" s="9">
        <v>15.44</v>
      </c>
      <c r="I123" s="14"/>
      <c r="J123" s="15"/>
      <c r="K123" s="14"/>
      <c r="L123" s="16"/>
      <c r="N123" s="9">
        <v>6.2394603709949399</v>
      </c>
      <c r="O123" s="9">
        <v>-9.3578540946962008</v>
      </c>
    </row>
    <row r="124" spans="1:15">
      <c r="A124" s="8" t="s">
        <v>302</v>
      </c>
      <c r="B124" s="9">
        <v>-9.3578540946962008</v>
      </c>
      <c r="C124" s="9">
        <v>4.2416619681658698</v>
      </c>
      <c r="D124" s="9">
        <v>6.2394603709949399</v>
      </c>
      <c r="E124" s="9">
        <v>-1.3</v>
      </c>
      <c r="F124" s="9">
        <v>0.60099999999999898</v>
      </c>
      <c r="G124" s="9">
        <v>16.41</v>
      </c>
      <c r="I124" s="14"/>
      <c r="J124" s="15"/>
      <c r="K124" s="14"/>
      <c r="L124" s="16"/>
      <c r="N124" s="9">
        <v>6.3758389261744801</v>
      </c>
      <c r="O124" s="9">
        <v>-1.63551401869159</v>
      </c>
    </row>
    <row r="125" spans="1:15">
      <c r="A125" s="8" t="s">
        <v>303</v>
      </c>
      <c r="B125" s="9">
        <v>-1.63551401869159</v>
      </c>
      <c r="C125" s="9">
        <v>4.5303443573133402</v>
      </c>
      <c r="D125" s="9">
        <v>6.3758389261744801</v>
      </c>
      <c r="E125" s="9">
        <v>-1.1000000000000001</v>
      </c>
      <c r="F125" s="9">
        <v>1.0649999999999999</v>
      </c>
      <c r="G125" s="9">
        <v>16.28</v>
      </c>
      <c r="I125" s="14"/>
      <c r="J125" s="15"/>
      <c r="K125" s="14"/>
      <c r="L125" s="16"/>
      <c r="N125" s="9">
        <v>6.4999999999999902</v>
      </c>
      <c r="O125" s="9">
        <v>1.1652101539741899</v>
      </c>
    </row>
    <row r="126" spans="1:15">
      <c r="A126" s="8" t="s">
        <v>304</v>
      </c>
      <c r="B126" s="9">
        <v>1.1652101539741899</v>
      </c>
      <c r="C126" s="9">
        <v>6.6412327628466103</v>
      </c>
      <c r="D126" s="9">
        <v>6.4999999999999902</v>
      </c>
      <c r="E126" s="9">
        <v>-1.1000000000000001</v>
      </c>
      <c r="F126" s="9">
        <v>1.9199999999999899</v>
      </c>
      <c r="G126" s="9">
        <v>16.32</v>
      </c>
      <c r="I126" s="14"/>
      <c r="J126" s="15"/>
      <c r="K126" s="14"/>
      <c r="L126" s="16"/>
      <c r="N126" s="9">
        <v>7.1428571428571397</v>
      </c>
      <c r="O126" s="9">
        <v>-4.9263535031847097</v>
      </c>
    </row>
    <row r="127" spans="1:15">
      <c r="A127" s="8" t="s">
        <v>305</v>
      </c>
      <c r="B127" s="9">
        <v>-4.9263535031847097</v>
      </c>
      <c r="C127" s="9">
        <v>5.1809973841869796</v>
      </c>
      <c r="D127" s="9">
        <v>7.1428571428571397</v>
      </c>
      <c r="E127" s="9">
        <v>-1</v>
      </c>
      <c r="F127" s="9">
        <v>1.5249999999999899</v>
      </c>
      <c r="G127" s="9">
        <v>16.36</v>
      </c>
      <c r="I127" s="14"/>
      <c r="J127" s="15"/>
      <c r="K127" s="14"/>
      <c r="L127" s="16"/>
      <c r="N127" s="9">
        <v>7.4380165289256199</v>
      </c>
      <c r="O127" s="9">
        <v>1.8512898330804299</v>
      </c>
    </row>
    <row r="128" spans="1:15">
      <c r="A128" s="8" t="s">
        <v>306</v>
      </c>
      <c r="B128" s="9">
        <v>1.8512898330804299</v>
      </c>
      <c r="C128" s="9">
        <v>4.97906575814795</v>
      </c>
      <c r="D128" s="9">
        <v>7.4380165289256199</v>
      </c>
      <c r="E128" s="9">
        <v>-1.3</v>
      </c>
      <c r="F128" s="9">
        <v>1.51400000000001</v>
      </c>
      <c r="G128" s="9">
        <v>16.829999999999998</v>
      </c>
      <c r="I128" s="14"/>
      <c r="J128" s="15"/>
      <c r="K128" s="14"/>
      <c r="L128" s="16"/>
      <c r="N128" s="9">
        <v>7.7302631578947301</v>
      </c>
      <c r="O128" s="9">
        <v>6.7376252970962298</v>
      </c>
    </row>
    <row r="129" spans="1:15">
      <c r="A129" s="8" t="s">
        <v>307</v>
      </c>
      <c r="B129" s="9">
        <v>6.7376252970962298</v>
      </c>
      <c r="C129" s="9">
        <v>4.7319563204032002</v>
      </c>
      <c r="D129" s="9">
        <v>7.7302631578947301</v>
      </c>
      <c r="E129" s="9">
        <v>-0.7</v>
      </c>
      <c r="F129" s="9">
        <v>1.321</v>
      </c>
      <c r="G129" s="9">
        <v>17.61</v>
      </c>
      <c r="I129" s="14"/>
      <c r="J129" s="15"/>
      <c r="K129" s="14"/>
      <c r="L129" s="16"/>
      <c r="N129" s="9">
        <v>7.8559738134206203</v>
      </c>
      <c r="O129" s="9">
        <v>6.2260437169791896</v>
      </c>
    </row>
    <row r="130" spans="1:15">
      <c r="A130" s="8" t="s">
        <v>308</v>
      </c>
      <c r="B130" s="9">
        <v>6.2260437169791896</v>
      </c>
      <c r="C130" s="9">
        <v>5.4408647732090003</v>
      </c>
      <c r="D130" s="9">
        <v>7.8559738134206203</v>
      </c>
      <c r="E130" s="9">
        <v>-1.1000000000000001</v>
      </c>
      <c r="F130" s="9">
        <v>1.5820000000000101</v>
      </c>
      <c r="G130" s="9">
        <v>17.649999999999999</v>
      </c>
      <c r="I130" s="14"/>
      <c r="J130" s="15"/>
      <c r="K130" s="14"/>
      <c r="L130" s="16"/>
      <c r="N130" s="9">
        <v>8.4828711256117497</v>
      </c>
      <c r="O130" s="9">
        <v>0.87719298245614297</v>
      </c>
    </row>
    <row r="131" spans="1:15">
      <c r="A131" s="8" t="s">
        <v>309</v>
      </c>
      <c r="B131" s="9">
        <v>0.87719298245614297</v>
      </c>
      <c r="C131" s="9">
        <v>5.3201360965048101</v>
      </c>
      <c r="D131" s="9">
        <v>8.4828711256117497</v>
      </c>
      <c r="E131" s="9">
        <v>-0.8</v>
      </c>
      <c r="F131" s="9">
        <v>1.42</v>
      </c>
      <c r="G131" s="9">
        <v>17.84</v>
      </c>
      <c r="I131" s="14"/>
      <c r="J131" s="15"/>
      <c r="K131" s="14"/>
      <c r="L131" s="16"/>
      <c r="N131" s="9">
        <v>8.9285714285714199</v>
      </c>
      <c r="O131" s="9">
        <v>-0.13708741959295201</v>
      </c>
    </row>
    <row r="132" spans="1:15">
      <c r="A132" s="8" t="s">
        <v>310</v>
      </c>
      <c r="B132" s="9">
        <v>-0.13708741959295201</v>
      </c>
      <c r="C132" s="9">
        <v>5.83908705361715</v>
      </c>
      <c r="D132" s="9">
        <v>8.9285714285714199</v>
      </c>
      <c r="E132" s="9">
        <v>-1</v>
      </c>
      <c r="F132" s="9">
        <v>1.92</v>
      </c>
      <c r="G132" s="9">
        <v>17.88</v>
      </c>
      <c r="I132" s="14"/>
      <c r="J132" s="15"/>
      <c r="K132" s="14"/>
      <c r="L132" s="16"/>
      <c r="N132" s="9">
        <v>8.8709677419354804</v>
      </c>
      <c r="O132" s="9">
        <v>1.0620399579390101</v>
      </c>
    </row>
    <row r="133" spans="1:15">
      <c r="A133" s="8" t="s">
        <v>311</v>
      </c>
      <c r="B133" s="9">
        <v>1.0620399579390101</v>
      </c>
      <c r="C133" s="9">
        <v>6.4816736540616704</v>
      </c>
      <c r="D133" s="9">
        <v>8.8709677419354804</v>
      </c>
      <c r="E133" s="9">
        <v>-0.89999999999999902</v>
      </c>
      <c r="F133" s="9">
        <v>2.5310000000000099</v>
      </c>
      <c r="G133" s="9">
        <v>16.989999999999998</v>
      </c>
      <c r="I133" s="14"/>
      <c r="J133" s="15"/>
      <c r="K133" s="14"/>
      <c r="L133" s="16"/>
      <c r="N133" s="9">
        <v>8.9887640449438404</v>
      </c>
      <c r="O133" s="9">
        <v>11.9663865546219</v>
      </c>
    </row>
    <row r="134" spans="1:15">
      <c r="A134" s="8" t="s">
        <v>312</v>
      </c>
      <c r="B134" s="9">
        <v>11.9663865546219</v>
      </c>
      <c r="C134" s="9">
        <v>7.0515784606330696</v>
      </c>
      <c r="D134" s="9">
        <v>8.9887640449438404</v>
      </c>
      <c r="E134" s="9">
        <v>-0.4</v>
      </c>
      <c r="F134" s="9">
        <v>2.944</v>
      </c>
      <c r="G134" s="9">
        <v>16.989999999999998</v>
      </c>
      <c r="I134" s="14"/>
      <c r="J134" s="15"/>
      <c r="K134" s="14"/>
      <c r="L134" s="16"/>
      <c r="N134" s="9">
        <v>9.2503987240829293</v>
      </c>
      <c r="O134" s="9">
        <v>10.615808823529401</v>
      </c>
    </row>
    <row r="135" spans="1:15">
      <c r="A135" s="8" t="s">
        <v>313</v>
      </c>
      <c r="B135" s="9">
        <v>10.615808823529401</v>
      </c>
      <c r="C135" s="9">
        <v>7.5648706850599998</v>
      </c>
      <c r="D135" s="9">
        <v>9.2503987240829293</v>
      </c>
      <c r="E135" s="9">
        <v>-0.5</v>
      </c>
      <c r="F135" s="9">
        <v>3.5179999999999998</v>
      </c>
      <c r="G135" s="9">
        <v>17.48</v>
      </c>
      <c r="I135" s="14"/>
      <c r="J135" s="15"/>
      <c r="K135" s="14"/>
      <c r="L135" s="16"/>
      <c r="N135" s="9">
        <v>9.8412698412698507</v>
      </c>
      <c r="O135" s="9">
        <v>13.8773680080708</v>
      </c>
    </row>
    <row r="136" spans="1:15">
      <c r="A136" s="8" t="s">
        <v>314</v>
      </c>
      <c r="B136" s="9">
        <v>13.8773680080708</v>
      </c>
      <c r="C136" s="9">
        <v>7.7740794674433102</v>
      </c>
      <c r="D136" s="9">
        <v>9.8412698412698507</v>
      </c>
      <c r="E136" s="9">
        <v>-0.39999999999999902</v>
      </c>
      <c r="F136" s="9">
        <v>3.6540000000000101</v>
      </c>
      <c r="G136" s="9">
        <v>17.940000000000001</v>
      </c>
      <c r="I136" s="14"/>
      <c r="J136" s="15"/>
      <c r="K136" s="14"/>
      <c r="L136" s="16"/>
      <c r="N136" s="9">
        <v>10.252365930599399</v>
      </c>
      <c r="O136" s="9">
        <v>5.0913972942270096</v>
      </c>
    </row>
    <row r="137" spans="1:15">
      <c r="A137" s="8" t="s">
        <v>315</v>
      </c>
      <c r="B137" s="9">
        <v>5.0913972942270096</v>
      </c>
      <c r="C137" s="9">
        <v>6.7965915113955999</v>
      </c>
      <c r="D137" s="9">
        <v>10.252365930599399</v>
      </c>
      <c r="E137" s="9">
        <v>-0.5</v>
      </c>
      <c r="F137" s="9">
        <v>2.4239999999999902</v>
      </c>
      <c r="G137" s="9">
        <v>17.98</v>
      </c>
      <c r="I137" s="14"/>
      <c r="J137" s="15"/>
      <c r="K137" s="14"/>
      <c r="L137" s="16"/>
      <c r="N137" s="9">
        <v>10.4851330203443</v>
      </c>
      <c r="O137" s="9">
        <v>1.8922254216371801</v>
      </c>
    </row>
    <row r="138" spans="1:15">
      <c r="A138" s="8" t="s">
        <v>316</v>
      </c>
      <c r="B138" s="9">
        <v>1.8922254216371801</v>
      </c>
      <c r="C138" s="9">
        <v>1.4829619266513601</v>
      </c>
      <c r="D138" s="9">
        <v>10.4851330203443</v>
      </c>
      <c r="E138" s="9">
        <v>-0.3</v>
      </c>
      <c r="F138" s="9">
        <v>-0.148999999999987</v>
      </c>
      <c r="G138" s="9">
        <v>17.37</v>
      </c>
      <c r="I138" s="14"/>
      <c r="J138" s="15"/>
      <c r="K138" s="14"/>
      <c r="L138" s="16"/>
      <c r="N138" s="9">
        <v>10.6976744186047</v>
      </c>
      <c r="O138" s="9">
        <v>7.7253218884120196</v>
      </c>
    </row>
    <row r="139" spans="1:15">
      <c r="A139" s="8" t="s">
        <v>317</v>
      </c>
      <c r="B139" s="9">
        <v>7.7253218884120196</v>
      </c>
      <c r="C139" s="9">
        <v>3.4235860409145702</v>
      </c>
      <c r="D139" s="9">
        <v>10.6976744186047</v>
      </c>
      <c r="E139" s="9">
        <v>-0.4</v>
      </c>
      <c r="F139" s="9">
        <v>0.251000000000005</v>
      </c>
      <c r="G139" s="9">
        <v>17.07</v>
      </c>
      <c r="I139" s="14"/>
      <c r="J139" s="15"/>
      <c r="K139" s="14"/>
      <c r="L139" s="16"/>
      <c r="N139" s="9">
        <v>11.0769230769231</v>
      </c>
      <c r="O139" s="9">
        <v>3.1088597536750102</v>
      </c>
    </row>
    <row r="140" spans="1:15">
      <c r="A140" s="8" t="s">
        <v>318</v>
      </c>
      <c r="B140" s="9">
        <v>3.1088597536750102</v>
      </c>
      <c r="C140" s="9">
        <v>2.6744868035190699</v>
      </c>
      <c r="D140" s="9">
        <v>11.0769230769231</v>
      </c>
      <c r="E140" s="9">
        <v>-0.2</v>
      </c>
      <c r="F140" s="9">
        <v>-0.28200000000001102</v>
      </c>
      <c r="G140" s="9">
        <v>16.440000000000001</v>
      </c>
      <c r="I140" s="14"/>
      <c r="J140" s="15"/>
      <c r="K140" s="14"/>
      <c r="L140" s="16"/>
      <c r="N140" s="9">
        <v>11.450381679389301</v>
      </c>
      <c r="O140" s="9">
        <v>5.8379320360150802</v>
      </c>
    </row>
    <row r="141" spans="1:15">
      <c r="A141" s="8" t="s">
        <v>319</v>
      </c>
      <c r="B141" s="9">
        <v>5.8379320360150802</v>
      </c>
      <c r="C141" s="9">
        <v>2.9037963229547898</v>
      </c>
      <c r="D141" s="9">
        <v>11.450381679389301</v>
      </c>
      <c r="E141" s="9">
        <v>-0.5</v>
      </c>
      <c r="F141" s="9">
        <v>-0.37100000000000899</v>
      </c>
      <c r="G141" s="9">
        <v>15.11</v>
      </c>
      <c r="I141" s="14"/>
      <c r="J141" s="15"/>
      <c r="K141" s="14"/>
      <c r="L141" s="16"/>
      <c r="N141" s="9">
        <v>11.8361153262519</v>
      </c>
      <c r="O141" s="9">
        <v>6.6120538326506697</v>
      </c>
    </row>
    <row r="142" spans="1:15">
      <c r="A142" s="8" t="s">
        <v>320</v>
      </c>
      <c r="B142" s="9">
        <v>6.6120538326506697</v>
      </c>
      <c r="C142" s="9">
        <v>2.0342935252376999</v>
      </c>
      <c r="D142" s="9">
        <v>11.8361153262519</v>
      </c>
      <c r="E142" s="9">
        <v>9.9999999999999603E-2</v>
      </c>
      <c r="F142" s="9">
        <v>-1.2350000000000001</v>
      </c>
      <c r="G142" s="9">
        <v>14.95</v>
      </c>
      <c r="I142" s="14"/>
      <c r="J142" s="15"/>
      <c r="K142" s="14"/>
      <c r="L142" s="16"/>
      <c r="N142" s="9">
        <v>11.8796992481203</v>
      </c>
      <c r="O142" s="9">
        <v>9.3075684380031998</v>
      </c>
    </row>
    <row r="143" spans="1:15">
      <c r="A143" s="8" t="s">
        <v>321</v>
      </c>
      <c r="B143" s="9">
        <v>9.3075684380031998</v>
      </c>
      <c r="C143" s="9">
        <v>1.3724914341654499</v>
      </c>
      <c r="D143" s="9">
        <v>11.8796992481203</v>
      </c>
      <c r="E143" s="9">
        <v>-9.9999999999999603E-2</v>
      </c>
      <c r="F143" s="9">
        <v>-1.3180000000000001</v>
      </c>
      <c r="G143" s="9">
        <v>14.68</v>
      </c>
      <c r="I143" s="14"/>
      <c r="J143" s="15"/>
      <c r="K143" s="14"/>
      <c r="L143" s="16"/>
      <c r="N143" s="9">
        <v>12.0715350223547</v>
      </c>
      <c r="O143" s="9">
        <v>12.1013727560718</v>
      </c>
    </row>
    <row r="144" spans="1:15">
      <c r="A144" s="8" t="s">
        <v>322</v>
      </c>
      <c r="B144" s="9">
        <v>12.1013727560718</v>
      </c>
      <c r="C144" s="9">
        <v>0.85948237480399903</v>
      </c>
      <c r="D144" s="9">
        <v>12.0715350223547</v>
      </c>
      <c r="E144" s="9">
        <v>0.2</v>
      </c>
      <c r="F144" s="9">
        <v>-1.5229999999999999</v>
      </c>
      <c r="G144" s="9">
        <v>14.61</v>
      </c>
      <c r="I144" s="14"/>
      <c r="J144" s="15"/>
      <c r="K144" s="14"/>
      <c r="L144" s="16"/>
      <c r="N144" s="9">
        <v>12.592592592592601</v>
      </c>
      <c r="O144" s="9">
        <v>12.308812818645301</v>
      </c>
    </row>
    <row r="145" spans="1:15">
      <c r="A145" s="8" t="s">
        <v>323</v>
      </c>
      <c r="B145" s="9">
        <v>12.308812818645301</v>
      </c>
      <c r="C145" s="9">
        <v>0.196861904297818</v>
      </c>
      <c r="D145" s="9">
        <v>12.592592592592601</v>
      </c>
      <c r="E145" s="9">
        <v>0</v>
      </c>
      <c r="F145" s="9">
        <v>-2.1819999999999999</v>
      </c>
      <c r="G145" s="9">
        <v>14.87</v>
      </c>
      <c r="I145" s="14"/>
      <c r="J145" s="15"/>
      <c r="K145" s="14"/>
      <c r="L145" s="16"/>
      <c r="N145" s="9">
        <v>13.254786450662699</v>
      </c>
      <c r="O145" s="9">
        <v>14.2399679775843</v>
      </c>
    </row>
    <row r="146" spans="1:15">
      <c r="A146" s="8" t="s">
        <v>324</v>
      </c>
      <c r="B146" s="9">
        <v>14.2399679775843</v>
      </c>
      <c r="C146" s="9">
        <v>1.57069090766404E-2</v>
      </c>
      <c r="D146" s="9">
        <v>13.254786450662699</v>
      </c>
      <c r="E146" s="9">
        <v>0</v>
      </c>
      <c r="F146" s="9">
        <v>-2.569</v>
      </c>
      <c r="G146" s="9">
        <v>14.42</v>
      </c>
      <c r="I146" s="14"/>
      <c r="J146" s="15"/>
      <c r="K146" s="14"/>
      <c r="L146" s="16"/>
      <c r="N146" s="9">
        <v>13.868613138686101</v>
      </c>
      <c r="O146" s="9">
        <v>18.0515164104694</v>
      </c>
    </row>
    <row r="147" spans="1:15">
      <c r="A147" s="8" t="s">
        <v>325</v>
      </c>
      <c r="B147" s="9">
        <v>18.0515164104694</v>
      </c>
      <c r="C147" s="9">
        <v>1.1001209141905599</v>
      </c>
      <c r="D147" s="9">
        <v>13.868613138686101</v>
      </c>
      <c r="E147" s="9">
        <v>0.39999999999999902</v>
      </c>
      <c r="F147" s="9">
        <v>-1.58</v>
      </c>
      <c r="G147" s="9">
        <v>13.88</v>
      </c>
      <c r="I147" s="14"/>
      <c r="J147" s="15"/>
      <c r="K147" s="14"/>
      <c r="L147" s="16"/>
      <c r="N147" s="9">
        <v>14.161849710982599</v>
      </c>
      <c r="O147" s="9">
        <v>0.492174426616798</v>
      </c>
    </row>
    <row r="148" spans="1:15">
      <c r="A148" s="8" t="s">
        <v>326</v>
      </c>
      <c r="B148" s="9">
        <v>0.492174426616798</v>
      </c>
      <c r="C148" s="9">
        <v>0.28567568089252798</v>
      </c>
      <c r="D148" s="9">
        <v>14.161849710982599</v>
      </c>
      <c r="E148" s="9">
        <v>0.39999999999999902</v>
      </c>
      <c r="F148" s="9">
        <v>-1.9690000000000101</v>
      </c>
      <c r="G148" s="9">
        <v>13.09</v>
      </c>
      <c r="I148" s="14"/>
      <c r="J148" s="15"/>
      <c r="K148" s="14"/>
      <c r="L148" s="16"/>
      <c r="N148" s="9">
        <v>14.5922746781116</v>
      </c>
      <c r="O148" s="9">
        <v>4.4516509433962304</v>
      </c>
    </row>
    <row r="149" spans="1:15">
      <c r="A149" s="8" t="s">
        <v>327</v>
      </c>
      <c r="B149" s="9">
        <v>4.4516509433962304</v>
      </c>
      <c r="C149" s="9">
        <v>-0.44475834160494498</v>
      </c>
      <c r="D149" s="9">
        <v>14.5922746781116</v>
      </c>
      <c r="E149" s="9">
        <v>0.5</v>
      </c>
      <c r="F149" s="9">
        <v>-2.4689999999999901</v>
      </c>
      <c r="G149" s="9">
        <v>12.61</v>
      </c>
      <c r="I149" s="14"/>
      <c r="J149" s="15"/>
      <c r="K149" s="14"/>
      <c r="L149" s="16"/>
      <c r="N149" s="9">
        <v>14.589235127478799</v>
      </c>
      <c r="O149" s="9">
        <v>12.272910779168299</v>
      </c>
    </row>
    <row r="150" spans="1:15">
      <c r="A150" s="8" t="s">
        <v>328</v>
      </c>
      <c r="B150" s="9">
        <v>12.272910779168299</v>
      </c>
      <c r="C150" s="9">
        <v>-0.80548279732949302</v>
      </c>
      <c r="D150" s="9">
        <v>14.589235127478799</v>
      </c>
      <c r="E150" s="9">
        <v>1.1000000000000001</v>
      </c>
      <c r="F150" s="9">
        <v>-3.1890000000000098</v>
      </c>
      <c r="G150" s="9">
        <v>11.3</v>
      </c>
      <c r="I150" s="14"/>
      <c r="J150" s="15"/>
      <c r="K150" s="14"/>
      <c r="L150" s="16"/>
      <c r="N150" s="9">
        <v>14.4257703081232</v>
      </c>
      <c r="O150" s="9">
        <v>11.0096200563599</v>
      </c>
    </row>
    <row r="151" spans="1:15">
      <c r="A151" s="8" t="s">
        <v>329</v>
      </c>
      <c r="B151" s="9">
        <v>11.0096200563599</v>
      </c>
      <c r="C151" s="9">
        <v>-4.9663544514903002</v>
      </c>
      <c r="D151" s="9">
        <v>14.4257703081232</v>
      </c>
      <c r="E151" s="9">
        <v>1.9</v>
      </c>
      <c r="F151" s="9">
        <v>-5.8499999999999899</v>
      </c>
      <c r="G151" s="9">
        <v>9.4499999999999993</v>
      </c>
      <c r="I151" s="14"/>
      <c r="J151" s="15"/>
      <c r="K151" s="14"/>
      <c r="L151" s="16"/>
      <c r="N151" s="9">
        <v>14.265927977839301</v>
      </c>
      <c r="O151" s="9">
        <v>17.204508236200699</v>
      </c>
    </row>
    <row r="152" spans="1:15">
      <c r="A152" s="8" t="s">
        <v>330</v>
      </c>
      <c r="B152" s="9">
        <v>17.204508236200699</v>
      </c>
      <c r="C152" s="9">
        <v>-6.2188202140218598</v>
      </c>
      <c r="D152" s="9">
        <v>14.265927977839301</v>
      </c>
      <c r="E152" s="9">
        <v>1.9</v>
      </c>
      <c r="F152" s="9">
        <v>-6.8199999999999896</v>
      </c>
      <c r="G152" s="9">
        <v>7.22</v>
      </c>
      <c r="I152" s="14"/>
      <c r="J152" s="15"/>
      <c r="K152" s="14"/>
      <c r="L152" s="16"/>
      <c r="N152" s="9">
        <v>13.150684931506801</v>
      </c>
      <c r="O152" s="9">
        <v>11.9465788510794</v>
      </c>
    </row>
    <row r="153" spans="1:15">
      <c r="A153" s="8" t="s">
        <v>331</v>
      </c>
      <c r="B153" s="9">
        <v>11.9465788510794</v>
      </c>
      <c r="C153" s="9">
        <v>-6.11335385107318</v>
      </c>
      <c r="D153" s="9">
        <v>13.150684931506801</v>
      </c>
      <c r="E153" s="9">
        <v>2.1</v>
      </c>
      <c r="F153" s="9">
        <v>-7.1739999999999897</v>
      </c>
      <c r="G153" s="9">
        <v>5.64</v>
      </c>
      <c r="I153" s="14"/>
      <c r="J153" s="15"/>
      <c r="K153" s="14"/>
      <c r="L153" s="16"/>
      <c r="N153" s="9">
        <v>12.8900949796472</v>
      </c>
      <c r="O153" s="9">
        <v>14.763995609220601</v>
      </c>
    </row>
    <row r="154" spans="1:15">
      <c r="A154" s="8" t="s">
        <v>332</v>
      </c>
      <c r="B154" s="9">
        <v>14.763995609220601</v>
      </c>
      <c r="C154" s="9">
        <v>-4.53121613900983</v>
      </c>
      <c r="D154" s="9">
        <v>12.8900949796472</v>
      </c>
      <c r="E154" s="9">
        <v>1.7</v>
      </c>
      <c r="F154" s="9">
        <v>-6.3390000000000004</v>
      </c>
      <c r="G154" s="9">
        <v>4.54</v>
      </c>
      <c r="I154" s="14"/>
      <c r="J154" s="15"/>
      <c r="K154" s="14"/>
      <c r="L154" s="16"/>
      <c r="N154" s="9">
        <v>12.768817204301101</v>
      </c>
      <c r="O154" s="9">
        <v>25.191514437242201</v>
      </c>
    </row>
    <row r="155" spans="1:15">
      <c r="A155" s="8" t="s">
        <v>333</v>
      </c>
      <c r="B155" s="9">
        <v>25.191514437242201</v>
      </c>
      <c r="C155" s="9">
        <v>-3.6889678615574901</v>
      </c>
      <c r="D155" s="9">
        <v>12.768817204301101</v>
      </c>
      <c r="E155" s="9">
        <v>1.6</v>
      </c>
      <c r="F155" s="9">
        <v>-5.1780000000000097</v>
      </c>
      <c r="G155" s="9">
        <v>3.5</v>
      </c>
      <c r="I155" s="14"/>
      <c r="J155" s="15"/>
      <c r="K155" s="14"/>
      <c r="L155" s="16"/>
      <c r="N155" s="9">
        <v>12.6329787234043</v>
      </c>
      <c r="O155" s="9">
        <v>32.366239638281797</v>
      </c>
    </row>
    <row r="156" spans="1:15">
      <c r="A156" s="8" t="s">
        <v>334</v>
      </c>
      <c r="B156" s="9">
        <v>32.366239638281797</v>
      </c>
      <c r="C156" s="9">
        <v>-3.2666065293745001</v>
      </c>
      <c r="D156" s="9">
        <v>12.6329787234043</v>
      </c>
      <c r="E156" s="9">
        <v>1.5</v>
      </c>
      <c r="F156" s="9">
        <v>-4.6350000000000096</v>
      </c>
      <c r="G156" s="9">
        <v>2.57</v>
      </c>
      <c r="I156" s="14"/>
      <c r="J156" s="15"/>
      <c r="K156" s="14"/>
      <c r="L156" s="16"/>
      <c r="N156" s="9">
        <v>12.6315789473684</v>
      </c>
      <c r="O156" s="9">
        <v>25.7735779136557</v>
      </c>
    </row>
    <row r="157" spans="1:15">
      <c r="A157" s="8" t="s">
        <v>335</v>
      </c>
      <c r="B157" s="9">
        <v>25.7735779136557</v>
      </c>
      <c r="C157" s="9">
        <v>-1.3344745749523399</v>
      </c>
      <c r="D157" s="9">
        <v>12.6315789473684</v>
      </c>
      <c r="E157" s="9">
        <v>1.6</v>
      </c>
      <c r="F157" s="9">
        <v>-3.1640000000000001</v>
      </c>
      <c r="G157" s="9">
        <v>1.85</v>
      </c>
      <c r="I157" s="14"/>
      <c r="J157" s="15"/>
      <c r="K157" s="14"/>
      <c r="L157" s="16"/>
      <c r="N157" s="9">
        <v>12.353706111833599</v>
      </c>
      <c r="O157" s="9">
        <v>13.4810791871058</v>
      </c>
    </row>
    <row r="158" spans="1:15">
      <c r="A158" s="8" t="s">
        <v>336</v>
      </c>
      <c r="B158" s="9">
        <v>13.4810791871058</v>
      </c>
      <c r="C158" s="9">
        <v>-0.52806187550303896</v>
      </c>
      <c r="D158" s="9">
        <v>12.353706111833599</v>
      </c>
      <c r="E158" s="9">
        <v>1.2</v>
      </c>
      <c r="F158" s="9">
        <v>-2.7770000000000001</v>
      </c>
      <c r="G158" s="9">
        <v>1.04</v>
      </c>
      <c r="I158" s="14"/>
      <c r="J158" s="15"/>
      <c r="K158" s="14"/>
      <c r="L158" s="16"/>
      <c r="N158" s="9">
        <v>11.794871794871799</v>
      </c>
      <c r="O158" s="9">
        <v>15.4935773359141</v>
      </c>
    </row>
    <row r="159" spans="1:15">
      <c r="A159" s="8" t="s">
        <v>337</v>
      </c>
      <c r="B159" s="9">
        <v>15.4935773359141</v>
      </c>
      <c r="C159" s="9">
        <v>-1.2312759783546401</v>
      </c>
      <c r="D159" s="9">
        <v>11.794871794871799</v>
      </c>
      <c r="E159" s="9">
        <v>1.2</v>
      </c>
      <c r="F159" s="9">
        <v>-3.6339999999999999</v>
      </c>
      <c r="G159" s="9">
        <v>0.96</v>
      </c>
      <c r="I159" s="14"/>
      <c r="J159" s="15"/>
      <c r="K159" s="14"/>
      <c r="L159" s="16"/>
      <c r="N159" s="9">
        <v>11.3924050632911</v>
      </c>
      <c r="O159" s="9">
        <v>33.2157899892252</v>
      </c>
    </row>
    <row r="160" spans="1:15">
      <c r="A160" s="8" t="s">
        <v>338</v>
      </c>
      <c r="B160" s="9">
        <v>33.2157899892252</v>
      </c>
      <c r="C160" s="9">
        <v>-2.0921951688961502</v>
      </c>
      <c r="D160" s="9">
        <v>11.3924050632911</v>
      </c>
      <c r="E160" s="9">
        <v>1.1000000000000001</v>
      </c>
      <c r="F160" s="9">
        <v>-4.1199999999999903</v>
      </c>
      <c r="G160" s="9">
        <v>0.73</v>
      </c>
      <c r="I160" s="14"/>
      <c r="J160" s="15"/>
      <c r="K160" s="14"/>
      <c r="L160" s="16"/>
      <c r="N160" s="9">
        <v>10.611735330836501</v>
      </c>
      <c r="O160" s="9">
        <v>24.950606830369701</v>
      </c>
    </row>
    <row r="161" spans="1:15">
      <c r="A161" s="8" t="s">
        <v>339</v>
      </c>
      <c r="B161" s="9">
        <v>24.950606830369701</v>
      </c>
      <c r="C161" s="9">
        <v>-1.50512894257503</v>
      </c>
      <c r="D161" s="9">
        <v>10.611735330836501</v>
      </c>
      <c r="E161" s="9">
        <v>1.1000000000000001</v>
      </c>
      <c r="F161" s="9">
        <v>-3.4319999999999999</v>
      </c>
      <c r="G161" s="9">
        <v>0.48</v>
      </c>
      <c r="I161" s="14"/>
      <c r="J161" s="15"/>
      <c r="K161" s="14"/>
      <c r="L161" s="16"/>
      <c r="N161" s="9">
        <v>10.1359703337454</v>
      </c>
      <c r="O161" s="9">
        <v>19.192736425746102</v>
      </c>
    </row>
    <row r="162" spans="1:15">
      <c r="A162" s="8" t="s">
        <v>340</v>
      </c>
      <c r="B162" s="9">
        <v>19.192736425746102</v>
      </c>
      <c r="C162" s="9">
        <v>-0.107210927573065</v>
      </c>
      <c r="D162" s="9">
        <v>10.1359703337454</v>
      </c>
      <c r="E162" s="9">
        <v>0.3</v>
      </c>
      <c r="F162" s="9">
        <v>-2.1110000000000002</v>
      </c>
      <c r="G162" s="9">
        <v>1.1599999999999999</v>
      </c>
      <c r="I162" s="14"/>
      <c r="J162" s="15"/>
      <c r="K162" s="14"/>
      <c r="L162" s="16"/>
      <c r="N162" s="9">
        <v>9.7919216646266793</v>
      </c>
      <c r="O162" s="9">
        <v>14.854691876750699</v>
      </c>
    </row>
    <row r="163" spans="1:15">
      <c r="A163" s="8" t="s">
        <v>341</v>
      </c>
      <c r="B163" s="9">
        <v>14.854691876750699</v>
      </c>
      <c r="C163" s="9">
        <v>3.2567440721544201</v>
      </c>
      <c r="D163" s="9">
        <v>9.7919216646266793</v>
      </c>
      <c r="E163" s="9">
        <v>0</v>
      </c>
      <c r="F163" s="9">
        <v>0.40899999999999198</v>
      </c>
      <c r="G163" s="9">
        <v>2.23</v>
      </c>
      <c r="I163" s="14"/>
      <c r="J163" s="15"/>
      <c r="K163" s="14"/>
      <c r="L163" s="16"/>
      <c r="N163" s="9">
        <v>9.6969696969696901</v>
      </c>
      <c r="O163" s="9">
        <v>7.6025314374948501</v>
      </c>
    </row>
    <row r="164" spans="1:15">
      <c r="A164" s="8" t="s">
        <v>342</v>
      </c>
      <c r="B164" s="9">
        <v>7.6025314374948501</v>
      </c>
      <c r="C164" s="9">
        <v>4.9947210265572899</v>
      </c>
      <c r="D164" s="9">
        <v>9.6969696969696901</v>
      </c>
      <c r="E164" s="9">
        <v>-9.9999999999999603E-2</v>
      </c>
      <c r="F164" s="9">
        <v>1.7290000000000001</v>
      </c>
      <c r="G164" s="9">
        <v>3.61</v>
      </c>
      <c r="I164" s="14"/>
      <c r="J164" s="15"/>
      <c r="K164" s="14"/>
      <c r="L164" s="16"/>
      <c r="N164" s="9">
        <v>10.7748184019371</v>
      </c>
      <c r="O164" s="9">
        <v>0.33502206242850302</v>
      </c>
    </row>
    <row r="165" spans="1:15">
      <c r="A165" s="8" t="s">
        <v>343</v>
      </c>
      <c r="B165" s="9">
        <v>0.33502206242850302</v>
      </c>
      <c r="C165" s="9">
        <v>6.9052129674961096</v>
      </c>
      <c r="D165" s="9">
        <v>10.7748184019371</v>
      </c>
      <c r="E165" s="9">
        <v>-0.6</v>
      </c>
      <c r="F165" s="9">
        <v>2.7589999999999999</v>
      </c>
      <c r="G165" s="9">
        <v>4.63</v>
      </c>
      <c r="I165" s="14"/>
      <c r="J165" s="15"/>
      <c r="K165" s="14"/>
      <c r="L165" s="16"/>
      <c r="N165" s="9">
        <v>10.817307692307701</v>
      </c>
      <c r="O165" s="9">
        <v>-7.3967798501514403</v>
      </c>
    </row>
    <row r="166" spans="1:15">
      <c r="A166" s="8" t="s">
        <v>344</v>
      </c>
      <c r="B166" s="9">
        <v>-7.3967798501514403</v>
      </c>
      <c r="C166" s="9">
        <v>5.9741224540333002</v>
      </c>
      <c r="D166" s="9">
        <v>10.817307692307701</v>
      </c>
      <c r="E166" s="9">
        <v>-0.3</v>
      </c>
      <c r="F166" s="9">
        <v>2.5049999999999999</v>
      </c>
      <c r="G166" s="9">
        <v>5.07</v>
      </c>
      <c r="I166" s="14"/>
      <c r="J166" s="15"/>
      <c r="K166" s="14"/>
      <c r="L166" s="16"/>
      <c r="N166" s="9">
        <v>10.965435041716299</v>
      </c>
      <c r="O166" s="9">
        <v>-4.3775005883737297</v>
      </c>
    </row>
    <row r="167" spans="1:15">
      <c r="A167" s="8" t="s">
        <v>345</v>
      </c>
      <c r="B167" s="9">
        <v>-4.3775005883737297</v>
      </c>
      <c r="C167" s="9">
        <v>3.0341314723458801</v>
      </c>
      <c r="D167" s="9">
        <v>10.965435041716299</v>
      </c>
      <c r="E167" s="9">
        <v>9.9999999999999603E-2</v>
      </c>
      <c r="F167" s="9">
        <v>0.71500000000000297</v>
      </c>
      <c r="G167" s="9">
        <v>5.07</v>
      </c>
      <c r="I167" s="14"/>
      <c r="J167" s="15"/>
      <c r="K167" s="14"/>
      <c r="L167" s="16"/>
      <c r="N167" s="9">
        <v>10.271546635183</v>
      </c>
      <c r="O167" s="9">
        <v>-10.083973811557099</v>
      </c>
    </row>
    <row r="168" spans="1:15">
      <c r="A168" s="8" t="s">
        <v>346</v>
      </c>
      <c r="B168" s="9">
        <v>-10.083973811557099</v>
      </c>
      <c r="C168" s="9">
        <v>1.46822483680877</v>
      </c>
      <c r="D168" s="9">
        <v>10.271546635183</v>
      </c>
      <c r="E168" s="9">
        <v>0.4</v>
      </c>
      <c r="F168" s="9">
        <v>-0.85800000000000398</v>
      </c>
      <c r="G168" s="9">
        <v>6.16</v>
      </c>
      <c r="I168" s="14"/>
      <c r="J168" s="15"/>
      <c r="K168" s="14"/>
      <c r="L168" s="16"/>
      <c r="N168" s="9">
        <v>9.57943925233646</v>
      </c>
      <c r="O168" s="9">
        <v>-9.7304065998821496</v>
      </c>
    </row>
    <row r="169" spans="1:15">
      <c r="A169" s="8" t="s">
        <v>347</v>
      </c>
      <c r="B169" s="9">
        <v>-9.7304065998821496</v>
      </c>
      <c r="C169" s="9">
        <v>-1.2026813880126199</v>
      </c>
      <c r="D169" s="9">
        <v>9.57943925233646</v>
      </c>
      <c r="E169" s="9">
        <v>0.80000000000000104</v>
      </c>
      <c r="F169" s="9">
        <v>-3.10299999999999</v>
      </c>
      <c r="G169" s="9">
        <v>5.97</v>
      </c>
      <c r="I169" s="14"/>
      <c r="J169" s="15"/>
      <c r="K169" s="14"/>
      <c r="L169" s="16"/>
      <c r="N169" s="9">
        <v>8.9120370370370203</v>
      </c>
      <c r="O169" s="9">
        <v>-7.0629100733307597</v>
      </c>
    </row>
    <row r="170" spans="1:15">
      <c r="A170" s="8" t="s">
        <v>348</v>
      </c>
      <c r="B170" s="9">
        <v>-7.0629100733307597</v>
      </c>
      <c r="C170" s="9">
        <v>-2.5122355541521899</v>
      </c>
      <c r="D170" s="9">
        <v>8.9120370370370203</v>
      </c>
      <c r="E170" s="9">
        <v>1.3</v>
      </c>
      <c r="F170" s="9">
        <v>-4.4109999999999996</v>
      </c>
      <c r="G170" s="9">
        <v>6.22</v>
      </c>
      <c r="I170" s="14"/>
      <c r="J170" s="15"/>
      <c r="K170" s="14"/>
      <c r="L170" s="16"/>
      <c r="N170" s="9">
        <v>8.2568807339449499</v>
      </c>
      <c r="O170" s="9">
        <v>-13.8340824255352</v>
      </c>
    </row>
    <row r="171" spans="1:15">
      <c r="A171" s="8" t="s">
        <v>349</v>
      </c>
      <c r="B171" s="9">
        <v>-13.8340824255352</v>
      </c>
      <c r="C171" s="9">
        <v>-3.5413689058281701</v>
      </c>
      <c r="D171" s="9">
        <v>8.2568807339449499</v>
      </c>
      <c r="E171" s="9">
        <v>1.1000000000000001</v>
      </c>
      <c r="F171" s="9">
        <v>-5.4220000000000104</v>
      </c>
      <c r="G171" s="9">
        <v>5.51</v>
      </c>
      <c r="I171" s="14"/>
      <c r="J171" s="15"/>
      <c r="K171" s="14"/>
      <c r="L171" s="16"/>
      <c r="N171" s="9">
        <v>7.6136363636363704</v>
      </c>
      <c r="O171" s="9">
        <v>-17.676470588235301</v>
      </c>
    </row>
    <row r="172" spans="1:15">
      <c r="A172" s="8" t="s">
        <v>350</v>
      </c>
      <c r="B172" s="9">
        <v>-17.676470588235301</v>
      </c>
      <c r="C172" s="9">
        <v>-1.6179130298026301</v>
      </c>
      <c r="D172" s="9">
        <v>7.6136363636363704</v>
      </c>
      <c r="E172" s="9">
        <v>1.5</v>
      </c>
      <c r="F172" s="9">
        <v>-3.536</v>
      </c>
      <c r="G172" s="9">
        <v>6.27</v>
      </c>
      <c r="I172" s="14"/>
      <c r="J172" s="15"/>
      <c r="K172" s="14"/>
      <c r="L172" s="16"/>
      <c r="N172" s="9">
        <v>6.8848758465011501</v>
      </c>
      <c r="O172" s="9">
        <v>-12.3258790753708</v>
      </c>
    </row>
    <row r="173" spans="1:15">
      <c r="A173" s="8" t="s">
        <v>351</v>
      </c>
      <c r="B173" s="9">
        <v>-12.3258790753708</v>
      </c>
      <c r="C173" s="9">
        <v>-3.2003114658360898</v>
      </c>
      <c r="D173" s="9">
        <v>6.8848758465011501</v>
      </c>
      <c r="E173" s="9">
        <v>1.6</v>
      </c>
      <c r="F173" s="9">
        <v>-4.4939999999999998</v>
      </c>
      <c r="G173" s="9">
        <v>6.1</v>
      </c>
      <c r="I173" s="14"/>
      <c r="J173" s="15"/>
      <c r="K173" s="14"/>
      <c r="L173" s="16"/>
      <c r="N173" s="9">
        <v>6.62177328843996</v>
      </c>
      <c r="O173" s="9">
        <v>-15.619579153782301</v>
      </c>
    </row>
    <row r="174" spans="1:15">
      <c r="A174" s="8" t="s">
        <v>352</v>
      </c>
      <c r="B174" s="9">
        <v>-15.619579153782301</v>
      </c>
      <c r="C174" s="9">
        <v>-3.5894582024883701</v>
      </c>
      <c r="D174" s="9">
        <v>6.62177328843996</v>
      </c>
      <c r="E174" s="9">
        <v>2.1</v>
      </c>
      <c r="F174" s="9">
        <v>-4.7869999999999902</v>
      </c>
      <c r="G174" s="9">
        <v>5.53</v>
      </c>
      <c r="I174" s="14"/>
      <c r="J174" s="15"/>
      <c r="K174" s="14"/>
      <c r="L174" s="16"/>
      <c r="N174" s="9">
        <v>6.9119286510590996</v>
      </c>
      <c r="O174" s="9">
        <v>-16.462159896349402</v>
      </c>
    </row>
    <row r="175" spans="1:15">
      <c r="A175" s="8" t="s">
        <v>353</v>
      </c>
      <c r="B175" s="9">
        <v>-16.462159896349402</v>
      </c>
      <c r="C175" s="9">
        <v>-4.9741116951899098</v>
      </c>
      <c r="D175" s="9">
        <v>6.9119286510590996</v>
      </c>
      <c r="E175" s="9">
        <v>1.9</v>
      </c>
      <c r="F175" s="9">
        <v>-5.7119999999999997</v>
      </c>
      <c r="G175" s="9">
        <v>5.43</v>
      </c>
      <c r="I175" s="14"/>
      <c r="J175" s="15"/>
      <c r="K175" s="14"/>
      <c r="L175" s="16"/>
      <c r="N175" s="9">
        <v>7.1823204419889404</v>
      </c>
      <c r="O175" s="9">
        <v>-18.201955392606202</v>
      </c>
    </row>
    <row r="176" spans="1:15">
      <c r="A176" s="8" t="s">
        <v>354</v>
      </c>
      <c r="B176" s="9">
        <v>-18.201955392606202</v>
      </c>
      <c r="C176" s="9">
        <v>-5.5770420792079198</v>
      </c>
      <c r="D176" s="9">
        <v>7.1823204419889404</v>
      </c>
      <c r="E176" s="9">
        <v>2.1</v>
      </c>
      <c r="F176" s="9">
        <v>-6.2969999999999997</v>
      </c>
      <c r="G176" s="9">
        <v>5.32</v>
      </c>
      <c r="I176" s="14"/>
      <c r="J176" s="15"/>
      <c r="K176" s="14"/>
      <c r="L176" s="16"/>
      <c r="N176" s="9">
        <v>6.5573770491803396</v>
      </c>
      <c r="O176" s="9">
        <v>-2.6712272986399599</v>
      </c>
    </row>
    <row r="177" spans="1:15">
      <c r="A177" s="8" t="s">
        <v>355</v>
      </c>
      <c r="B177" s="9">
        <v>-2.6712272986399599</v>
      </c>
      <c r="C177" s="9">
        <v>-6.24215996654919</v>
      </c>
      <c r="D177" s="9">
        <v>6.5573770491803396</v>
      </c>
      <c r="E177" s="9">
        <v>2.6</v>
      </c>
      <c r="F177" s="9">
        <v>-6.9790000000000001</v>
      </c>
      <c r="G177" s="9">
        <v>5.3</v>
      </c>
      <c r="I177" s="14"/>
      <c r="J177" s="15"/>
      <c r="K177" s="14"/>
      <c r="L177" s="16"/>
      <c r="N177" s="9">
        <v>5.9652928416486004</v>
      </c>
      <c r="O177" s="9">
        <v>3.6495093819934401</v>
      </c>
    </row>
    <row r="178" spans="1:15">
      <c r="A178" s="8" t="s">
        <v>356</v>
      </c>
      <c r="B178" s="9">
        <v>3.6495093819934401</v>
      </c>
      <c r="C178" s="9">
        <v>-6.9264322156015199</v>
      </c>
      <c r="D178" s="9">
        <v>5.9652928416486004</v>
      </c>
      <c r="E178" s="9">
        <v>2.4</v>
      </c>
      <c r="F178" s="9">
        <v>-7.5140000000000002</v>
      </c>
      <c r="G178" s="9">
        <v>4.87</v>
      </c>
      <c r="I178" s="14"/>
      <c r="J178" s="15"/>
      <c r="K178" s="14"/>
      <c r="L178" s="16"/>
      <c r="N178" s="9">
        <v>4.9409237379162398</v>
      </c>
      <c r="O178" s="9">
        <v>9.7054721470177991</v>
      </c>
    </row>
    <row r="179" spans="1:15">
      <c r="A179" s="8" t="s">
        <v>357</v>
      </c>
      <c r="B179" s="9">
        <v>9.7054721470177991</v>
      </c>
      <c r="C179" s="9">
        <v>-6.5454757780416104</v>
      </c>
      <c r="D179" s="9">
        <v>4.9409237379162398</v>
      </c>
      <c r="E179" s="9">
        <v>2.5</v>
      </c>
      <c r="F179" s="9">
        <v>-7.1949999999999896</v>
      </c>
      <c r="G179" s="9">
        <v>4.8499999999999996</v>
      </c>
      <c r="I179" s="14"/>
      <c r="J179" s="15"/>
      <c r="K179" s="14"/>
      <c r="L179" s="16"/>
      <c r="N179" s="9">
        <v>5.0321199143468904</v>
      </c>
      <c r="O179" s="9">
        <v>9.6398891966759095</v>
      </c>
    </row>
    <row r="180" spans="1:15">
      <c r="A180" s="8" t="s">
        <v>358</v>
      </c>
      <c r="B180" s="9">
        <v>9.6398891966759095</v>
      </c>
      <c r="C180" s="9">
        <v>-7.0178526035861601</v>
      </c>
      <c r="D180" s="9">
        <v>5.0321199143468904</v>
      </c>
      <c r="E180" s="9">
        <v>2.5</v>
      </c>
      <c r="F180" s="9">
        <v>-7.1139999999999901</v>
      </c>
      <c r="G180" s="9">
        <v>3.99</v>
      </c>
      <c r="I180" s="14"/>
      <c r="J180" s="15"/>
      <c r="K180" s="14"/>
      <c r="L180" s="16"/>
      <c r="N180" s="9">
        <v>4.4776119402985204</v>
      </c>
      <c r="O180" s="9">
        <v>14.7613219094247</v>
      </c>
    </row>
    <row r="181" spans="1:15">
      <c r="A181" s="8" t="s">
        <v>359</v>
      </c>
      <c r="B181" s="9">
        <v>14.7613219094247</v>
      </c>
      <c r="C181" s="9">
        <v>-6.4897226102574397</v>
      </c>
      <c r="D181" s="9">
        <v>4.4776119402985204</v>
      </c>
      <c r="E181" s="9">
        <v>2.5</v>
      </c>
      <c r="F181" s="9">
        <v>-6.4160000000000101</v>
      </c>
      <c r="G181" s="9">
        <v>3.92</v>
      </c>
      <c r="I181" s="14"/>
      <c r="J181" s="15"/>
      <c r="K181" s="14"/>
      <c r="L181" s="16"/>
      <c r="N181" s="9">
        <v>3.8257173219978799</v>
      </c>
      <c r="O181" s="9">
        <v>20.6810631229236</v>
      </c>
    </row>
    <row r="182" spans="1:15">
      <c r="A182" s="8" t="s">
        <v>360</v>
      </c>
      <c r="B182" s="9">
        <v>20.6810631229236</v>
      </c>
      <c r="C182" s="9">
        <v>-6.3078199963561996</v>
      </c>
      <c r="D182" s="9">
        <v>3.8257173219978799</v>
      </c>
      <c r="E182" s="9">
        <v>2.2999999999999998</v>
      </c>
      <c r="F182" s="9">
        <v>-5.976</v>
      </c>
      <c r="G182" s="9">
        <v>4.04</v>
      </c>
      <c r="I182" s="14"/>
      <c r="J182" s="15"/>
      <c r="K182" s="14"/>
      <c r="L182" s="16"/>
      <c r="N182" s="9">
        <v>3.7076271186440701</v>
      </c>
      <c r="O182" s="9">
        <v>30.8991247458227</v>
      </c>
    </row>
    <row r="183" spans="1:15">
      <c r="A183" s="8" t="s">
        <v>361</v>
      </c>
      <c r="B183" s="9">
        <v>30.8991247458227</v>
      </c>
      <c r="C183" s="9">
        <v>-2.0991109647678599</v>
      </c>
      <c r="D183" s="9">
        <v>3.7076271186440701</v>
      </c>
      <c r="E183" s="9">
        <v>1.8</v>
      </c>
      <c r="F183" s="9">
        <v>-2.9919999999999898</v>
      </c>
      <c r="G183" s="9">
        <v>5</v>
      </c>
      <c r="I183" s="14"/>
      <c r="J183" s="15"/>
      <c r="K183" s="14"/>
      <c r="L183" s="16"/>
      <c r="N183" s="9">
        <v>3.4846884899683199</v>
      </c>
      <c r="O183" s="9">
        <v>36.6202215076813</v>
      </c>
    </row>
    <row r="184" spans="1:15">
      <c r="A184" s="8" t="s">
        <v>362</v>
      </c>
      <c r="B184" s="9">
        <v>36.6202215076813</v>
      </c>
      <c r="C184" s="9">
        <v>-4.7177540213807596</v>
      </c>
      <c r="D184" s="9">
        <v>3.4846884899683199</v>
      </c>
      <c r="E184" s="9">
        <v>1.5</v>
      </c>
      <c r="F184" s="9">
        <v>-4.7810000000000104</v>
      </c>
      <c r="G184" s="9">
        <v>4.4400000000000004</v>
      </c>
      <c r="I184" s="14"/>
      <c r="J184" s="15"/>
      <c r="K184" s="14"/>
      <c r="L184" s="16"/>
      <c r="N184" s="9">
        <v>3.59028511087645</v>
      </c>
      <c r="O184" s="9">
        <v>41.214359326691898</v>
      </c>
    </row>
    <row r="185" spans="1:15">
      <c r="A185" s="8" t="s">
        <v>363</v>
      </c>
      <c r="B185" s="9">
        <v>41.214359326691898</v>
      </c>
      <c r="C185" s="9">
        <v>-3.1834452801351301</v>
      </c>
      <c r="D185" s="9">
        <v>3.59028511087645</v>
      </c>
      <c r="E185" s="9">
        <v>1.3</v>
      </c>
      <c r="F185" s="9">
        <v>-3.4830000000000001</v>
      </c>
      <c r="G185" s="9">
        <v>4.25</v>
      </c>
      <c r="I185" s="14"/>
      <c r="J185" s="15"/>
      <c r="K185" s="14"/>
      <c r="L185" s="16"/>
      <c r="N185" s="9">
        <v>4</v>
      </c>
      <c r="O185" s="9">
        <v>45.146585627458002</v>
      </c>
    </row>
    <row r="186" spans="1:15">
      <c r="A186" s="8" t="s">
        <v>364</v>
      </c>
      <c r="B186" s="9">
        <v>45.146585627458002</v>
      </c>
      <c r="C186" s="9">
        <v>-0.89469778180919501</v>
      </c>
      <c r="D186" s="9">
        <v>4</v>
      </c>
      <c r="E186" s="9">
        <v>0.89999999999999902</v>
      </c>
      <c r="F186" s="9">
        <v>-1.821</v>
      </c>
      <c r="G186" s="9">
        <v>4.96</v>
      </c>
      <c r="I186" s="14"/>
      <c r="J186" s="15"/>
      <c r="K186" s="14"/>
      <c r="L186" s="16"/>
      <c r="N186" s="9">
        <v>3.4410844629822801</v>
      </c>
      <c r="O186" s="9">
        <v>52.942249794726699</v>
      </c>
    </row>
    <row r="187" spans="1:15">
      <c r="A187" s="8" t="s">
        <v>365</v>
      </c>
      <c r="B187" s="9">
        <v>52.942249794726699</v>
      </c>
      <c r="C187" s="9">
        <v>0.18716855568263699</v>
      </c>
      <c r="D187" s="9">
        <v>3.4410844629822801</v>
      </c>
      <c r="E187" s="9">
        <v>0.69999999999999896</v>
      </c>
      <c r="F187" s="9">
        <v>-0.69799999999999296</v>
      </c>
      <c r="G187" s="9">
        <v>5.23</v>
      </c>
      <c r="I187" s="14"/>
      <c r="J187" s="15"/>
      <c r="K187" s="14"/>
      <c r="L187" s="16"/>
      <c r="N187" s="9">
        <v>2.4742268041237199</v>
      </c>
      <c r="O187" s="9">
        <v>51.797553459706798</v>
      </c>
    </row>
    <row r="188" spans="1:15">
      <c r="A188" s="8" t="s">
        <v>366</v>
      </c>
      <c r="B188" s="9">
        <v>51.797553459706798</v>
      </c>
      <c r="C188" s="9">
        <v>1.2738592610796999</v>
      </c>
      <c r="D188" s="9">
        <v>2.4742268041237199</v>
      </c>
      <c r="E188" s="9">
        <v>0.5</v>
      </c>
      <c r="F188" s="9">
        <v>8.1000000000003097E-2</v>
      </c>
      <c r="G188" s="9">
        <v>5.13</v>
      </c>
      <c r="I188" s="14"/>
      <c r="J188" s="15"/>
      <c r="K188" s="14"/>
      <c r="L188" s="16"/>
      <c r="N188" s="9">
        <v>2.3589743589743599</v>
      </c>
      <c r="O188" s="9">
        <v>37.561710317128302</v>
      </c>
    </row>
    <row r="189" spans="1:15">
      <c r="A189" s="8" t="s">
        <v>367</v>
      </c>
      <c r="B189" s="9">
        <v>37.561710317128302</v>
      </c>
      <c r="C189" s="9">
        <v>3.06872239211688</v>
      </c>
      <c r="D189" s="9">
        <v>2.3589743589743599</v>
      </c>
      <c r="E189" s="9">
        <v>-0.4</v>
      </c>
      <c r="F189" s="9">
        <v>1.5660000000000001</v>
      </c>
      <c r="G189" s="9">
        <v>5.98</v>
      </c>
      <c r="I189" s="14"/>
      <c r="J189" s="15"/>
      <c r="K189" s="14"/>
      <c r="L189" s="16"/>
      <c r="N189" s="9">
        <v>2.4564994882292601</v>
      </c>
      <c r="O189" s="9">
        <v>37.9089852184023</v>
      </c>
    </row>
    <row r="190" spans="1:15">
      <c r="A190" s="8" t="s">
        <v>368</v>
      </c>
      <c r="B190" s="9">
        <v>37.9089852184023</v>
      </c>
      <c r="C190" s="9">
        <v>4.9103500219679104</v>
      </c>
      <c r="D190" s="9">
        <v>2.4564994882292601</v>
      </c>
      <c r="E190" s="9">
        <v>-0.30000000000000099</v>
      </c>
      <c r="F190" s="9">
        <v>3.077</v>
      </c>
      <c r="G190" s="9">
        <v>7.07</v>
      </c>
      <c r="I190" s="14"/>
      <c r="J190" s="15"/>
      <c r="K190" s="14"/>
      <c r="L190" s="16"/>
      <c r="N190" s="9">
        <v>2.7635619242579299</v>
      </c>
      <c r="O190" s="9">
        <v>22.3078073586599</v>
      </c>
    </row>
    <row r="191" spans="1:15">
      <c r="A191" s="8" t="s">
        <v>369</v>
      </c>
      <c r="B191" s="9">
        <v>22.3078073586599</v>
      </c>
      <c r="C191" s="9">
        <v>7.2163445518160803</v>
      </c>
      <c r="D191" s="9">
        <v>2.7635619242579299</v>
      </c>
      <c r="E191" s="9">
        <v>-0.9</v>
      </c>
      <c r="F191" s="9">
        <v>4.56299999999999</v>
      </c>
      <c r="G191" s="9">
        <v>8.1300000000000008</v>
      </c>
      <c r="I191" s="14"/>
      <c r="J191" s="15"/>
      <c r="K191" s="14"/>
      <c r="L191" s="16"/>
      <c r="N191" s="9">
        <v>2.7522935779816602</v>
      </c>
      <c r="O191" s="9">
        <v>20.1183859091893</v>
      </c>
    </row>
    <row r="192" spans="1:15">
      <c r="A192" s="8" t="s">
        <v>370</v>
      </c>
      <c r="B192" s="9">
        <v>20.1183859091893</v>
      </c>
      <c r="C192" s="9">
        <v>8.7251850605652805</v>
      </c>
      <c r="D192" s="9">
        <v>2.7522935779816602</v>
      </c>
      <c r="E192" s="9">
        <v>-1.6</v>
      </c>
      <c r="F192" s="9">
        <v>5.8179999999999996</v>
      </c>
      <c r="G192" s="9">
        <v>8.7100000000000009</v>
      </c>
      <c r="I192" s="14"/>
      <c r="J192" s="15"/>
      <c r="K192" s="14"/>
      <c r="L192" s="16"/>
      <c r="N192" s="9">
        <v>3.16326530612245</v>
      </c>
      <c r="O192" s="9">
        <v>17.2710466439135</v>
      </c>
    </row>
    <row r="193" spans="1:15">
      <c r="A193" s="8" t="s">
        <v>371</v>
      </c>
      <c r="B193" s="9">
        <v>17.2710466439135</v>
      </c>
      <c r="C193" s="9">
        <v>9.2641598019548503</v>
      </c>
      <c r="D193" s="9">
        <v>3.16326530612245</v>
      </c>
      <c r="E193" s="9">
        <v>-2.2999999999999998</v>
      </c>
      <c r="F193" s="9">
        <v>6.3419999999999996</v>
      </c>
      <c r="G193" s="9">
        <v>10.08</v>
      </c>
      <c r="I193" s="14"/>
      <c r="J193" s="15"/>
      <c r="K193" s="14"/>
      <c r="L193" s="16"/>
      <c r="N193" s="9">
        <v>3.7871033776868002</v>
      </c>
      <c r="O193" s="9">
        <v>12.4638678596008</v>
      </c>
    </row>
    <row r="194" spans="1:15">
      <c r="A194" s="8" t="s">
        <v>372</v>
      </c>
      <c r="B194" s="9">
        <v>12.4638678596008</v>
      </c>
      <c r="C194" s="9">
        <v>10.548149428515901</v>
      </c>
      <c r="D194" s="9">
        <v>3.7871033776868002</v>
      </c>
      <c r="E194" s="9">
        <v>-2.5</v>
      </c>
      <c r="F194" s="9">
        <v>7.25</v>
      </c>
      <c r="G194" s="9">
        <v>11.17</v>
      </c>
      <c r="I194" s="14"/>
      <c r="J194" s="15"/>
      <c r="K194" s="14"/>
      <c r="L194" s="16"/>
      <c r="N194" s="9">
        <v>4.2900919305413501</v>
      </c>
      <c r="O194" s="9">
        <v>6.0786167769823196</v>
      </c>
    </row>
    <row r="195" spans="1:15">
      <c r="A195" s="8" t="s">
        <v>373</v>
      </c>
      <c r="B195" s="9">
        <v>6.0786167769823196</v>
      </c>
      <c r="C195" s="9">
        <v>11.1578239300429</v>
      </c>
      <c r="D195" s="9">
        <v>4.2900919305413501</v>
      </c>
      <c r="E195" s="9">
        <v>-2.4</v>
      </c>
      <c r="F195" s="9">
        <v>7.4320000000000004</v>
      </c>
      <c r="G195" s="9">
        <v>12.11</v>
      </c>
      <c r="I195" s="14"/>
      <c r="J195" s="15"/>
      <c r="K195" s="14"/>
      <c r="L195" s="16"/>
      <c r="N195" s="9">
        <v>4.6938775510203996</v>
      </c>
      <c r="O195" s="9">
        <v>4.0664225941422503</v>
      </c>
    </row>
    <row r="196" spans="1:15">
      <c r="A196" s="8" t="s">
        <v>374</v>
      </c>
      <c r="B196" s="9">
        <v>4.0664225941422503</v>
      </c>
      <c r="C196" s="9">
        <v>12.3018203170875</v>
      </c>
      <c r="D196" s="9">
        <v>4.6938775510203996</v>
      </c>
      <c r="E196" s="9">
        <v>-2.6</v>
      </c>
      <c r="F196" s="9">
        <v>8.2219999999999906</v>
      </c>
      <c r="G196" s="9">
        <v>12.8</v>
      </c>
      <c r="I196" s="14"/>
      <c r="J196" s="15"/>
      <c r="K196" s="14"/>
      <c r="L196" s="16"/>
      <c r="N196" s="9">
        <v>4.8929663608562803</v>
      </c>
      <c r="O196" s="9">
        <v>-2.66374749133369</v>
      </c>
    </row>
    <row r="197" spans="1:15">
      <c r="A197" s="8" t="s">
        <v>375</v>
      </c>
      <c r="B197" s="9">
        <v>-2.66374749133369</v>
      </c>
      <c r="C197" s="9">
        <v>11.8999646885321</v>
      </c>
      <c r="D197" s="9">
        <v>4.8929663608562803</v>
      </c>
      <c r="E197" s="9">
        <v>-2.5</v>
      </c>
      <c r="F197" s="9">
        <v>7.8770000000000104</v>
      </c>
      <c r="G197" s="9">
        <v>15.18</v>
      </c>
      <c r="I197" s="14"/>
      <c r="J197" s="15"/>
      <c r="K197" s="14"/>
      <c r="L197" s="16"/>
      <c r="N197" s="9">
        <v>4.5546558704453499</v>
      </c>
      <c r="O197" s="9">
        <v>-7.2910893527926497</v>
      </c>
    </row>
    <row r="198" spans="1:15">
      <c r="A198" s="8" t="s">
        <v>376</v>
      </c>
      <c r="B198" s="9">
        <v>-7.2910893527926497</v>
      </c>
      <c r="C198" s="9">
        <v>11.270125223613601</v>
      </c>
      <c r="D198" s="9">
        <v>4.5546558704453499</v>
      </c>
      <c r="E198" s="9">
        <v>-2.5</v>
      </c>
      <c r="F198" s="9">
        <v>7.3890000000000002</v>
      </c>
      <c r="G198" s="9">
        <v>15.41</v>
      </c>
      <c r="I198" s="14"/>
      <c r="J198" s="15"/>
      <c r="K198" s="14"/>
      <c r="L198" s="16"/>
      <c r="N198" s="9">
        <v>4.3346774193548301</v>
      </c>
      <c r="O198" s="9">
        <v>-8.6256263421617607</v>
      </c>
    </row>
    <row r="199" spans="1:15">
      <c r="A199" s="8" t="s">
        <v>377</v>
      </c>
      <c r="B199" s="9">
        <v>-8.6256263421617607</v>
      </c>
      <c r="C199" s="9">
        <v>10.9247535028542</v>
      </c>
      <c r="D199" s="9">
        <v>4.3346774193548301</v>
      </c>
      <c r="E199" s="9">
        <v>-2.7</v>
      </c>
      <c r="F199" s="9">
        <v>7.1449999999999996</v>
      </c>
      <c r="G199" s="9">
        <v>15.99</v>
      </c>
      <c r="I199" s="14"/>
      <c r="J199" s="15"/>
      <c r="K199" s="14"/>
      <c r="L199" s="16"/>
      <c r="N199" s="9">
        <v>4.3259557344064401</v>
      </c>
      <c r="O199" s="9">
        <v>-7.3203740157480297</v>
      </c>
    </row>
    <row r="200" spans="1:15">
      <c r="A200" s="8" t="s">
        <v>378</v>
      </c>
      <c r="B200" s="9">
        <v>-7.3203740157480297</v>
      </c>
      <c r="C200" s="9">
        <v>10.6653185035389</v>
      </c>
      <c r="D200" s="9">
        <v>4.3259557344064401</v>
      </c>
      <c r="E200" s="9">
        <v>-2.9</v>
      </c>
      <c r="F200" s="9">
        <v>6.907</v>
      </c>
      <c r="G200" s="9">
        <v>18.12</v>
      </c>
      <c r="I200" s="14"/>
      <c r="J200" s="15"/>
      <c r="K200" s="14"/>
      <c r="L200" s="16"/>
      <c r="N200" s="9">
        <v>4.3086172344689402</v>
      </c>
      <c r="O200" s="9">
        <v>1.3868613138685999</v>
      </c>
    </row>
    <row r="201" spans="1:15">
      <c r="A201" s="8" t="s">
        <v>379</v>
      </c>
      <c r="B201" s="9">
        <v>1.3868613138685999</v>
      </c>
      <c r="C201" s="9">
        <v>9.1916840088187293</v>
      </c>
      <c r="D201" s="9">
        <v>4.3086172344689402</v>
      </c>
      <c r="E201" s="9">
        <v>-1.9</v>
      </c>
      <c r="F201" s="9">
        <v>5.8419999999999996</v>
      </c>
      <c r="G201" s="9">
        <v>18.809999999999999</v>
      </c>
      <c r="I201" s="14"/>
      <c r="J201" s="15"/>
      <c r="K201" s="14"/>
      <c r="L201" s="16"/>
      <c r="N201" s="9">
        <v>4.2957042957043203</v>
      </c>
      <c r="O201" s="9">
        <v>1.8064671524053999E-2</v>
      </c>
    </row>
    <row r="202" spans="1:15">
      <c r="A202" s="8" t="s">
        <v>380</v>
      </c>
      <c r="B202" s="9">
        <v>1.8064671524053999E-2</v>
      </c>
      <c r="C202" s="9">
        <v>8.2263082322910002</v>
      </c>
      <c r="D202" s="9">
        <v>4.2957042957043203</v>
      </c>
      <c r="E202" s="9">
        <v>-2</v>
      </c>
      <c r="F202" s="9">
        <v>4.9249999999999998</v>
      </c>
      <c r="G202" s="9">
        <v>18.97</v>
      </c>
      <c r="I202" s="14"/>
      <c r="J202" s="15"/>
      <c r="K202" s="14"/>
      <c r="L202" s="16"/>
      <c r="N202" s="9">
        <v>4.2828685258964097</v>
      </c>
      <c r="O202" s="9">
        <v>1.5530418832161399</v>
      </c>
    </row>
    <row r="203" spans="1:15">
      <c r="A203" s="8" t="s">
        <v>381</v>
      </c>
      <c r="B203" s="9">
        <v>1.5530418832161399</v>
      </c>
      <c r="C203" s="9">
        <v>6.4820030690934303</v>
      </c>
      <c r="D203" s="9">
        <v>4.2828685258964097</v>
      </c>
      <c r="E203" s="9">
        <v>-1.9</v>
      </c>
      <c r="F203" s="9">
        <v>3.5070000000000001</v>
      </c>
      <c r="G203" s="9">
        <v>19.350000000000001</v>
      </c>
      <c r="I203" s="14"/>
      <c r="J203" s="15"/>
      <c r="K203" s="14"/>
      <c r="L203" s="16"/>
      <c r="N203" s="9">
        <v>4.2658730158730203</v>
      </c>
      <c r="O203" s="9">
        <v>-1.6947115384615401</v>
      </c>
    </row>
    <row r="204" spans="1:15">
      <c r="A204" s="8" t="s">
        <v>382</v>
      </c>
      <c r="B204" s="9">
        <v>-1.6947115384615401</v>
      </c>
      <c r="C204" s="9">
        <v>5.3132434575733596</v>
      </c>
      <c r="D204" s="9">
        <v>4.2658730158730203</v>
      </c>
      <c r="E204" s="9">
        <v>-1.4</v>
      </c>
      <c r="F204" s="9">
        <v>2.6190000000000002</v>
      </c>
      <c r="G204" s="9">
        <v>19.309999999999999</v>
      </c>
      <c r="I204" s="14"/>
      <c r="J204" s="15"/>
      <c r="K204" s="14"/>
      <c r="L204" s="16"/>
      <c r="N204" s="9">
        <v>4.1543026706231601</v>
      </c>
      <c r="O204" s="9">
        <v>1.4005941914751801</v>
      </c>
    </row>
    <row r="205" spans="1:15">
      <c r="A205" s="8" t="s">
        <v>383</v>
      </c>
      <c r="B205" s="9">
        <v>1.4005941914751801</v>
      </c>
      <c r="C205" s="9">
        <v>5.4395593663938904</v>
      </c>
      <c r="D205" s="9">
        <v>4.1543026706231601</v>
      </c>
      <c r="E205" s="9">
        <v>-1.3</v>
      </c>
      <c r="F205" s="9">
        <v>2.5310000000000099</v>
      </c>
      <c r="G205" s="9">
        <v>19.09</v>
      </c>
      <c r="I205" s="14"/>
      <c r="J205" s="15"/>
      <c r="K205" s="14"/>
      <c r="L205" s="16"/>
      <c r="N205" s="9">
        <v>4.0433925049309503</v>
      </c>
      <c r="O205" s="9">
        <v>9.9259531240438097</v>
      </c>
    </row>
    <row r="206" spans="1:15">
      <c r="A206" s="8" t="s">
        <v>384</v>
      </c>
      <c r="B206" s="9">
        <v>9.9259531240438097</v>
      </c>
      <c r="C206" s="9">
        <v>5.04837291116975</v>
      </c>
      <c r="D206" s="9">
        <v>4.0433925049309503</v>
      </c>
      <c r="E206" s="9">
        <v>-1</v>
      </c>
      <c r="F206" s="9">
        <v>2.11</v>
      </c>
      <c r="G206" s="9">
        <v>18.649999999999999</v>
      </c>
      <c r="I206" s="14"/>
      <c r="J206" s="15"/>
      <c r="K206" s="14"/>
      <c r="L206" s="16"/>
      <c r="N206" s="9">
        <v>3.52595494613126</v>
      </c>
      <c r="O206" s="9">
        <v>15.3571883356679</v>
      </c>
    </row>
    <row r="207" spans="1:15">
      <c r="A207" s="8" t="s">
        <v>385</v>
      </c>
      <c r="B207" s="9">
        <v>15.3571883356679</v>
      </c>
      <c r="C207" s="9">
        <v>2.6569591527987799</v>
      </c>
      <c r="D207" s="9">
        <v>3.52595494613126</v>
      </c>
      <c r="E207" s="9">
        <v>-0.7</v>
      </c>
      <c r="F207" s="9">
        <v>0.20199999999999799</v>
      </c>
      <c r="G207" s="9">
        <v>18.350000000000001</v>
      </c>
      <c r="I207" s="14"/>
      <c r="J207" s="15"/>
      <c r="K207" s="14"/>
      <c r="L207" s="16"/>
      <c r="N207" s="9">
        <v>3.6062378167641498</v>
      </c>
      <c r="O207" s="9">
        <v>13.494157557482101</v>
      </c>
    </row>
    <row r="208" spans="1:15">
      <c r="A208" s="8" t="s">
        <v>386</v>
      </c>
      <c r="B208" s="9">
        <v>13.494157557482101</v>
      </c>
      <c r="C208" s="9">
        <v>2.7563025210084202</v>
      </c>
      <c r="D208" s="9">
        <v>3.6062378167641498</v>
      </c>
      <c r="E208" s="9">
        <v>-0.6</v>
      </c>
      <c r="F208" s="9">
        <v>5.6000000000011603E-2</v>
      </c>
      <c r="G208" s="9">
        <v>18.55</v>
      </c>
      <c r="I208" s="14"/>
      <c r="J208" s="15"/>
      <c r="K208" s="14"/>
      <c r="L208" s="16"/>
      <c r="N208" s="9">
        <v>3.79008746355685</v>
      </c>
      <c r="O208" s="9">
        <v>12.3586379256482</v>
      </c>
    </row>
    <row r="209" spans="1:15">
      <c r="A209" s="8" t="s">
        <v>387</v>
      </c>
      <c r="B209" s="9">
        <v>12.3586379256482</v>
      </c>
      <c r="C209" s="9">
        <v>2.1068458568458599</v>
      </c>
      <c r="D209" s="9">
        <v>3.79008746355685</v>
      </c>
      <c r="E209" s="9">
        <v>-0.6</v>
      </c>
      <c r="F209" s="9">
        <v>-0.29999999999999699</v>
      </c>
      <c r="G209" s="9">
        <v>17.82</v>
      </c>
      <c r="I209" s="14"/>
      <c r="J209" s="15"/>
      <c r="K209" s="14"/>
      <c r="L209" s="16"/>
      <c r="N209" s="9">
        <v>3.5818005808325299</v>
      </c>
      <c r="O209" s="9">
        <v>25.9050149452009</v>
      </c>
    </row>
    <row r="210" spans="1:15">
      <c r="A210" s="8" t="s">
        <v>388</v>
      </c>
      <c r="B210" s="9">
        <v>25.9050149452009</v>
      </c>
      <c r="C210" s="9">
        <v>1.08801316084648</v>
      </c>
      <c r="D210" s="9">
        <v>3.5818005808325299</v>
      </c>
      <c r="E210" s="9">
        <v>-0.4</v>
      </c>
      <c r="F210" s="9">
        <v>-1.012</v>
      </c>
      <c r="G210" s="9">
        <v>18.66</v>
      </c>
      <c r="I210" s="14"/>
      <c r="J210" s="15"/>
      <c r="K210" s="14"/>
      <c r="L210" s="16"/>
      <c r="N210" s="9">
        <v>3.5748792270531502</v>
      </c>
      <c r="O210" s="9">
        <v>25.244810027418701</v>
      </c>
    </row>
    <row r="211" spans="1:15">
      <c r="A211" s="8" t="s">
        <v>389</v>
      </c>
      <c r="B211" s="9">
        <v>25.244810027418701</v>
      </c>
      <c r="C211" s="9">
        <v>1.08536996145066</v>
      </c>
      <c r="D211" s="9">
        <v>3.5748792270531502</v>
      </c>
      <c r="E211" s="9">
        <v>-0.2</v>
      </c>
      <c r="F211" s="9">
        <v>-1.3979999999999999</v>
      </c>
      <c r="G211" s="9">
        <v>18.87</v>
      </c>
      <c r="I211" s="14"/>
      <c r="J211" s="15"/>
      <c r="K211" s="14"/>
      <c r="L211" s="16"/>
      <c r="N211" s="9">
        <v>3.66441658630665</v>
      </c>
      <c r="O211" s="9">
        <v>26.722421346077301</v>
      </c>
    </row>
    <row r="212" spans="1:15">
      <c r="A212" s="8" t="s">
        <v>390</v>
      </c>
      <c r="B212" s="9">
        <v>26.722421346077301</v>
      </c>
      <c r="C212" s="9">
        <v>0.86251005043491702</v>
      </c>
      <c r="D212" s="9">
        <v>3.66441658630665</v>
      </c>
      <c r="E212" s="9">
        <v>0.2</v>
      </c>
      <c r="F212" s="9">
        <v>-1.6740000000000099</v>
      </c>
      <c r="G212" s="9">
        <v>17.649999999999999</v>
      </c>
      <c r="I212" s="14"/>
      <c r="J212" s="15"/>
      <c r="K212" s="14"/>
      <c r="L212" s="16"/>
      <c r="N212" s="9">
        <v>3.4582132564841701</v>
      </c>
      <c r="O212" s="9">
        <v>13.1689464842812</v>
      </c>
    </row>
    <row r="213" spans="1:15">
      <c r="A213" s="8" t="s">
        <v>391</v>
      </c>
      <c r="B213" s="9">
        <v>13.1689464842812</v>
      </c>
      <c r="C213" s="9">
        <v>7.5480243046266403E-3</v>
      </c>
      <c r="D213" s="9">
        <v>3.4582132564841701</v>
      </c>
      <c r="E213" s="9">
        <v>-9.9999999999999603E-2</v>
      </c>
      <c r="F213" s="9">
        <v>-2.4360000000000102</v>
      </c>
      <c r="G213" s="9">
        <v>16.68</v>
      </c>
      <c r="I213" s="14"/>
      <c r="J213" s="15"/>
      <c r="K213" s="14"/>
      <c r="L213" s="16"/>
      <c r="N213" s="9">
        <v>3.3524904214559301</v>
      </c>
      <c r="O213" s="9">
        <v>9.6207104154124092</v>
      </c>
    </row>
    <row r="214" spans="1:15">
      <c r="A214" s="8" t="s">
        <v>392</v>
      </c>
      <c r="B214" s="9">
        <v>9.6207104154124092</v>
      </c>
      <c r="C214" s="9">
        <v>0.40723064733090297</v>
      </c>
      <c r="D214" s="9">
        <v>3.3524904214559301</v>
      </c>
      <c r="E214" s="9">
        <v>-0.4</v>
      </c>
      <c r="F214" s="9">
        <v>-2.1500000000000101</v>
      </c>
      <c r="G214" s="9">
        <v>16.53</v>
      </c>
      <c r="I214" s="14"/>
      <c r="J214" s="15"/>
      <c r="K214" s="14"/>
      <c r="L214" s="16"/>
      <c r="N214" s="9">
        <v>3.2473734479465</v>
      </c>
      <c r="O214" s="9">
        <v>14.2874345234511</v>
      </c>
    </row>
    <row r="215" spans="1:15">
      <c r="A215" s="8" t="s">
        <v>393</v>
      </c>
      <c r="B215" s="9">
        <v>14.2874345234511</v>
      </c>
      <c r="C215" s="9">
        <v>0.86285526651830302</v>
      </c>
      <c r="D215" s="9">
        <v>3.2473734479465</v>
      </c>
      <c r="E215" s="9">
        <v>-0.2</v>
      </c>
      <c r="F215" s="9">
        <v>-1.639</v>
      </c>
      <c r="G215" s="9">
        <v>16.02</v>
      </c>
      <c r="I215" s="14"/>
      <c r="J215" s="15"/>
      <c r="K215" s="14"/>
      <c r="L215" s="16"/>
      <c r="N215" s="9">
        <v>3.2350142721217798</v>
      </c>
      <c r="O215" s="9">
        <v>23.590903533439299</v>
      </c>
    </row>
    <row r="216" spans="1:15">
      <c r="A216" s="8" t="s">
        <v>394</v>
      </c>
      <c r="B216" s="9">
        <v>23.590903533439299</v>
      </c>
      <c r="C216" s="9">
        <v>0.51976197472818297</v>
      </c>
      <c r="D216" s="9">
        <v>3.2350142721217798</v>
      </c>
      <c r="E216" s="9">
        <v>-0.30000000000000099</v>
      </c>
      <c r="F216" s="9">
        <v>-1.7849999999999999</v>
      </c>
      <c r="G216" s="9">
        <v>16.78</v>
      </c>
      <c r="I216" s="14"/>
      <c r="J216" s="15"/>
      <c r="K216" s="14"/>
      <c r="L216" s="16"/>
      <c r="N216" s="9">
        <v>3.5137701804368602</v>
      </c>
      <c r="O216" s="9">
        <v>26.333413059076801</v>
      </c>
    </row>
    <row r="217" spans="1:15">
      <c r="A217" s="8" t="s">
        <v>395</v>
      </c>
      <c r="B217" s="9">
        <v>26.333413059076801</v>
      </c>
      <c r="C217" s="9">
        <v>0.48347658565499602</v>
      </c>
      <c r="D217" s="9">
        <v>3.5137701804368602</v>
      </c>
      <c r="E217" s="9">
        <v>-0.2</v>
      </c>
      <c r="F217" s="9">
        <v>-1.73999999999999</v>
      </c>
      <c r="G217" s="9">
        <v>16.579999999999998</v>
      </c>
      <c r="I217" s="14"/>
      <c r="J217" s="15"/>
      <c r="K217" s="14"/>
      <c r="L217" s="16"/>
      <c r="N217" s="9">
        <v>3.7914691943127901</v>
      </c>
      <c r="O217" s="9">
        <v>17.897901241440699</v>
      </c>
    </row>
    <row r="218" spans="1:15">
      <c r="A218" s="8" t="s">
        <v>396</v>
      </c>
      <c r="B218" s="9">
        <v>17.897901241440699</v>
      </c>
      <c r="C218" s="9">
        <v>1.6651782391903001</v>
      </c>
      <c r="D218" s="9">
        <v>3.7914691943127901</v>
      </c>
      <c r="E218" s="9">
        <v>-0.3</v>
      </c>
      <c r="F218" s="9">
        <v>-0.92600000000000204</v>
      </c>
      <c r="G218" s="9">
        <v>16.53</v>
      </c>
      <c r="I218" s="14"/>
      <c r="J218" s="15"/>
      <c r="K218" s="14"/>
      <c r="L218" s="16"/>
      <c r="N218" s="9">
        <v>3.9735099337748299</v>
      </c>
      <c r="O218" s="9">
        <v>25.2456120984656</v>
      </c>
    </row>
    <row r="219" spans="1:15">
      <c r="A219" s="8" t="s">
        <v>397</v>
      </c>
      <c r="B219" s="9">
        <v>25.2456120984656</v>
      </c>
      <c r="C219" s="9">
        <v>2.33213594915724</v>
      </c>
      <c r="D219" s="9">
        <v>3.9735099337748299</v>
      </c>
      <c r="E219" s="9">
        <v>-0.6</v>
      </c>
      <c r="F219" s="9">
        <v>-0.25</v>
      </c>
      <c r="G219" s="9">
        <v>15.94</v>
      </c>
      <c r="I219" s="14"/>
      <c r="J219" s="15"/>
      <c r="K219" s="14"/>
      <c r="L219" s="16"/>
      <c r="N219" s="9">
        <v>3.1984948259642598</v>
      </c>
      <c r="O219" s="9">
        <v>32.237351931805598</v>
      </c>
    </row>
    <row r="220" spans="1:15">
      <c r="A220" s="8" t="s">
        <v>398</v>
      </c>
      <c r="B220" s="9">
        <v>32.237351931805598</v>
      </c>
      <c r="C220" s="9">
        <v>1.0140660778541</v>
      </c>
      <c r="D220" s="9">
        <v>3.1984948259642598</v>
      </c>
      <c r="E220" s="9">
        <v>0</v>
      </c>
      <c r="F220" s="9">
        <v>-1.0880000000000101</v>
      </c>
      <c r="G220" s="9">
        <v>15.6</v>
      </c>
      <c r="I220" s="14"/>
      <c r="J220" s="15"/>
      <c r="K220" s="14"/>
      <c r="L220" s="16"/>
      <c r="N220" s="9">
        <v>2.15355805243445</v>
      </c>
      <c r="O220" s="9">
        <v>30.968136573430399</v>
      </c>
    </row>
    <row r="221" spans="1:15">
      <c r="A221" s="8" t="s">
        <v>399</v>
      </c>
      <c r="B221" s="9">
        <v>30.968136573430399</v>
      </c>
      <c r="C221" s="9">
        <v>-0.33995673277945598</v>
      </c>
      <c r="D221" s="9">
        <v>2.15355805243445</v>
      </c>
      <c r="E221" s="9">
        <v>0</v>
      </c>
      <c r="F221" s="9">
        <v>-1.53</v>
      </c>
      <c r="G221" s="9">
        <v>14.69</v>
      </c>
      <c r="I221" s="14"/>
      <c r="J221" s="15"/>
      <c r="K221" s="14"/>
      <c r="L221" s="16"/>
      <c r="N221" s="9">
        <v>1.5887850467289699</v>
      </c>
      <c r="O221" s="9">
        <v>30.4932735426009</v>
      </c>
    </row>
    <row r="222" spans="1:15">
      <c r="A222" s="8" t="s">
        <v>400</v>
      </c>
      <c r="B222" s="9">
        <v>30.4932735426009</v>
      </c>
      <c r="C222" s="9">
        <v>1.0744535266486801</v>
      </c>
      <c r="D222" s="9">
        <v>1.5887850467289699</v>
      </c>
      <c r="E222" s="9">
        <v>-0.2</v>
      </c>
      <c r="F222" s="9">
        <v>-1.1819999999999999</v>
      </c>
      <c r="G222" s="9">
        <v>13.22</v>
      </c>
      <c r="I222" s="14"/>
      <c r="J222" s="15"/>
      <c r="K222" s="14"/>
      <c r="L222" s="16"/>
      <c r="N222" s="9">
        <v>1.6791044776119499</v>
      </c>
      <c r="O222" s="9">
        <v>30.747980192859</v>
      </c>
    </row>
    <row r="223" spans="1:15">
      <c r="A223" s="8" t="s">
        <v>401</v>
      </c>
      <c r="B223" s="9">
        <v>30.747980192859</v>
      </c>
      <c r="C223" s="9">
        <v>0.45540375430412899</v>
      </c>
      <c r="D223" s="9">
        <v>1.6791044776119499</v>
      </c>
      <c r="E223" s="9">
        <v>0</v>
      </c>
      <c r="F223" s="9">
        <v>-0.99500000000000499</v>
      </c>
      <c r="G223" s="9">
        <v>12.8</v>
      </c>
      <c r="I223" s="14"/>
      <c r="J223" s="15"/>
      <c r="K223" s="14"/>
      <c r="L223" s="16"/>
      <c r="N223" s="9">
        <v>1.7674418604651101</v>
      </c>
      <c r="O223" s="9">
        <v>23.674837628325999</v>
      </c>
    </row>
    <row r="224" spans="1:15">
      <c r="A224" s="8" t="s">
        <v>402</v>
      </c>
      <c r="B224" s="9">
        <v>23.674837628325999</v>
      </c>
      <c r="C224" s="9">
        <v>0.297122979926079</v>
      </c>
      <c r="D224" s="9">
        <v>1.7674418604651101</v>
      </c>
      <c r="E224" s="9">
        <v>-0.2</v>
      </c>
      <c r="F224" s="9">
        <v>-1.1769999999999901</v>
      </c>
      <c r="G224" s="9">
        <v>12.59</v>
      </c>
      <c r="I224" s="14"/>
      <c r="J224" s="15"/>
      <c r="K224" s="14"/>
      <c r="L224" s="16"/>
      <c r="N224" s="9">
        <v>1.6713091922005501</v>
      </c>
      <c r="O224" s="9">
        <v>34.087896941101597</v>
      </c>
    </row>
    <row r="225" spans="1:15">
      <c r="A225" s="8" t="s">
        <v>403</v>
      </c>
      <c r="B225" s="9">
        <v>34.087896941101597</v>
      </c>
      <c r="C225" s="9">
        <v>1.2434431487980699</v>
      </c>
      <c r="D225" s="9">
        <v>1.6713091922005501</v>
      </c>
      <c r="E225" s="9">
        <v>-0.4</v>
      </c>
      <c r="F225" s="9">
        <v>-5.5999999999997399E-2</v>
      </c>
      <c r="G225" s="9">
        <v>12.27</v>
      </c>
      <c r="I225" s="14"/>
      <c r="J225" s="15"/>
      <c r="K225" s="14"/>
      <c r="L225" s="16"/>
      <c r="N225" s="9">
        <v>1.5755329008340999</v>
      </c>
      <c r="O225" s="9">
        <v>27.0430579964851</v>
      </c>
    </row>
    <row r="226" spans="1:15">
      <c r="A226" s="8" t="s">
        <v>404</v>
      </c>
      <c r="B226" s="9">
        <v>27.0430579964851</v>
      </c>
      <c r="C226" s="9">
        <v>1.1525050467975799</v>
      </c>
      <c r="D226" s="9">
        <v>1.5755329008340999</v>
      </c>
      <c r="E226" s="9">
        <v>-0.19999999999999901</v>
      </c>
      <c r="F226" s="9">
        <v>-0.45499999999999802</v>
      </c>
      <c r="G226" s="9">
        <v>11.89</v>
      </c>
      <c r="I226" s="14"/>
      <c r="J226" s="15"/>
      <c r="K226" s="14"/>
      <c r="L226" s="16"/>
      <c r="N226" s="9">
        <v>1.75763182238668</v>
      </c>
      <c r="O226" s="9">
        <v>28.532293751975502</v>
      </c>
    </row>
    <row r="227" spans="1:15">
      <c r="A227" s="8" t="s">
        <v>405</v>
      </c>
      <c r="B227" s="9">
        <v>28.532293751975502</v>
      </c>
      <c r="C227" s="9">
        <v>0.74695700927818198</v>
      </c>
      <c r="D227" s="9">
        <v>1.75763182238668</v>
      </c>
      <c r="E227" s="9">
        <v>-9.9999999999999603E-2</v>
      </c>
      <c r="F227" s="9">
        <v>-0.58599999999999897</v>
      </c>
      <c r="G227" s="9">
        <v>11.44</v>
      </c>
      <c r="I227" s="14"/>
      <c r="J227" s="15"/>
      <c r="K227" s="14"/>
      <c r="L227" s="16"/>
      <c r="N227" s="9">
        <v>1.5668202764976999</v>
      </c>
      <c r="O227" s="9">
        <v>23.272493446109699</v>
      </c>
    </row>
    <row r="228" spans="1:15">
      <c r="A228" s="8" t="s">
        <v>406</v>
      </c>
      <c r="B228" s="9">
        <v>23.272493446109699</v>
      </c>
      <c r="C228" s="9">
        <v>1.4616944693135501</v>
      </c>
      <c r="D228" s="9">
        <v>1.5668202764976999</v>
      </c>
      <c r="E228" s="9">
        <v>-9.9999999999999603E-2</v>
      </c>
      <c r="F228" s="9">
        <v>0.123999999999995</v>
      </c>
      <c r="G228" s="9">
        <v>10.97</v>
      </c>
      <c r="I228" s="14"/>
      <c r="J228" s="15"/>
      <c r="K228" s="14"/>
      <c r="L228" s="16"/>
      <c r="N228" s="9">
        <v>1.28440366972478</v>
      </c>
      <c r="O228" s="9">
        <v>14.620408936009101</v>
      </c>
    </row>
    <row r="229" spans="1:15">
      <c r="A229" s="8" t="s">
        <v>407</v>
      </c>
      <c r="B229" s="9">
        <v>14.620408936009101</v>
      </c>
      <c r="C229" s="9">
        <v>1.5061295971978901</v>
      </c>
      <c r="D229" s="9">
        <v>1.28440366972478</v>
      </c>
      <c r="E229" s="9">
        <v>-9.9999999999999603E-2</v>
      </c>
      <c r="F229" s="9">
        <v>0.24399999999999999</v>
      </c>
      <c r="G229" s="9">
        <v>11.13</v>
      </c>
      <c r="I229" s="14"/>
      <c r="J229" s="15"/>
      <c r="K229" s="14"/>
      <c r="L229" s="16"/>
      <c r="N229" s="9">
        <v>1.1872146118721401</v>
      </c>
      <c r="O229" s="9">
        <v>29.4173198602323</v>
      </c>
    </row>
    <row r="230" spans="1:15">
      <c r="A230" s="8" t="s">
        <v>408</v>
      </c>
      <c r="B230" s="9">
        <v>29.4173198602323</v>
      </c>
      <c r="C230" s="9">
        <v>1.1840491920282601</v>
      </c>
      <c r="D230" s="9">
        <v>1.1872146118721401</v>
      </c>
      <c r="E230" s="9">
        <v>-0.4</v>
      </c>
      <c r="F230" s="9">
        <v>0.115000000000009</v>
      </c>
      <c r="G230" s="9">
        <v>9.9700000000000006</v>
      </c>
      <c r="I230" s="14"/>
      <c r="J230" s="15"/>
      <c r="K230" s="14"/>
      <c r="L230" s="16"/>
      <c r="N230" s="9">
        <v>1.3648771610555099</v>
      </c>
      <c r="O230" s="9">
        <v>25.242376167812399</v>
      </c>
    </row>
    <row r="231" spans="1:15">
      <c r="A231" s="8" t="s">
        <v>409</v>
      </c>
      <c r="B231" s="9">
        <v>25.242376167812399</v>
      </c>
      <c r="C231" s="9">
        <v>0.367230112869255</v>
      </c>
      <c r="D231" s="9">
        <v>1.3648771610555099</v>
      </c>
      <c r="E231" s="9">
        <v>-0.100000000000001</v>
      </c>
      <c r="F231" s="9">
        <v>-0.55400000000000205</v>
      </c>
      <c r="G231" s="9">
        <v>9.18</v>
      </c>
      <c r="I231" s="14"/>
      <c r="J231" s="15"/>
      <c r="K231" s="14"/>
      <c r="L231" s="16"/>
      <c r="N231" s="9">
        <v>1.91431175934367</v>
      </c>
      <c r="O231" s="9">
        <v>22.101297614064499</v>
      </c>
    </row>
    <row r="232" spans="1:15">
      <c r="A232" s="8" t="s">
        <v>410</v>
      </c>
      <c r="B232" s="9">
        <v>22.101297614064499</v>
      </c>
      <c r="C232" s="9">
        <v>2.5528929188255698</v>
      </c>
      <c r="D232" s="9">
        <v>1.91431175934367</v>
      </c>
      <c r="E232" s="9">
        <v>-0.60000000000000098</v>
      </c>
      <c r="F232" s="9">
        <v>0.98799999999999999</v>
      </c>
      <c r="G232" s="9">
        <v>7.85</v>
      </c>
      <c r="I232" s="14"/>
      <c r="J232" s="15"/>
      <c r="K232" s="14"/>
      <c r="L232" s="16"/>
      <c r="N232" s="9">
        <v>2.8414298808432599</v>
      </c>
      <c r="O232" s="9">
        <v>22.435461956521699</v>
      </c>
    </row>
    <row r="233" spans="1:15">
      <c r="A233" s="8" t="s">
        <v>411</v>
      </c>
      <c r="B233" s="9">
        <v>22.435461956521699</v>
      </c>
      <c r="C233" s="9">
        <v>3.9875957679679002</v>
      </c>
      <c r="D233" s="9">
        <v>2.8414298808432599</v>
      </c>
      <c r="E233" s="9">
        <v>-0.60000000000000098</v>
      </c>
      <c r="F233" s="9">
        <v>1.542</v>
      </c>
      <c r="G233" s="9">
        <v>6.85</v>
      </c>
      <c r="I233" s="14"/>
      <c r="J233" s="15"/>
      <c r="K233" s="14"/>
      <c r="L233" s="16"/>
      <c r="N233" s="9">
        <v>3.67985280588776</v>
      </c>
      <c r="O233" s="9">
        <v>17.283201940569999</v>
      </c>
    </row>
    <row r="234" spans="1:15">
      <c r="A234" s="8" t="s">
        <v>412</v>
      </c>
      <c r="B234" s="9">
        <v>17.283201940569999</v>
      </c>
      <c r="C234" s="9">
        <v>2.9823437928826202</v>
      </c>
      <c r="D234" s="9">
        <v>3.67985280588776</v>
      </c>
      <c r="E234" s="9">
        <v>-0.8</v>
      </c>
      <c r="F234" s="9">
        <v>1.89</v>
      </c>
      <c r="G234" s="9">
        <v>6.17</v>
      </c>
      <c r="I234" s="14"/>
      <c r="J234" s="15"/>
      <c r="K234" s="14"/>
      <c r="L234" s="16"/>
      <c r="N234" s="9">
        <v>3.6697247706421998</v>
      </c>
      <c r="O234" s="9">
        <v>21.192792218147002</v>
      </c>
    </row>
    <row r="235" spans="1:15">
      <c r="A235" s="8" t="s">
        <v>413</v>
      </c>
      <c r="B235" s="9">
        <v>21.192792218147002</v>
      </c>
      <c r="C235" s="9">
        <v>4.6679197994987396</v>
      </c>
      <c r="D235" s="9">
        <v>3.6697247706421998</v>
      </c>
      <c r="E235" s="9">
        <v>-0.9</v>
      </c>
      <c r="F235" s="9">
        <v>2.194</v>
      </c>
      <c r="G235" s="9">
        <v>5.93</v>
      </c>
      <c r="I235" s="14"/>
      <c r="J235" s="15"/>
      <c r="K235" s="14"/>
      <c r="L235" s="16"/>
      <c r="N235" s="9">
        <v>3.74771480804388</v>
      </c>
      <c r="O235" s="9">
        <v>34.9568016262917</v>
      </c>
    </row>
    <row r="236" spans="1:15">
      <c r="A236" s="8" t="s">
        <v>414</v>
      </c>
      <c r="B236" s="9">
        <v>34.9568016262917</v>
      </c>
      <c r="C236" s="9">
        <v>5.72615606936417</v>
      </c>
      <c r="D236" s="9">
        <v>3.74771480804388</v>
      </c>
      <c r="E236" s="9">
        <v>-1</v>
      </c>
      <c r="F236" s="9">
        <v>2.7519999999999998</v>
      </c>
      <c r="G236" s="9">
        <v>5.22</v>
      </c>
      <c r="I236" s="14"/>
      <c r="J236" s="15"/>
      <c r="K236" s="14"/>
      <c r="L236" s="16"/>
      <c r="N236" s="9">
        <v>3.92694063926939</v>
      </c>
      <c r="O236" s="9">
        <v>30.391808010121402</v>
      </c>
    </row>
    <row r="237" spans="1:15">
      <c r="A237" s="8" t="s">
        <v>415</v>
      </c>
      <c r="B237" s="9">
        <v>30.391808010121402</v>
      </c>
      <c r="C237" s="9">
        <v>5.8016661386212496</v>
      </c>
      <c r="D237" s="9">
        <v>3.92694063926939</v>
      </c>
      <c r="E237" s="9">
        <v>-0.9</v>
      </c>
      <c r="F237" s="9">
        <v>2.6769999999999898</v>
      </c>
      <c r="G237" s="9">
        <v>5.21</v>
      </c>
      <c r="I237" s="14"/>
      <c r="J237" s="15"/>
      <c r="K237" s="14"/>
      <c r="L237" s="16"/>
      <c r="N237" s="9">
        <v>4.28832116788322</v>
      </c>
      <c r="O237" s="9">
        <v>39.127615424520101</v>
      </c>
    </row>
    <row r="238" spans="1:15">
      <c r="A238" s="8" t="s">
        <v>416</v>
      </c>
      <c r="B238" s="9">
        <v>39.127615424520101</v>
      </c>
      <c r="C238" s="9">
        <v>6.7872564316557202</v>
      </c>
      <c r="D238" s="9">
        <v>4.28832116788322</v>
      </c>
      <c r="E238" s="9">
        <v>-0.9</v>
      </c>
      <c r="F238" s="9">
        <v>3.3450000000000002</v>
      </c>
      <c r="G238" s="9">
        <v>5.12</v>
      </c>
      <c r="I238" s="14"/>
      <c r="J238" s="15"/>
      <c r="K238" s="14"/>
      <c r="L238" s="16"/>
      <c r="N238" s="9">
        <v>4.2727272727272698</v>
      </c>
      <c r="O238" s="9">
        <v>3.2010820559062099</v>
      </c>
    </row>
    <row r="239" spans="1:15">
      <c r="A239" s="8" t="s">
        <v>417</v>
      </c>
      <c r="B239" s="9">
        <v>3.2010820559062099</v>
      </c>
      <c r="C239" s="9">
        <v>6.2239695533534496</v>
      </c>
      <c r="D239" s="9">
        <v>4.2727272727272698</v>
      </c>
      <c r="E239" s="9">
        <v>-1.1000000000000001</v>
      </c>
      <c r="F239" s="9">
        <v>3.3639999999999901</v>
      </c>
      <c r="G239" s="9">
        <v>5.22</v>
      </c>
      <c r="I239" s="14"/>
      <c r="J239" s="15"/>
      <c r="K239" s="14"/>
      <c r="L239" s="16"/>
      <c r="N239" s="9">
        <v>4.3557168784028999</v>
      </c>
      <c r="O239" s="9">
        <v>-7.5916860605087804</v>
      </c>
    </row>
    <row r="240" spans="1:15">
      <c r="A240" s="8" t="s">
        <v>418</v>
      </c>
      <c r="B240" s="9">
        <v>-7.5916860605087804</v>
      </c>
      <c r="C240" s="9">
        <v>7.8442671660874197</v>
      </c>
      <c r="D240" s="9">
        <v>4.3557168784028999</v>
      </c>
      <c r="E240" s="9">
        <v>-1</v>
      </c>
      <c r="F240" s="9">
        <v>4.1909999999999998</v>
      </c>
      <c r="G240" s="9">
        <v>4.67</v>
      </c>
      <c r="I240" s="14"/>
      <c r="J240" s="15"/>
      <c r="K240" s="14"/>
      <c r="L240" s="16"/>
      <c r="N240" s="9">
        <v>4.5289855072463903</v>
      </c>
      <c r="O240" s="9">
        <v>2.0275013420324699</v>
      </c>
    </row>
    <row r="241" spans="1:15">
      <c r="A241" s="8" t="s">
        <v>419</v>
      </c>
      <c r="B241" s="9">
        <v>2.0275013420324699</v>
      </c>
      <c r="C241" s="9">
        <v>7.8838400348697899</v>
      </c>
      <c r="D241" s="9">
        <v>4.5289855072463903</v>
      </c>
      <c r="E241" s="9">
        <v>-1.1000000000000001</v>
      </c>
      <c r="F241" s="9">
        <v>4.25</v>
      </c>
      <c r="G241" s="9">
        <v>4.1900000000000004</v>
      </c>
      <c r="I241" s="14"/>
      <c r="J241" s="15"/>
      <c r="K241" s="14"/>
      <c r="L241" s="16"/>
      <c r="N241" s="9">
        <v>4.3321299638989101</v>
      </c>
      <c r="O241" s="9">
        <v>-6.2062171628721501</v>
      </c>
    </row>
    <row r="242" spans="1:15">
      <c r="A242" s="8" t="s">
        <v>420</v>
      </c>
      <c r="B242" s="9">
        <v>-6.2062171628721501</v>
      </c>
      <c r="C242" s="9">
        <v>7.1025501899077499</v>
      </c>
      <c r="D242" s="9">
        <v>4.3321299638989101</v>
      </c>
      <c r="E242" s="9">
        <v>-0.89999999999999902</v>
      </c>
      <c r="F242" s="9">
        <v>3.9590000000000001</v>
      </c>
      <c r="G242" s="9">
        <v>4.7300000000000004</v>
      </c>
      <c r="I242" s="14"/>
      <c r="J242" s="15"/>
      <c r="K242" s="14"/>
      <c r="L242" s="16"/>
      <c r="N242" s="9">
        <v>4.1292639138240403</v>
      </c>
      <c r="O242" s="9">
        <v>-5.7635467980295498</v>
      </c>
    </row>
    <row r="243" spans="1:15">
      <c r="A243" s="8" t="s">
        <v>421</v>
      </c>
      <c r="B243" s="9">
        <v>-5.7635467980295498</v>
      </c>
      <c r="C243" s="9">
        <v>7.4809434131468002</v>
      </c>
      <c r="D243" s="9">
        <v>4.1292639138240403</v>
      </c>
      <c r="E243" s="9">
        <v>-0.89999999999999902</v>
      </c>
      <c r="F243" s="9">
        <v>4.3090000000000002</v>
      </c>
      <c r="G243" s="9">
        <v>4.82</v>
      </c>
      <c r="I243" s="14"/>
      <c r="J243" s="15"/>
      <c r="K243" s="14"/>
      <c r="L243" s="16"/>
      <c r="N243" s="9">
        <v>3.9355992844365</v>
      </c>
      <c r="O243" s="9">
        <v>-11.2478573877271</v>
      </c>
    </row>
    <row r="244" spans="1:15">
      <c r="A244" s="8" t="s">
        <v>422</v>
      </c>
      <c r="B244" s="9">
        <v>-11.2478573877271</v>
      </c>
      <c r="C244" s="9">
        <v>6.2751083276318704</v>
      </c>
      <c r="D244" s="9">
        <v>3.9355992844365</v>
      </c>
      <c r="E244" s="9">
        <v>-0.89999999999999902</v>
      </c>
      <c r="F244" s="9">
        <v>3.7109999999999999</v>
      </c>
      <c r="G244" s="9">
        <v>5.97</v>
      </c>
      <c r="I244" s="14"/>
      <c r="J244" s="15"/>
      <c r="K244" s="14"/>
      <c r="L244" s="16"/>
      <c r="N244" s="9">
        <v>3.8324420677361899</v>
      </c>
      <c r="O244" s="9">
        <v>-9.3736995422388798</v>
      </c>
    </row>
    <row r="245" spans="1:15">
      <c r="A245" s="8" t="s">
        <v>423</v>
      </c>
      <c r="B245" s="9">
        <v>-9.3736995422388798</v>
      </c>
      <c r="C245" s="9">
        <v>6.3642423604532796</v>
      </c>
      <c r="D245" s="9">
        <v>3.8324420677361899</v>
      </c>
      <c r="E245" s="9">
        <v>-0.89999999999999902</v>
      </c>
      <c r="F245" s="9">
        <v>3.883</v>
      </c>
      <c r="G245" s="9">
        <v>6.72</v>
      </c>
      <c r="I245" s="14"/>
      <c r="J245" s="15"/>
      <c r="K245" s="14"/>
      <c r="L245" s="16"/>
      <c r="N245" s="9">
        <v>3.9929015084294601</v>
      </c>
      <c r="O245" s="9">
        <v>-9.6311616683902095</v>
      </c>
    </row>
    <row r="246" spans="1:15">
      <c r="A246" s="8" t="s">
        <v>424</v>
      </c>
      <c r="B246" s="9">
        <v>-9.6311616683902095</v>
      </c>
      <c r="C246" s="9">
        <v>6.8828284622901403</v>
      </c>
      <c r="D246" s="9">
        <v>3.9929015084294601</v>
      </c>
      <c r="E246" s="9">
        <v>-0.89999999999999902</v>
      </c>
      <c r="F246" s="9">
        <v>3.9450000000000101</v>
      </c>
      <c r="G246" s="9">
        <v>7.6</v>
      </c>
      <c r="I246" s="14"/>
      <c r="J246" s="15"/>
      <c r="K246" s="14"/>
      <c r="L246" s="16"/>
      <c r="N246" s="9">
        <v>3.98230088495575</v>
      </c>
      <c r="O246" s="9">
        <v>-10.032894736842101</v>
      </c>
    </row>
    <row r="247" spans="1:15">
      <c r="A247" s="8" t="s">
        <v>425</v>
      </c>
      <c r="B247" s="9">
        <v>-10.032894736842101</v>
      </c>
      <c r="C247" s="9">
        <v>5.8489004700952503</v>
      </c>
      <c r="D247" s="9">
        <v>3.98230088495575</v>
      </c>
      <c r="E247" s="9">
        <v>-0.7</v>
      </c>
      <c r="F247" s="9">
        <v>3.488</v>
      </c>
      <c r="G247" s="9">
        <v>7.54</v>
      </c>
      <c r="I247" s="14"/>
      <c r="J247" s="15"/>
      <c r="K247" s="14"/>
      <c r="L247" s="16"/>
      <c r="N247" s="9">
        <v>3.9647577092511099</v>
      </c>
      <c r="O247" s="9">
        <v>-14.636289462122701</v>
      </c>
    </row>
    <row r="248" spans="1:15">
      <c r="A248" s="8" t="s">
        <v>426</v>
      </c>
      <c r="B248" s="9">
        <v>-14.636289462122701</v>
      </c>
      <c r="C248" s="9">
        <v>5.6962241585511597</v>
      </c>
      <c r="D248" s="9">
        <v>3.9647577092511099</v>
      </c>
      <c r="E248" s="9">
        <v>-0.8</v>
      </c>
      <c r="F248" s="9">
        <v>3.4249999999999998</v>
      </c>
      <c r="G248" s="9">
        <v>7.83</v>
      </c>
      <c r="I248" s="14"/>
      <c r="J248" s="15"/>
      <c r="K248" s="14"/>
      <c r="L248" s="16"/>
      <c r="N248" s="9">
        <v>4.1300527240773404</v>
      </c>
      <c r="O248" s="9">
        <v>-20.703456640388101</v>
      </c>
    </row>
    <row r="249" spans="1:15">
      <c r="A249" s="8" t="s">
        <v>427</v>
      </c>
      <c r="B249" s="9">
        <v>-20.703456640388101</v>
      </c>
      <c r="C249" s="9">
        <v>5.25629734014443</v>
      </c>
      <c r="D249" s="9">
        <v>4.1300527240773404</v>
      </c>
      <c r="E249" s="9">
        <v>-0.69999999999999896</v>
      </c>
      <c r="F249" s="9">
        <v>3.1660000000000101</v>
      </c>
      <c r="G249" s="9">
        <v>7.59</v>
      </c>
      <c r="I249" s="14"/>
      <c r="J249" s="15"/>
      <c r="K249" s="14"/>
      <c r="L249" s="16"/>
      <c r="N249" s="9">
        <v>4.1119860017497798</v>
      </c>
      <c r="O249" s="9">
        <v>-15.511294782959901</v>
      </c>
    </row>
    <row r="250" spans="1:15">
      <c r="A250" s="8" t="s">
        <v>428</v>
      </c>
      <c r="B250" s="9">
        <v>-15.511294782959901</v>
      </c>
      <c r="C250" s="9">
        <v>4.8947484666745904</v>
      </c>
      <c r="D250" s="9">
        <v>4.1119860017497798</v>
      </c>
      <c r="E250" s="9">
        <v>-0.4</v>
      </c>
      <c r="F250" s="9">
        <v>3.08</v>
      </c>
      <c r="G250" s="9">
        <v>7.26</v>
      </c>
      <c r="I250" s="14"/>
      <c r="J250" s="15"/>
      <c r="K250" s="14"/>
      <c r="L250" s="16"/>
      <c r="N250" s="9">
        <v>4.1848299912815996</v>
      </c>
      <c r="O250" s="9">
        <v>10.7947098772787</v>
      </c>
    </row>
    <row r="251" spans="1:15">
      <c r="A251" s="8" t="s">
        <v>429</v>
      </c>
      <c r="B251" s="9">
        <v>10.7947098772787</v>
      </c>
      <c r="C251" s="9">
        <v>4.6847273157459002</v>
      </c>
      <c r="D251" s="9">
        <v>4.1848299912815996</v>
      </c>
      <c r="E251" s="9">
        <v>-0.5</v>
      </c>
      <c r="F251" s="9">
        <v>2.6530000000000098</v>
      </c>
      <c r="G251" s="9">
        <v>7.34</v>
      </c>
      <c r="I251" s="14"/>
      <c r="J251" s="15"/>
      <c r="K251" s="14"/>
      <c r="L251" s="16"/>
      <c r="N251" s="9">
        <v>4.2608695652174102</v>
      </c>
      <c r="O251" s="9">
        <v>18.8449848024316</v>
      </c>
    </row>
    <row r="252" spans="1:15">
      <c r="A252" s="8" t="s">
        <v>430</v>
      </c>
      <c r="B252" s="9">
        <v>18.8449848024316</v>
      </c>
      <c r="C252" s="9">
        <v>3.3730191861338898</v>
      </c>
      <c r="D252" s="9">
        <v>4.2608695652174102</v>
      </c>
      <c r="E252" s="9">
        <v>-0.6</v>
      </c>
      <c r="F252" s="9">
        <v>1.9530000000000001</v>
      </c>
      <c r="G252" s="9">
        <v>6.91</v>
      </c>
      <c r="I252" s="14"/>
      <c r="J252" s="15"/>
      <c r="K252" s="14"/>
      <c r="L252" s="16"/>
      <c r="N252" s="9">
        <v>4.2461005199306596</v>
      </c>
      <c r="O252" s="9">
        <v>12.400841832604801</v>
      </c>
    </row>
    <row r="253" spans="1:15">
      <c r="A253" s="8" t="s">
        <v>431</v>
      </c>
      <c r="B253" s="9">
        <v>12.400841832604801</v>
      </c>
      <c r="C253" s="9">
        <v>2.8971600760904401</v>
      </c>
      <c r="D253" s="9">
        <v>4.2461005199306596</v>
      </c>
      <c r="E253" s="9">
        <v>-0.5</v>
      </c>
      <c r="F253" s="9">
        <v>1.7069999999999901</v>
      </c>
      <c r="G253" s="9">
        <v>6.59</v>
      </c>
      <c r="I253" s="14"/>
      <c r="J253" s="15"/>
      <c r="K253" s="14"/>
      <c r="L253" s="16"/>
      <c r="N253" s="9">
        <v>4.4117647058823604</v>
      </c>
      <c r="O253" s="9">
        <v>15.715563854203101</v>
      </c>
    </row>
    <row r="254" spans="1:15">
      <c r="A254" s="8" t="s">
        <v>432</v>
      </c>
      <c r="B254" s="9">
        <v>15.715563854203101</v>
      </c>
      <c r="C254" s="9">
        <v>2.7711636861036402</v>
      </c>
      <c r="D254" s="9">
        <v>4.4117647058823604</v>
      </c>
      <c r="E254" s="9">
        <v>-0.4</v>
      </c>
      <c r="F254" s="9">
        <v>1.69199999999999</v>
      </c>
      <c r="G254" s="9">
        <v>6.56</v>
      </c>
      <c r="I254" s="14"/>
      <c r="J254" s="15"/>
      <c r="K254" s="14"/>
      <c r="L254" s="16"/>
      <c r="N254" s="9">
        <v>4.4827586206896504</v>
      </c>
      <c r="O254" s="9">
        <v>7.8560227018146698</v>
      </c>
    </row>
    <row r="255" spans="1:15">
      <c r="A255" s="8" t="s">
        <v>433</v>
      </c>
      <c r="B255" s="9">
        <v>7.8560227018146698</v>
      </c>
      <c r="C255" s="9">
        <v>2.7533958548877</v>
      </c>
      <c r="D255" s="9">
        <v>4.4827586206896504</v>
      </c>
      <c r="E255" s="9">
        <v>-0.3</v>
      </c>
      <c r="F255" s="9">
        <v>1.871</v>
      </c>
      <c r="G255" s="9">
        <v>6.64</v>
      </c>
      <c r="I255" s="14"/>
      <c r="J255" s="15"/>
      <c r="K255" s="14"/>
      <c r="L255" s="16"/>
      <c r="N255" s="9">
        <v>4.6471600688467998</v>
      </c>
      <c r="O255" s="9">
        <v>13.897794430066799</v>
      </c>
    </row>
    <row r="256" spans="1:15">
      <c r="A256" s="8" t="s">
        <v>434</v>
      </c>
      <c r="B256" s="9">
        <v>13.897794430066799</v>
      </c>
      <c r="C256" s="9">
        <v>1.9610432485968901</v>
      </c>
      <c r="D256" s="9">
        <v>4.6471600688467998</v>
      </c>
      <c r="E256" s="9">
        <v>-0.5</v>
      </c>
      <c r="F256" s="9">
        <v>1.1300000000000101</v>
      </c>
      <c r="G256" s="9">
        <v>8.1999999999999993</v>
      </c>
      <c r="I256" s="14"/>
      <c r="J256" s="15"/>
      <c r="K256" s="14"/>
      <c r="L256" s="16"/>
      <c r="N256" s="9">
        <v>4.89270386266094</v>
      </c>
      <c r="O256" s="9">
        <v>18.486205181188499</v>
      </c>
    </row>
    <row r="257" spans="1:15">
      <c r="A257" s="8" t="s">
        <v>435</v>
      </c>
      <c r="B257" s="9">
        <v>18.486205181188499</v>
      </c>
      <c r="C257" s="9">
        <v>1.4628756143418</v>
      </c>
      <c r="D257" s="9">
        <v>4.89270386266094</v>
      </c>
      <c r="E257" s="9">
        <v>-0.7</v>
      </c>
      <c r="F257" s="9">
        <v>1.0579999999999901</v>
      </c>
      <c r="G257" s="9">
        <v>8.11</v>
      </c>
      <c r="I257" s="14"/>
      <c r="J257" s="15"/>
      <c r="K257" s="14"/>
      <c r="L257" s="16"/>
      <c r="N257" s="9">
        <v>5.0341296928327699</v>
      </c>
      <c r="O257" s="9">
        <v>22.2612145254806</v>
      </c>
    </row>
    <row r="258" spans="1:15">
      <c r="A258" s="8" t="s">
        <v>436</v>
      </c>
      <c r="B258" s="9">
        <v>22.2612145254806</v>
      </c>
      <c r="C258" s="9">
        <v>2.4069549028408002</v>
      </c>
      <c r="D258" s="9">
        <v>5.0341296928327699</v>
      </c>
      <c r="E258" s="9">
        <v>-0.2</v>
      </c>
      <c r="F258" s="9">
        <v>0.53499999999999703</v>
      </c>
      <c r="G258" s="9">
        <v>8.4700000000000006</v>
      </c>
      <c r="I258" s="14"/>
      <c r="J258" s="15"/>
      <c r="K258" s="14"/>
      <c r="L258" s="16"/>
      <c r="N258" s="9">
        <v>5.2765957446808498</v>
      </c>
      <c r="O258" s="9">
        <v>16.2632541133455</v>
      </c>
    </row>
    <row r="259" spans="1:15">
      <c r="A259" s="8" t="s">
        <v>437</v>
      </c>
      <c r="B259" s="9">
        <v>16.2632541133455</v>
      </c>
      <c r="C259" s="9">
        <v>0.98471365125833998</v>
      </c>
      <c r="D259" s="9">
        <v>5.2765957446808498</v>
      </c>
      <c r="E259" s="9">
        <v>-0.39999999999999902</v>
      </c>
      <c r="F259" s="9">
        <v>-0.11600000000000001</v>
      </c>
      <c r="G259" s="9">
        <v>8.34</v>
      </c>
      <c r="I259" s="14"/>
      <c r="J259" s="15"/>
      <c r="K259" s="14"/>
      <c r="L259" s="16"/>
      <c r="N259" s="9">
        <v>5.1694915254237204</v>
      </c>
      <c r="O259" s="9">
        <v>27.225939269171398</v>
      </c>
    </row>
    <row r="260" spans="1:15">
      <c r="A260" s="8" t="s">
        <v>438</v>
      </c>
      <c r="B260" s="9">
        <v>27.225939269171398</v>
      </c>
      <c r="C260" s="9">
        <v>0.77427906375275901</v>
      </c>
      <c r="D260" s="9">
        <v>5.1694915254237204</v>
      </c>
      <c r="E260" s="9">
        <v>-0.100000000000001</v>
      </c>
      <c r="F260" s="9">
        <v>-0.44700000000000301</v>
      </c>
      <c r="G260" s="9">
        <v>8.34</v>
      </c>
      <c r="I260" s="14"/>
      <c r="J260" s="15"/>
      <c r="K260" s="14"/>
      <c r="L260" s="16"/>
      <c r="N260" s="9">
        <v>5.0632911392405102</v>
      </c>
      <c r="O260" s="9">
        <v>34.387427347812803</v>
      </c>
    </row>
    <row r="261" spans="1:15">
      <c r="A261" s="8" t="s">
        <v>439</v>
      </c>
      <c r="B261" s="9">
        <v>34.387427347812803</v>
      </c>
      <c r="C261" s="9">
        <v>-0.41001439234192899</v>
      </c>
      <c r="D261" s="9">
        <v>5.0632911392405102</v>
      </c>
      <c r="E261" s="9">
        <v>-0.2</v>
      </c>
      <c r="F261" s="9">
        <v>-1.4790000000000001</v>
      </c>
      <c r="G261" s="9">
        <v>8.42</v>
      </c>
      <c r="I261" s="14"/>
      <c r="J261" s="15"/>
      <c r="K261" s="14"/>
      <c r="L261" s="16"/>
      <c r="N261" s="9">
        <v>4.6218487394957997</v>
      </c>
      <c r="O261" s="9">
        <v>28.406458019197501</v>
      </c>
    </row>
    <row r="262" spans="1:15">
      <c r="A262" s="8" t="s">
        <v>440</v>
      </c>
      <c r="B262" s="9">
        <v>28.406458019197501</v>
      </c>
      <c r="C262" s="9">
        <v>0.45189504373177602</v>
      </c>
      <c r="D262" s="9">
        <v>4.6218487394957997</v>
      </c>
      <c r="E262" s="9">
        <v>-0.39999999999999902</v>
      </c>
      <c r="F262" s="9">
        <v>-1.2389999999999901</v>
      </c>
      <c r="G262" s="9">
        <v>8.4</v>
      </c>
      <c r="I262" s="14"/>
      <c r="J262" s="15"/>
      <c r="K262" s="14"/>
      <c r="L262" s="16"/>
      <c r="N262" s="9">
        <v>4.4351464435146397</v>
      </c>
      <c r="O262" s="9">
        <v>22.005950460623001</v>
      </c>
    </row>
    <row r="263" spans="1:15">
      <c r="A263" s="8" t="s">
        <v>441</v>
      </c>
      <c r="B263" s="9">
        <v>22.005950460623001</v>
      </c>
      <c r="C263" s="9">
        <v>0.34870768286974202</v>
      </c>
      <c r="D263" s="9">
        <v>4.4351464435146397</v>
      </c>
      <c r="E263" s="9">
        <v>-0.100000000000001</v>
      </c>
      <c r="F263" s="9">
        <v>-1.2829999999999999</v>
      </c>
      <c r="G263" s="9">
        <v>7.95</v>
      </c>
      <c r="I263" s="14"/>
      <c r="J263" s="15"/>
      <c r="K263" s="14"/>
      <c r="L263" s="16"/>
      <c r="N263" s="9">
        <v>4.5871559633027497</v>
      </c>
      <c r="O263" s="9">
        <v>26.412130069419099</v>
      </c>
    </row>
    <row r="264" spans="1:15">
      <c r="A264" s="8" t="s">
        <v>442</v>
      </c>
      <c r="B264" s="9">
        <v>26.412130069419099</v>
      </c>
      <c r="C264" s="9">
        <v>-0.214838386612171</v>
      </c>
      <c r="D264" s="9">
        <v>4.5871559633027497</v>
      </c>
      <c r="E264" s="9">
        <v>-0.100000000000001</v>
      </c>
      <c r="F264" s="9">
        <v>-1.93700000000001</v>
      </c>
      <c r="G264" s="9">
        <v>8.14</v>
      </c>
      <c r="I264" s="14"/>
      <c r="J264" s="15"/>
      <c r="K264" s="14"/>
      <c r="L264" s="16"/>
      <c r="N264" s="9">
        <v>4.6550290939318497</v>
      </c>
      <c r="O264" s="9">
        <v>27.250468097364202</v>
      </c>
    </row>
    <row r="265" spans="1:15">
      <c r="A265" s="8" t="s">
        <v>443</v>
      </c>
      <c r="B265" s="9">
        <v>27.250468097364202</v>
      </c>
      <c r="C265" s="9">
        <v>-7.5256854917871194E-2</v>
      </c>
      <c r="D265" s="9">
        <v>4.6550290939318497</v>
      </c>
      <c r="E265" s="9">
        <v>0.100000000000001</v>
      </c>
      <c r="F265" s="9">
        <v>-1.95399999999999</v>
      </c>
      <c r="G265" s="9">
        <v>8.19</v>
      </c>
      <c r="I265" s="14"/>
      <c r="J265" s="15"/>
      <c r="K265" s="14"/>
      <c r="L265" s="16"/>
      <c r="N265" s="9">
        <v>4.6396023198011598</v>
      </c>
      <c r="O265" s="9">
        <v>10.6262816418462</v>
      </c>
    </row>
    <row r="266" spans="1:15">
      <c r="A266" s="8" t="s">
        <v>444</v>
      </c>
      <c r="B266" s="9">
        <v>10.6262816418462</v>
      </c>
      <c r="C266" s="9">
        <v>0.435439876433663</v>
      </c>
      <c r="D266" s="9">
        <v>4.6396023198011598</v>
      </c>
      <c r="E266" s="9">
        <v>0.100000000000001</v>
      </c>
      <c r="F266" s="9">
        <v>-1.88500000000001</v>
      </c>
      <c r="G266" s="9">
        <v>8.31</v>
      </c>
      <c r="I266" s="14"/>
      <c r="J266" s="15"/>
      <c r="K266" s="14"/>
      <c r="L266" s="16"/>
      <c r="N266" s="9">
        <v>5.1980198019802</v>
      </c>
      <c r="O266" s="9">
        <v>14.8964896489649</v>
      </c>
    </row>
    <row r="267" spans="1:15">
      <c r="A267" s="8" t="s">
        <v>445</v>
      </c>
      <c r="B267" s="9">
        <v>14.8964896489649</v>
      </c>
      <c r="C267" s="9">
        <v>-0.60088346108873003</v>
      </c>
      <c r="D267" s="9">
        <v>5.1980198019802</v>
      </c>
      <c r="E267" s="9">
        <v>0</v>
      </c>
      <c r="F267" s="9">
        <v>-2.6319999999999899</v>
      </c>
      <c r="G267" s="9">
        <v>8.57</v>
      </c>
      <c r="I267" s="14"/>
      <c r="J267" s="15"/>
      <c r="K267" s="14"/>
      <c r="L267" s="16"/>
      <c r="N267" s="9">
        <v>5.2631578947368398</v>
      </c>
      <c r="O267" s="9">
        <v>15.2847017329671</v>
      </c>
    </row>
    <row r="268" spans="1:15">
      <c r="A268" s="8" t="s">
        <v>446</v>
      </c>
      <c r="B268" s="9">
        <v>15.2847017329671</v>
      </c>
      <c r="C268" s="9">
        <v>0.35779044165262802</v>
      </c>
      <c r="D268" s="9">
        <v>5.2631578947368398</v>
      </c>
      <c r="E268" s="9">
        <v>9.9999999999999603E-2</v>
      </c>
      <c r="F268" s="9">
        <v>-1.5820000000000101</v>
      </c>
      <c r="G268" s="9">
        <v>6.5</v>
      </c>
      <c r="I268" s="14"/>
      <c r="J268" s="15"/>
      <c r="K268" s="14"/>
      <c r="L268" s="16"/>
      <c r="N268" s="9">
        <v>5.2373158756137403</v>
      </c>
      <c r="O268" s="9">
        <v>6.8337424105412898</v>
      </c>
    </row>
    <row r="269" spans="1:15">
      <c r="A269" s="8" t="s">
        <v>447</v>
      </c>
      <c r="B269" s="9">
        <v>6.8337424105412898</v>
      </c>
      <c r="C269" s="9">
        <v>1.30687082459648</v>
      </c>
      <c r="D269" s="9">
        <v>5.2373158756137403</v>
      </c>
      <c r="E269" s="9">
        <v>0.2</v>
      </c>
      <c r="F269" s="9">
        <v>-1.4749999999999901</v>
      </c>
      <c r="G269" s="9">
        <v>6.09</v>
      </c>
      <c r="I269" s="14"/>
      <c r="J269" s="15"/>
      <c r="K269" s="14"/>
      <c r="L269" s="16"/>
      <c r="N269" s="9">
        <v>4.7116165718927796</v>
      </c>
      <c r="O269" s="9">
        <v>12.701235492325001</v>
      </c>
    </row>
    <row r="270" spans="1:15">
      <c r="A270" s="8" t="s">
        <v>448</v>
      </c>
      <c r="B270" s="9">
        <v>12.701235492325001</v>
      </c>
      <c r="C270" s="9">
        <v>-0.94145145843815803</v>
      </c>
      <c r="D270" s="9">
        <v>4.7116165718927796</v>
      </c>
      <c r="E270" s="9">
        <v>0.2</v>
      </c>
      <c r="F270" s="9">
        <v>-1.63900000000001</v>
      </c>
      <c r="G270" s="9">
        <v>5.0999999999999996</v>
      </c>
      <c r="I270" s="14"/>
      <c r="J270" s="15"/>
      <c r="K270" s="14"/>
      <c r="L270" s="16"/>
      <c r="N270" s="9">
        <v>4.3654001616814799</v>
      </c>
      <c r="O270" s="9">
        <v>12.5919869174162</v>
      </c>
    </row>
    <row r="271" spans="1:15">
      <c r="A271" s="8" t="s">
        <v>449</v>
      </c>
      <c r="B271" s="9">
        <v>12.5919869174162</v>
      </c>
      <c r="C271" s="9">
        <v>1.4923160547512</v>
      </c>
      <c r="D271" s="9">
        <v>4.3654001616814799</v>
      </c>
      <c r="E271" s="9">
        <v>0.2</v>
      </c>
      <c r="F271" s="9">
        <v>-0.92999999999999305</v>
      </c>
      <c r="G271" s="9">
        <v>4.45</v>
      </c>
      <c r="I271" s="14"/>
      <c r="J271" s="15"/>
      <c r="K271" s="14"/>
      <c r="L271" s="16"/>
      <c r="N271" s="9">
        <v>4.67365028203064</v>
      </c>
      <c r="O271" s="9">
        <v>2.9097318539066199</v>
      </c>
    </row>
    <row r="272" spans="1:15">
      <c r="A272" s="8" t="s">
        <v>450</v>
      </c>
      <c r="B272" s="9">
        <v>2.9097318539066199</v>
      </c>
      <c r="C272" s="9">
        <v>1.80453298686301</v>
      </c>
      <c r="D272" s="9">
        <v>4.67365028203064</v>
      </c>
      <c r="E272" s="9">
        <v>-9.9999999999999603E-2</v>
      </c>
      <c r="F272" s="9">
        <v>-0.68899999999999295</v>
      </c>
      <c r="G272" s="9">
        <v>3.96</v>
      </c>
      <c r="I272" s="14"/>
      <c r="J272" s="15"/>
      <c r="K272" s="14"/>
      <c r="L272" s="16"/>
      <c r="N272" s="9">
        <v>4.81927710843373</v>
      </c>
      <c r="O272" s="9">
        <v>-8.2202304737516005</v>
      </c>
    </row>
    <row r="273" spans="1:15">
      <c r="A273" s="8" t="s">
        <v>451</v>
      </c>
      <c r="B273" s="9">
        <v>-8.2202304737516005</v>
      </c>
      <c r="C273" s="9">
        <v>2.9474533263875902</v>
      </c>
      <c r="D273" s="9">
        <v>4.81927710843373</v>
      </c>
      <c r="E273" s="9">
        <v>0.3</v>
      </c>
      <c r="F273" s="9">
        <v>9.9999999999056399E-4</v>
      </c>
      <c r="G273" s="9">
        <v>3.84</v>
      </c>
      <c r="I273" s="14"/>
      <c r="J273" s="15"/>
      <c r="K273" s="14"/>
      <c r="L273" s="16"/>
      <c r="N273" s="9">
        <v>5.7028112449799098</v>
      </c>
      <c r="O273" s="9">
        <v>-12.344264642703701</v>
      </c>
    </row>
    <row r="274" spans="1:15">
      <c r="A274" s="8" t="s">
        <v>452</v>
      </c>
      <c r="B274" s="9">
        <v>-12.344264642703701</v>
      </c>
      <c r="C274" s="9">
        <v>2.059046421258</v>
      </c>
      <c r="D274" s="9">
        <v>5.7028112449799098</v>
      </c>
      <c r="E274" s="9">
        <v>0.5</v>
      </c>
      <c r="F274" s="9">
        <v>-0.54500000000000204</v>
      </c>
      <c r="G274" s="9">
        <v>3.95</v>
      </c>
      <c r="I274" s="14"/>
      <c r="J274" s="15"/>
      <c r="K274" s="14"/>
      <c r="L274" s="16"/>
      <c r="N274" s="9">
        <v>6.1698717948718098</v>
      </c>
      <c r="O274" s="9">
        <v>-10.6828064402397</v>
      </c>
    </row>
    <row r="275" spans="1:15">
      <c r="A275" s="8" t="s">
        <v>453</v>
      </c>
      <c r="B275" s="9">
        <v>-10.6828064402397</v>
      </c>
      <c r="C275" s="9">
        <v>2.5885229813864501</v>
      </c>
      <c r="D275" s="9">
        <v>6.1698717948718098</v>
      </c>
      <c r="E275" s="9">
        <v>0.60000000000000098</v>
      </c>
      <c r="F275" s="9">
        <v>-0.11600000000000001</v>
      </c>
      <c r="G275" s="9">
        <v>3.84</v>
      </c>
      <c r="I275" s="14"/>
      <c r="J275" s="15"/>
      <c r="K275" s="14"/>
      <c r="L275" s="16"/>
      <c r="N275" s="9">
        <v>6.3795853269537499</v>
      </c>
      <c r="O275" s="9">
        <v>-6.87014075551315</v>
      </c>
    </row>
    <row r="276" spans="1:15">
      <c r="A276" s="8" t="s">
        <v>454</v>
      </c>
      <c r="B276" s="9">
        <v>-6.87014075551315</v>
      </c>
      <c r="C276" s="9">
        <v>1.76773399812218</v>
      </c>
      <c r="D276" s="9">
        <v>6.3795853269537499</v>
      </c>
      <c r="E276" s="9">
        <v>0.60000000000000098</v>
      </c>
      <c r="F276" s="9">
        <v>-0.625</v>
      </c>
      <c r="G276" s="9">
        <v>3.66</v>
      </c>
      <c r="I276" s="14"/>
      <c r="J276" s="15"/>
      <c r="K276" s="14"/>
      <c r="L276" s="16"/>
      <c r="N276" s="9">
        <v>6.1953931691818704</v>
      </c>
      <c r="O276" s="9">
        <v>-6.5591397849462201</v>
      </c>
    </row>
    <row r="277" spans="1:15">
      <c r="A277" s="8" t="s">
        <v>455</v>
      </c>
      <c r="B277" s="9">
        <v>-6.5591397849462201</v>
      </c>
      <c r="C277" s="9">
        <v>0.19647008742917901</v>
      </c>
      <c r="D277" s="9">
        <v>6.1953931691818704</v>
      </c>
      <c r="E277" s="9">
        <v>0.8</v>
      </c>
      <c r="F277" s="9">
        <v>-1.8170000000000099</v>
      </c>
      <c r="G277" s="9">
        <v>3.45</v>
      </c>
      <c r="I277" s="14"/>
      <c r="J277" s="15"/>
      <c r="K277" s="14"/>
      <c r="L277" s="16"/>
      <c r="N277" s="9">
        <v>6.2549485352335603</v>
      </c>
      <c r="O277" s="9">
        <v>4.5125805275313002</v>
      </c>
    </row>
    <row r="278" spans="1:15">
      <c r="A278" s="8" t="s">
        <v>456</v>
      </c>
      <c r="B278" s="9">
        <v>4.5125805275313002</v>
      </c>
      <c r="C278" s="9">
        <v>-1.3153804623464</v>
      </c>
      <c r="D278" s="9">
        <v>6.2549485352335603</v>
      </c>
      <c r="E278" s="9">
        <v>0.89999999999999902</v>
      </c>
      <c r="F278" s="9">
        <v>-2.8559999999999901</v>
      </c>
      <c r="G278" s="9">
        <v>2.96</v>
      </c>
      <c r="I278" s="14"/>
      <c r="J278" s="15"/>
      <c r="K278" s="14"/>
      <c r="L278" s="16"/>
      <c r="N278" s="9">
        <v>5.6470588235294104</v>
      </c>
      <c r="O278" s="9">
        <v>10.5998975564193</v>
      </c>
    </row>
    <row r="279" spans="1:15">
      <c r="A279" s="8" t="s">
        <v>457</v>
      </c>
      <c r="B279" s="9">
        <v>10.5998975564193</v>
      </c>
      <c r="C279" s="9">
        <v>-0.95252099467373297</v>
      </c>
      <c r="D279" s="9">
        <v>5.6470588235294104</v>
      </c>
      <c r="E279" s="9">
        <v>1</v>
      </c>
      <c r="F279" s="9">
        <v>-2.7070000000000101</v>
      </c>
      <c r="G279" s="9">
        <v>1.71</v>
      </c>
      <c r="I279" s="14"/>
      <c r="J279" s="15"/>
      <c r="K279" s="14"/>
      <c r="L279" s="16"/>
      <c r="N279" s="9">
        <v>5.3125000000000098</v>
      </c>
      <c r="O279" s="9">
        <v>10.3783020533035</v>
      </c>
    </row>
    <row r="280" spans="1:15">
      <c r="A280" s="8" t="s">
        <v>458</v>
      </c>
      <c r="B280" s="9">
        <v>10.3783020533035</v>
      </c>
      <c r="C280" s="9">
        <v>-2.6359515397893198</v>
      </c>
      <c r="D280" s="9">
        <v>5.3125000000000098</v>
      </c>
      <c r="E280" s="9">
        <v>1.3</v>
      </c>
      <c r="F280" s="9">
        <v>-3.89699999999999</v>
      </c>
      <c r="G280" s="9">
        <v>1.1100000000000001</v>
      </c>
      <c r="I280" s="14"/>
      <c r="J280" s="15"/>
      <c r="K280" s="14"/>
      <c r="L280" s="16"/>
      <c r="N280" s="9">
        <v>4.8211508553654996</v>
      </c>
      <c r="O280" s="9">
        <v>13.4643288996372</v>
      </c>
    </row>
    <row r="281" spans="1:15">
      <c r="A281" s="8" t="s">
        <v>459</v>
      </c>
      <c r="B281" s="9">
        <v>13.4643288996372</v>
      </c>
      <c r="C281" s="9">
        <v>-4.1957480946650598</v>
      </c>
      <c r="D281" s="9">
        <v>4.8211508553654996</v>
      </c>
      <c r="E281" s="9">
        <v>1.6</v>
      </c>
      <c r="F281" s="9">
        <v>-4.6260000000000003</v>
      </c>
      <c r="G281" s="9">
        <v>1.03</v>
      </c>
      <c r="I281" s="14"/>
      <c r="J281" s="15"/>
      <c r="K281" s="14"/>
      <c r="L281" s="16"/>
      <c r="N281" s="9">
        <v>4.8099301784328796</v>
      </c>
      <c r="O281" s="9">
        <v>7.9173933504968996</v>
      </c>
    </row>
    <row r="282" spans="1:15">
      <c r="A282" s="8" t="s">
        <v>460</v>
      </c>
      <c r="B282" s="9">
        <v>7.9173933504968996</v>
      </c>
      <c r="C282" s="9">
        <v>-2.1498680911727601</v>
      </c>
      <c r="D282" s="9">
        <v>4.8099301784328796</v>
      </c>
      <c r="E282" s="9">
        <v>1.3</v>
      </c>
      <c r="F282" s="9">
        <v>-4.3069999999999897</v>
      </c>
      <c r="G282" s="9">
        <v>1.2</v>
      </c>
      <c r="I282" s="14"/>
      <c r="J282" s="15"/>
      <c r="K282" s="14"/>
      <c r="L282" s="16"/>
      <c r="N282" s="9">
        <v>5.0348567002323801</v>
      </c>
      <c r="O282" s="9">
        <v>3.6701860231272101</v>
      </c>
    </row>
    <row r="283" spans="1:15">
      <c r="A283" s="8" t="s">
        <v>461</v>
      </c>
      <c r="B283" s="9">
        <v>3.6701860231272101</v>
      </c>
      <c r="C283" s="9">
        <v>-2.5106707564470798</v>
      </c>
      <c r="D283" s="9">
        <v>5.0348567002323801</v>
      </c>
      <c r="E283" s="9">
        <v>1.5</v>
      </c>
      <c r="F283" s="9">
        <v>-3.5820000000000101</v>
      </c>
      <c r="G283" s="9">
        <v>1.1399999999999999</v>
      </c>
      <c r="I283" s="14"/>
      <c r="J283" s="15"/>
      <c r="K283" s="14"/>
      <c r="L283" s="16"/>
      <c r="N283" s="9">
        <v>4.6959199384141597</v>
      </c>
      <c r="O283" s="9">
        <v>8.8895128457110903</v>
      </c>
    </row>
    <row r="284" spans="1:15">
      <c r="A284" s="8" t="s">
        <v>462</v>
      </c>
      <c r="B284" s="9">
        <v>8.8895128457110903</v>
      </c>
      <c r="C284" s="9">
        <v>-1.7725467952353999</v>
      </c>
      <c r="D284" s="9">
        <v>4.6959199384141597</v>
      </c>
      <c r="E284" s="9">
        <v>1.7</v>
      </c>
      <c r="F284" s="9">
        <v>-2.9620000000000002</v>
      </c>
      <c r="G284" s="9">
        <v>1.01</v>
      </c>
      <c r="I284" s="14"/>
      <c r="J284" s="15"/>
      <c r="K284" s="14"/>
      <c r="L284" s="16"/>
      <c r="N284" s="9">
        <v>4.3678160919540199</v>
      </c>
      <c r="O284" s="9">
        <v>22.5911458333333</v>
      </c>
    </row>
    <row r="285" spans="1:15">
      <c r="A285" s="8" t="s">
        <v>463</v>
      </c>
      <c r="B285" s="9">
        <v>22.5911458333333</v>
      </c>
      <c r="C285" s="9">
        <v>-1.74820038195974</v>
      </c>
      <c r="D285" s="9">
        <v>4.3678160919540199</v>
      </c>
      <c r="E285" s="9">
        <v>1.3</v>
      </c>
      <c r="F285" s="9">
        <v>-2.8139999999999898</v>
      </c>
      <c r="G285" s="9">
        <v>0.39</v>
      </c>
      <c r="I285" s="14"/>
      <c r="J285" s="15"/>
      <c r="K285" s="14"/>
      <c r="L285" s="16"/>
      <c r="N285" s="9">
        <v>3.7993920972644299</v>
      </c>
      <c r="O285" s="9">
        <v>26.7309263192289</v>
      </c>
    </row>
    <row r="286" spans="1:15">
      <c r="A286" s="8" t="s">
        <v>464</v>
      </c>
      <c r="B286" s="9">
        <v>26.7309263192289</v>
      </c>
      <c r="C286" s="9">
        <v>-1.47560667340748</v>
      </c>
      <c r="D286" s="9">
        <v>3.7993920972644299</v>
      </c>
      <c r="E286" s="9">
        <v>1.2</v>
      </c>
      <c r="F286" s="9">
        <v>-2.8519999999999999</v>
      </c>
      <c r="G286" s="9">
        <v>-0.35</v>
      </c>
      <c r="I286" s="14"/>
      <c r="J286" s="15"/>
      <c r="K286" s="14"/>
      <c r="L286" s="16"/>
      <c r="N286" s="9">
        <v>3.3962264150943402</v>
      </c>
      <c r="O286" s="9">
        <v>29.095394736842099</v>
      </c>
    </row>
    <row r="287" spans="1:15">
      <c r="A287" s="8" t="s">
        <v>465</v>
      </c>
      <c r="B287" s="9">
        <v>29.095394736842099</v>
      </c>
      <c r="C287" s="9">
        <v>-1.24043407351651</v>
      </c>
      <c r="D287" s="9">
        <v>3.3962264150943402</v>
      </c>
      <c r="E287" s="9">
        <v>1</v>
      </c>
      <c r="F287" s="9">
        <v>-2.2650000000000001</v>
      </c>
      <c r="G287" s="9">
        <v>-0.83</v>
      </c>
      <c r="I287" s="14"/>
      <c r="J287" s="15"/>
      <c r="K287" s="14"/>
      <c r="L287" s="16"/>
      <c r="N287" s="9">
        <v>2.8485757121439201</v>
      </c>
      <c r="O287" s="9">
        <v>16.448389299236599</v>
      </c>
    </row>
    <row r="288" spans="1:15">
      <c r="A288" s="8" t="s">
        <v>466</v>
      </c>
      <c r="B288" s="9">
        <v>16.448389299236599</v>
      </c>
      <c r="C288" s="9">
        <v>-0.59014411605637895</v>
      </c>
      <c r="D288" s="9">
        <v>2.8485757121439201</v>
      </c>
      <c r="E288" s="9">
        <v>1.1000000000000001</v>
      </c>
      <c r="F288" s="9">
        <v>-1.7449999999999899</v>
      </c>
      <c r="G288" s="9">
        <v>-1.18</v>
      </c>
      <c r="I288" s="14"/>
      <c r="J288" s="15"/>
      <c r="K288" s="14"/>
      <c r="L288" s="16"/>
      <c r="N288" s="9">
        <v>3.0665669409125198</v>
      </c>
      <c r="O288" s="9">
        <v>26.3067046211616</v>
      </c>
    </row>
    <row r="289" spans="1:15">
      <c r="A289" s="8" t="s">
        <v>467</v>
      </c>
      <c r="B289" s="9">
        <v>26.3067046211616</v>
      </c>
      <c r="C289" s="9">
        <v>0.33497826726363</v>
      </c>
      <c r="D289" s="9">
        <v>3.0665669409125198</v>
      </c>
      <c r="E289" s="9">
        <v>0.8</v>
      </c>
      <c r="F289" s="9">
        <v>-0.80499999999999305</v>
      </c>
      <c r="G289" s="9">
        <v>-1.73</v>
      </c>
      <c r="I289" s="14"/>
      <c r="J289" s="15"/>
      <c r="K289" s="14"/>
      <c r="L289" s="16"/>
      <c r="N289" s="9">
        <v>2.9806259314456098</v>
      </c>
      <c r="O289" s="9">
        <v>18.855581077544802</v>
      </c>
    </row>
    <row r="290" spans="1:15">
      <c r="A290" s="8" t="s">
        <v>468</v>
      </c>
      <c r="B290" s="9">
        <v>18.855581077544802</v>
      </c>
      <c r="C290" s="9">
        <v>0.51724995440904897</v>
      </c>
      <c r="D290" s="9">
        <v>2.9806259314456098</v>
      </c>
      <c r="E290" s="9">
        <v>1</v>
      </c>
      <c r="F290" s="9">
        <v>-0.46800000000000402</v>
      </c>
      <c r="G290" s="9">
        <v>-1.89</v>
      </c>
      <c r="I290" s="14"/>
      <c r="J290" s="15"/>
      <c r="K290" s="14"/>
      <c r="L290" s="16"/>
      <c r="N290" s="9">
        <v>2.6726057906459002</v>
      </c>
      <c r="O290" s="9">
        <v>12.4308714959</v>
      </c>
    </row>
    <row r="291" spans="1:15">
      <c r="A291" s="8" t="s">
        <v>469</v>
      </c>
      <c r="B291" s="9">
        <v>12.4308714959</v>
      </c>
      <c r="C291" s="9">
        <v>0.369496725665175</v>
      </c>
      <c r="D291" s="9">
        <v>2.6726057906459002</v>
      </c>
      <c r="E291" s="9">
        <v>0.89999999999999902</v>
      </c>
      <c r="F291" s="9">
        <v>-0.614999999999995</v>
      </c>
      <c r="G291" s="9">
        <v>-1.26</v>
      </c>
      <c r="I291" s="14"/>
      <c r="J291" s="15"/>
      <c r="K291" s="14"/>
      <c r="L291" s="16"/>
      <c r="N291" s="9">
        <v>2.8189910979228299</v>
      </c>
      <c r="O291" s="9">
        <v>7.5875486381322901</v>
      </c>
    </row>
    <row r="292" spans="1:15">
      <c r="A292" s="8" t="s">
        <v>470</v>
      </c>
      <c r="B292" s="9">
        <v>7.5875486381322901</v>
      </c>
      <c r="C292" s="9">
        <v>2.1970010769613002</v>
      </c>
      <c r="D292" s="9">
        <v>2.8189910979228299</v>
      </c>
      <c r="E292" s="9">
        <v>0.80000000000000104</v>
      </c>
      <c r="F292" s="9">
        <v>0.47799999999999399</v>
      </c>
      <c r="G292" s="9">
        <v>-0.94</v>
      </c>
      <c r="I292" s="14"/>
      <c r="J292" s="15"/>
      <c r="K292" s="14"/>
      <c r="L292" s="16"/>
      <c r="N292" s="9">
        <v>3.1899109792284701</v>
      </c>
      <c r="O292" s="9">
        <v>10.5530985240049</v>
      </c>
    </row>
    <row r="293" spans="1:15">
      <c r="A293" s="8" t="s">
        <v>471</v>
      </c>
      <c r="B293" s="9">
        <v>10.5530985240049</v>
      </c>
      <c r="C293" s="9">
        <v>4.3728018757326996</v>
      </c>
      <c r="D293" s="9">
        <v>3.1899109792284701</v>
      </c>
      <c r="E293" s="9">
        <v>0.60000000000000098</v>
      </c>
      <c r="F293" s="9">
        <v>1.51400000000001</v>
      </c>
      <c r="G293" s="9">
        <v>-0.92</v>
      </c>
      <c r="I293" s="14"/>
      <c r="J293" s="15"/>
      <c r="K293" s="14"/>
      <c r="L293" s="16"/>
      <c r="N293" s="9">
        <v>3.18282753515915</v>
      </c>
      <c r="O293" s="9">
        <v>6.5464433214478301</v>
      </c>
    </row>
    <row r="294" spans="1:15">
      <c r="A294" s="8" t="s">
        <v>472</v>
      </c>
      <c r="B294" s="9">
        <v>6.5464433214478301</v>
      </c>
      <c r="C294" s="9">
        <v>3.2253202712886102</v>
      </c>
      <c r="D294" s="9">
        <v>3.18282753515915</v>
      </c>
      <c r="E294" s="9">
        <v>0.7</v>
      </c>
      <c r="F294" s="9">
        <v>1.8979999999999999</v>
      </c>
      <c r="G294" s="9">
        <v>-1.1000000000000001</v>
      </c>
      <c r="I294" s="14"/>
      <c r="J294" s="15"/>
      <c r="K294" s="14"/>
      <c r="L294" s="16"/>
      <c r="N294" s="9">
        <v>3.023598820059</v>
      </c>
      <c r="O294" s="9">
        <v>9.9633581204871202</v>
      </c>
    </row>
    <row r="295" spans="1:15">
      <c r="A295" s="8" t="s">
        <v>473</v>
      </c>
      <c r="B295" s="9">
        <v>9.9633581204871202</v>
      </c>
      <c r="C295" s="9">
        <v>3.3510903945396899</v>
      </c>
      <c r="D295" s="9">
        <v>3.023598820059</v>
      </c>
      <c r="E295" s="9">
        <v>0.69999999999999896</v>
      </c>
      <c r="F295" s="9">
        <v>1.298</v>
      </c>
      <c r="G295" s="9">
        <v>-1.26</v>
      </c>
      <c r="I295" s="14"/>
      <c r="J295" s="15"/>
      <c r="K295" s="14"/>
      <c r="L295" s="16"/>
      <c r="N295" s="9">
        <v>3.01470588235293</v>
      </c>
      <c r="O295" s="9">
        <v>9.3860395554524096</v>
      </c>
    </row>
    <row r="296" spans="1:15">
      <c r="A296" s="8" t="s">
        <v>474</v>
      </c>
      <c r="B296" s="9">
        <v>9.3860395554524096</v>
      </c>
      <c r="C296" s="9">
        <v>2.2488491089617</v>
      </c>
      <c r="D296" s="9">
        <v>3.01470588235293</v>
      </c>
      <c r="E296" s="9">
        <v>0.89999999999999902</v>
      </c>
      <c r="F296" s="9">
        <v>0.41500000000000598</v>
      </c>
      <c r="G296" s="9">
        <v>-1.26</v>
      </c>
      <c r="I296" s="14"/>
      <c r="J296" s="15"/>
      <c r="K296" s="14"/>
      <c r="L296" s="16"/>
      <c r="N296" s="9">
        <v>3.1571218795888498</v>
      </c>
      <c r="O296" s="9">
        <v>4.7037402321523398</v>
      </c>
    </row>
    <row r="297" spans="1:15">
      <c r="A297" s="8" t="s">
        <v>475</v>
      </c>
      <c r="B297" s="9">
        <v>4.7037402321523398</v>
      </c>
      <c r="C297" s="9">
        <v>2.8824428495481098</v>
      </c>
      <c r="D297" s="9">
        <v>3.1571218795888498</v>
      </c>
      <c r="E297" s="9">
        <v>0.9</v>
      </c>
      <c r="F297" s="9">
        <v>1.0349999999999999</v>
      </c>
      <c r="G297" s="9">
        <v>-1.08</v>
      </c>
      <c r="I297" s="14"/>
      <c r="J297" s="15"/>
      <c r="K297" s="14"/>
      <c r="L297" s="16"/>
      <c r="N297" s="9">
        <v>3.07467057101025</v>
      </c>
      <c r="O297" s="9">
        <v>7.7192801526323898</v>
      </c>
    </row>
    <row r="298" spans="1:15">
      <c r="A298" s="8" t="s">
        <v>476</v>
      </c>
      <c r="B298" s="9">
        <v>7.7192801526323898</v>
      </c>
      <c r="C298" s="9">
        <v>2.44379590135018</v>
      </c>
      <c r="D298" s="9">
        <v>3.07467057101025</v>
      </c>
      <c r="E298" s="9">
        <v>0.69999999999999896</v>
      </c>
      <c r="F298" s="9">
        <v>0.46200000000000302</v>
      </c>
      <c r="G298" s="9">
        <v>-0.74</v>
      </c>
      <c r="I298" s="14"/>
      <c r="J298" s="15"/>
      <c r="K298" s="14"/>
      <c r="L298" s="16"/>
      <c r="N298" s="9">
        <v>2.9927007299270101</v>
      </c>
      <c r="O298" s="9">
        <v>6.6836539686584402</v>
      </c>
    </row>
    <row r="299" spans="1:15">
      <c r="A299" s="8" t="s">
        <v>477</v>
      </c>
      <c r="B299" s="9">
        <v>6.6836539686584402</v>
      </c>
      <c r="C299" s="9">
        <v>1.67045111707449</v>
      </c>
      <c r="D299" s="9">
        <v>2.9927007299270101</v>
      </c>
      <c r="E299" s="9">
        <v>0.69999999999999896</v>
      </c>
      <c r="F299" s="9">
        <v>-0.176999999999992</v>
      </c>
      <c r="G299" s="9">
        <v>-0.27</v>
      </c>
      <c r="I299" s="14"/>
      <c r="J299" s="15"/>
      <c r="K299" s="14"/>
      <c r="L299" s="16"/>
      <c r="N299" s="9">
        <v>3.2798833819242001</v>
      </c>
      <c r="O299" s="9">
        <v>14.959223921965799</v>
      </c>
    </row>
    <row r="300" spans="1:15">
      <c r="A300" s="8" t="s">
        <v>478</v>
      </c>
      <c r="B300" s="9">
        <v>14.959223921965799</v>
      </c>
      <c r="C300" s="9">
        <v>2.93623489879191</v>
      </c>
      <c r="D300" s="9">
        <v>3.2798833819242001</v>
      </c>
      <c r="E300" s="9">
        <v>0.3</v>
      </c>
      <c r="F300" s="9">
        <v>0.498999999999995</v>
      </c>
      <c r="G300" s="9">
        <v>-0.09</v>
      </c>
      <c r="I300" s="14"/>
      <c r="J300" s="15"/>
      <c r="K300" s="14"/>
      <c r="L300" s="16"/>
      <c r="N300" s="9">
        <v>3.12046444121914</v>
      </c>
      <c r="O300" s="9">
        <v>4.4642643074636297</v>
      </c>
    </row>
    <row r="301" spans="1:15">
      <c r="A301" s="8" t="s">
        <v>479</v>
      </c>
      <c r="B301" s="9">
        <v>4.4642643074636297</v>
      </c>
      <c r="C301" s="9">
        <v>3.8581176815465099</v>
      </c>
      <c r="D301" s="9">
        <v>3.12046444121914</v>
      </c>
      <c r="E301" s="9">
        <v>0.4</v>
      </c>
      <c r="F301" s="9">
        <v>0.85399999999999898</v>
      </c>
      <c r="G301" s="9">
        <v>0.12</v>
      </c>
      <c r="I301" s="14"/>
      <c r="J301" s="15"/>
      <c r="K301" s="14"/>
      <c r="L301" s="16"/>
      <c r="N301" s="9">
        <v>2.9667149059334501</v>
      </c>
      <c r="O301" s="9">
        <v>7.3389109056216002</v>
      </c>
    </row>
    <row r="302" spans="1:15">
      <c r="A302" s="8" t="s">
        <v>480</v>
      </c>
      <c r="B302" s="9">
        <v>7.3389109056216002</v>
      </c>
      <c r="C302" s="9">
        <v>4.5290363015619199</v>
      </c>
      <c r="D302" s="9">
        <v>2.9667149059334501</v>
      </c>
      <c r="E302" s="9">
        <v>0.100000000000001</v>
      </c>
      <c r="F302" s="9">
        <v>1.071</v>
      </c>
      <c r="G302" s="9">
        <v>0.55000000000000004</v>
      </c>
      <c r="I302" s="14"/>
      <c r="J302" s="15"/>
      <c r="K302" s="14"/>
      <c r="L302" s="16"/>
      <c r="N302" s="9">
        <v>3.2537960954446898</v>
      </c>
      <c r="O302" s="9">
        <v>7.4339714078022903</v>
      </c>
    </row>
    <row r="303" spans="1:15">
      <c r="A303" s="8" t="s">
        <v>481</v>
      </c>
      <c r="B303" s="9">
        <v>7.4339714078022903</v>
      </c>
      <c r="C303" s="9">
        <v>4.7726264236527696</v>
      </c>
      <c r="D303" s="9">
        <v>3.2537960954446898</v>
      </c>
      <c r="E303" s="9">
        <v>0</v>
      </c>
      <c r="F303" s="9">
        <v>1.9370000000000001</v>
      </c>
      <c r="G303" s="9">
        <v>1.01</v>
      </c>
      <c r="I303" s="14"/>
      <c r="J303" s="15"/>
      <c r="K303" s="14"/>
      <c r="L303" s="16"/>
      <c r="N303" s="9">
        <v>3.2467532467532498</v>
      </c>
      <c r="O303" s="9">
        <v>11.8853575763581</v>
      </c>
    </row>
    <row r="304" spans="1:15">
      <c r="A304" s="8" t="s">
        <v>482</v>
      </c>
      <c r="B304" s="9">
        <v>11.8853575763581</v>
      </c>
      <c r="C304" s="9">
        <v>4.6578362867009302</v>
      </c>
      <c r="D304" s="9">
        <v>3.2467532467532498</v>
      </c>
      <c r="E304" s="9">
        <v>-0.30000000000000099</v>
      </c>
      <c r="F304" s="9">
        <v>1.6080000000000001</v>
      </c>
      <c r="G304" s="9">
        <v>1.29</v>
      </c>
      <c r="I304" s="14"/>
      <c r="J304" s="15"/>
      <c r="K304" s="14"/>
      <c r="L304" s="16"/>
      <c r="N304" s="9">
        <v>3.01941049604602</v>
      </c>
      <c r="O304" s="9">
        <v>6.0826605615134302</v>
      </c>
    </row>
    <row r="305" spans="1:15">
      <c r="A305" s="8" t="s">
        <v>483</v>
      </c>
      <c r="B305" s="9">
        <v>6.0826605615134302</v>
      </c>
      <c r="C305" s="9">
        <v>3.7258708942410999</v>
      </c>
      <c r="D305" s="9">
        <v>3.01941049604602</v>
      </c>
      <c r="E305" s="9">
        <v>-0.4</v>
      </c>
      <c r="F305" s="9">
        <v>0.96899999999999398</v>
      </c>
      <c r="G305" s="9">
        <v>1.8</v>
      </c>
      <c r="I305" s="14"/>
      <c r="J305" s="15"/>
      <c r="K305" s="14"/>
      <c r="L305" s="16"/>
      <c r="N305" s="9">
        <v>3.15638450502151</v>
      </c>
      <c r="O305" s="9">
        <v>8.3881064162754306</v>
      </c>
    </row>
    <row r="306" spans="1:15">
      <c r="A306" s="8" t="s">
        <v>484</v>
      </c>
      <c r="B306" s="9">
        <v>8.3881064162754306</v>
      </c>
      <c r="C306" s="9">
        <v>3.3078632728216601</v>
      </c>
      <c r="D306" s="9">
        <v>3.15638450502151</v>
      </c>
      <c r="E306" s="9">
        <v>-0.30000000000000099</v>
      </c>
      <c r="F306" s="9">
        <v>0.70900000000000296</v>
      </c>
      <c r="G306" s="9">
        <v>1.78</v>
      </c>
      <c r="I306" s="14"/>
      <c r="J306" s="15"/>
      <c r="K306" s="14"/>
      <c r="L306" s="16"/>
      <c r="N306" s="9">
        <v>3.2211882605583502</v>
      </c>
      <c r="O306" s="9">
        <v>10.3861420100946</v>
      </c>
    </row>
    <row r="307" spans="1:15">
      <c r="A307" s="8" t="s">
        <v>485</v>
      </c>
      <c r="B307" s="9">
        <v>10.3861420100946</v>
      </c>
      <c r="C307" s="9">
        <v>2.52242965062901</v>
      </c>
      <c r="D307" s="9">
        <v>3.2211882605583502</v>
      </c>
      <c r="E307" s="9">
        <v>-0.5</v>
      </c>
      <c r="F307" s="9">
        <v>0.21500000000000299</v>
      </c>
      <c r="G307" s="9">
        <v>2.77</v>
      </c>
      <c r="I307" s="14"/>
      <c r="J307" s="15"/>
      <c r="K307" s="14"/>
      <c r="L307" s="16"/>
      <c r="N307" s="9">
        <v>2.9978586723768998</v>
      </c>
      <c r="O307" s="9">
        <v>5.6387166733457397</v>
      </c>
    </row>
    <row r="308" spans="1:15">
      <c r="A308" s="8" t="s">
        <v>486</v>
      </c>
      <c r="B308" s="9">
        <v>5.6387166733457397</v>
      </c>
      <c r="C308" s="9">
        <v>2.7813946191858299</v>
      </c>
      <c r="D308" s="9">
        <v>2.9978586723768998</v>
      </c>
      <c r="E308" s="9">
        <v>-0.8</v>
      </c>
      <c r="F308" s="9">
        <v>0.47100000000000403</v>
      </c>
      <c r="G308" s="9">
        <v>2.77</v>
      </c>
      <c r="I308" s="14"/>
      <c r="J308" s="15"/>
      <c r="K308" s="14"/>
      <c r="L308" s="16"/>
      <c r="N308" s="9">
        <v>2.8469750889679601</v>
      </c>
      <c r="O308" s="9">
        <v>11.962901239040599</v>
      </c>
    </row>
    <row r="309" spans="1:15">
      <c r="A309" s="8" t="s">
        <v>487</v>
      </c>
      <c r="B309" s="9">
        <v>11.962901239040599</v>
      </c>
      <c r="C309" s="9">
        <v>2.5223246725983901</v>
      </c>
      <c r="D309" s="9">
        <v>2.8469750889679601</v>
      </c>
      <c r="E309" s="9">
        <v>-0.8</v>
      </c>
      <c r="F309" s="9">
        <v>0.12699999999999501</v>
      </c>
      <c r="G309" s="9">
        <v>3.33</v>
      </c>
      <c r="I309" s="14"/>
      <c r="J309" s="15"/>
      <c r="K309" s="14"/>
      <c r="L309" s="16"/>
      <c r="N309" s="9">
        <v>2.8409090909090802</v>
      </c>
      <c r="O309" s="9">
        <v>9.8444231689803807</v>
      </c>
    </row>
    <row r="310" spans="1:15">
      <c r="A310" s="8" t="s">
        <v>488</v>
      </c>
      <c r="B310" s="9">
        <v>9.8444231689803807</v>
      </c>
      <c r="C310" s="9">
        <v>2.8738690792974801</v>
      </c>
      <c r="D310" s="9">
        <v>2.8409090909090802</v>
      </c>
      <c r="E310" s="9">
        <v>-0.8</v>
      </c>
      <c r="F310" s="9">
        <v>0.57999999999999796</v>
      </c>
      <c r="G310" s="9">
        <v>3.94</v>
      </c>
      <c r="I310" s="14"/>
      <c r="J310" s="15"/>
      <c r="K310" s="14"/>
      <c r="L310" s="16"/>
      <c r="N310" s="9">
        <v>2.7639971651311201</v>
      </c>
      <c r="O310" s="9">
        <v>11.739275819241399</v>
      </c>
    </row>
    <row r="311" spans="1:15">
      <c r="A311" s="8" t="s">
        <v>489</v>
      </c>
      <c r="B311" s="9">
        <v>11.739275819241399</v>
      </c>
      <c r="C311" s="9">
        <v>3.1173374564650498</v>
      </c>
      <c r="D311" s="9">
        <v>2.7639971651311201</v>
      </c>
      <c r="E311" s="9">
        <v>-0.89999999999999902</v>
      </c>
      <c r="F311" s="9">
        <v>0.83999999999998898</v>
      </c>
      <c r="G311" s="9">
        <v>4.3</v>
      </c>
      <c r="I311" s="14"/>
      <c r="J311" s="15"/>
      <c r="K311" s="14"/>
      <c r="L311" s="16"/>
      <c r="N311" s="9">
        <v>2.7522935779816602</v>
      </c>
      <c r="O311" s="9">
        <v>7.0569143387040603</v>
      </c>
    </row>
    <row r="312" spans="1:15">
      <c r="A312" s="8" t="s">
        <v>490</v>
      </c>
      <c r="B312" s="9">
        <v>7.0569143387040603</v>
      </c>
      <c r="C312" s="9">
        <v>2.8089538318047498</v>
      </c>
      <c r="D312" s="9">
        <v>2.7522935779816602</v>
      </c>
      <c r="E312" s="9">
        <v>-0.5</v>
      </c>
      <c r="F312" s="9">
        <v>0.91800000000000603</v>
      </c>
      <c r="G312" s="9">
        <v>5.05</v>
      </c>
      <c r="I312" s="14"/>
      <c r="J312" s="15"/>
      <c r="K312" s="14"/>
      <c r="L312" s="16"/>
      <c r="N312" s="9">
        <v>2.7445460942997899</v>
      </c>
      <c r="O312" s="9">
        <v>7.0551513621445396</v>
      </c>
    </row>
    <row r="313" spans="1:15">
      <c r="A313" s="8" t="s">
        <v>491</v>
      </c>
      <c r="B313" s="9">
        <v>7.0551513621445396</v>
      </c>
      <c r="C313" s="9">
        <v>2.92918522235464</v>
      </c>
      <c r="D313" s="9">
        <v>2.7445460942997899</v>
      </c>
      <c r="E313" s="9">
        <v>-0.80000000000000104</v>
      </c>
      <c r="F313" s="9">
        <v>0.94499999999999296</v>
      </c>
      <c r="G313" s="9">
        <v>6.01</v>
      </c>
      <c r="I313" s="14"/>
      <c r="J313" s="15"/>
      <c r="K313" s="14"/>
      <c r="L313" s="16"/>
      <c r="N313" s="9">
        <v>2.8109627547435099</v>
      </c>
      <c r="O313" s="9">
        <v>9.7611559323579105</v>
      </c>
    </row>
    <row r="314" spans="1:15">
      <c r="A314" s="8" t="s">
        <v>492</v>
      </c>
      <c r="B314" s="9">
        <v>9.7611559323579105</v>
      </c>
      <c r="C314" s="9">
        <v>3.2425012228410899</v>
      </c>
      <c r="D314" s="9">
        <v>2.8109627547435099</v>
      </c>
      <c r="E314" s="9">
        <v>-0.9</v>
      </c>
      <c r="F314" s="9">
        <v>1.3420000000000101</v>
      </c>
      <c r="G314" s="9">
        <v>6.71</v>
      </c>
      <c r="I314" s="14"/>
      <c r="J314" s="15"/>
      <c r="K314" s="14"/>
      <c r="L314" s="16"/>
      <c r="N314" s="9">
        <v>2.45098039215685</v>
      </c>
      <c r="O314" s="9">
        <v>5.3588344084081401</v>
      </c>
    </row>
    <row r="315" spans="1:15">
      <c r="A315" s="8" t="s">
        <v>493</v>
      </c>
      <c r="B315" s="9">
        <v>5.3588344084081401</v>
      </c>
      <c r="C315" s="9">
        <v>3.55288544493422</v>
      </c>
      <c r="D315" s="9">
        <v>2.45098039215685</v>
      </c>
      <c r="E315" s="9">
        <v>-0.7</v>
      </c>
      <c r="F315" s="9">
        <v>1.2669999999999999</v>
      </c>
      <c r="G315" s="9">
        <v>7.39</v>
      </c>
      <c r="I315" s="14"/>
      <c r="J315" s="15"/>
      <c r="K315" s="14"/>
      <c r="L315" s="16"/>
      <c r="N315" s="9">
        <v>2.5157232704402501</v>
      </c>
      <c r="O315" s="9">
        <v>-1.3062634224101699</v>
      </c>
    </row>
    <row r="316" spans="1:15">
      <c r="A316" s="8" t="s">
        <v>494</v>
      </c>
      <c r="B316" s="9">
        <v>-1.3062634224101699</v>
      </c>
      <c r="C316" s="9">
        <v>3.0036868358273701</v>
      </c>
      <c r="D316" s="9">
        <v>2.5157232704402501</v>
      </c>
      <c r="E316" s="9">
        <v>-0.5</v>
      </c>
      <c r="F316" s="9">
        <v>0.96199999999998898</v>
      </c>
      <c r="G316" s="9">
        <v>7.75</v>
      </c>
      <c r="I316" s="14"/>
      <c r="J316" s="15"/>
      <c r="K316" s="14"/>
      <c r="L316" s="16"/>
      <c r="N316" s="9">
        <v>2.6517794836008202</v>
      </c>
      <c r="O316" s="9">
        <v>2.4353120243531201</v>
      </c>
    </row>
    <row r="317" spans="1:15">
      <c r="A317" s="8" t="s">
        <v>495</v>
      </c>
      <c r="B317" s="9">
        <v>2.4353120243531201</v>
      </c>
      <c r="C317" s="9">
        <v>4.1164549912597002</v>
      </c>
      <c r="D317" s="9">
        <v>2.6517794836008202</v>
      </c>
      <c r="E317" s="9">
        <v>-0.5</v>
      </c>
      <c r="F317" s="9">
        <v>1.76000000000001</v>
      </c>
      <c r="G317" s="9">
        <v>8.14</v>
      </c>
      <c r="I317" s="14"/>
      <c r="J317" s="15"/>
      <c r="K317" s="14"/>
      <c r="L317" s="16"/>
      <c r="N317" s="9">
        <v>2.3643949930458801</v>
      </c>
      <c r="O317" s="9">
        <v>1.4016304227104199</v>
      </c>
    </row>
    <row r="318" spans="1:15">
      <c r="A318" s="8" t="s">
        <v>496</v>
      </c>
      <c r="B318" s="9">
        <v>1.4016304227104199</v>
      </c>
      <c r="C318" s="9">
        <v>4.5131909547738696</v>
      </c>
      <c r="D318" s="9">
        <v>2.3643949930458801</v>
      </c>
      <c r="E318" s="9">
        <v>-0.69999999999999896</v>
      </c>
      <c r="F318" s="9">
        <v>1.8089999999999999</v>
      </c>
      <c r="G318" s="9">
        <v>9.5500000000000007</v>
      </c>
      <c r="I318" s="14"/>
      <c r="J318" s="15"/>
      <c r="K318" s="14"/>
      <c r="L318" s="16"/>
      <c r="N318" s="9">
        <v>2.28848821081831</v>
      </c>
      <c r="O318" s="9">
        <v>-1.3894746187823199</v>
      </c>
    </row>
    <row r="319" spans="1:15">
      <c r="A319" s="8" t="s">
        <v>497</v>
      </c>
      <c r="B319" s="9">
        <v>-1.3894746187823199</v>
      </c>
      <c r="C319" s="9">
        <v>5.1878269886408201</v>
      </c>
      <c r="D319" s="9">
        <v>2.28848821081831</v>
      </c>
      <c r="E319" s="9">
        <v>-1</v>
      </c>
      <c r="F319" s="9">
        <v>2.4369999999999998</v>
      </c>
      <c r="G319" s="9">
        <v>9.91</v>
      </c>
      <c r="I319" s="14"/>
      <c r="J319" s="15"/>
      <c r="K319" s="14"/>
      <c r="L319" s="16"/>
      <c r="N319" s="9">
        <v>2.4948024948024901</v>
      </c>
      <c r="O319" s="9">
        <v>2.2605047642425098</v>
      </c>
    </row>
    <row r="320" spans="1:15">
      <c r="A320" s="8" t="s">
        <v>498</v>
      </c>
      <c r="B320" s="9">
        <v>2.2605047642425098</v>
      </c>
      <c r="C320" s="9">
        <v>5.8197747183980102</v>
      </c>
      <c r="D320" s="9">
        <v>2.4948024948024901</v>
      </c>
      <c r="E320" s="9">
        <v>-0.9</v>
      </c>
      <c r="F320" s="9">
        <v>2.6829999999999901</v>
      </c>
      <c r="G320" s="9">
        <v>11.36</v>
      </c>
      <c r="I320" s="14"/>
      <c r="J320" s="15"/>
      <c r="K320" s="14"/>
      <c r="L320" s="16"/>
      <c r="N320" s="9">
        <v>2.6989619377162599</v>
      </c>
      <c r="O320" s="9">
        <v>2.5735611355595802</v>
      </c>
    </row>
    <row r="321" spans="1:15">
      <c r="A321" s="8" t="s">
        <v>499</v>
      </c>
      <c r="B321" s="9">
        <v>2.5735611355595802</v>
      </c>
      <c r="C321" s="9">
        <v>5.1016711556332499</v>
      </c>
      <c r="D321" s="9">
        <v>2.6989619377162599</v>
      </c>
      <c r="E321" s="9">
        <v>-0.80000000000000104</v>
      </c>
      <c r="F321" s="9">
        <v>2.40100000000001</v>
      </c>
      <c r="G321" s="9">
        <v>12.19</v>
      </c>
      <c r="I321" s="14"/>
      <c r="J321" s="15"/>
      <c r="K321" s="14"/>
      <c r="L321" s="16"/>
      <c r="N321" s="9">
        <v>2.9005524861878298</v>
      </c>
      <c r="O321" s="9">
        <v>0.82365502364194498</v>
      </c>
    </row>
    <row r="322" spans="1:15">
      <c r="A322" s="8" t="s">
        <v>500</v>
      </c>
      <c r="B322" s="9">
        <v>0.82365502364194498</v>
      </c>
      <c r="C322" s="9">
        <v>6.0953714129210903</v>
      </c>
      <c r="D322" s="9">
        <v>2.9005524861878298</v>
      </c>
      <c r="E322" s="9">
        <v>-0.8</v>
      </c>
      <c r="F322" s="9">
        <v>2.7189999999999901</v>
      </c>
      <c r="G322" s="9">
        <v>12.25</v>
      </c>
      <c r="I322" s="14"/>
      <c r="J322" s="15"/>
      <c r="K322" s="14"/>
      <c r="L322" s="16"/>
      <c r="N322" s="9">
        <v>2.9655172413793198</v>
      </c>
      <c r="O322" s="9">
        <v>0.96616292242910395</v>
      </c>
    </row>
    <row r="323" spans="1:15">
      <c r="A323" s="8" t="s">
        <v>501</v>
      </c>
      <c r="B323" s="9">
        <v>0.96616292242910395</v>
      </c>
      <c r="C323" s="9">
        <v>6.3203332071184901</v>
      </c>
      <c r="D323" s="9">
        <v>2.9655172413793198</v>
      </c>
      <c r="E323" s="9">
        <v>-0.8</v>
      </c>
      <c r="F323" s="9">
        <v>2.4049999999999998</v>
      </c>
      <c r="G323" s="9">
        <v>13.25</v>
      </c>
      <c r="I323" s="14"/>
      <c r="J323" s="15"/>
      <c r="K323" s="14"/>
      <c r="L323" s="16"/>
      <c r="N323" s="9">
        <v>2.6098901098901202</v>
      </c>
      <c r="O323" s="9">
        <v>-1.75404404599494</v>
      </c>
    </row>
    <row r="324" spans="1:15">
      <c r="A324" s="8" t="s">
        <v>502</v>
      </c>
      <c r="B324" s="9">
        <v>-1.75404404599494</v>
      </c>
      <c r="C324" s="9">
        <v>6.1236524184646903</v>
      </c>
      <c r="D324" s="9">
        <v>2.6098901098901202</v>
      </c>
      <c r="E324" s="9">
        <v>-1</v>
      </c>
      <c r="F324" s="9">
        <v>2.327</v>
      </c>
      <c r="G324" s="9">
        <v>13.89</v>
      </c>
      <c r="I324" s="14"/>
      <c r="J324" s="15"/>
      <c r="K324" s="14"/>
      <c r="L324" s="16"/>
      <c r="N324" s="9">
        <v>2.6027397260274001</v>
      </c>
      <c r="O324" s="9">
        <v>-1.5392860971165201</v>
      </c>
    </row>
    <row r="325" spans="1:15">
      <c r="A325" s="8" t="s">
        <v>503</v>
      </c>
      <c r="B325" s="9">
        <v>-1.5392860971165201</v>
      </c>
      <c r="C325" s="9">
        <v>6.3513101767215003</v>
      </c>
      <c r="D325" s="9">
        <v>2.6027397260274001</v>
      </c>
      <c r="E325" s="9">
        <v>-1</v>
      </c>
      <c r="F325" s="9">
        <v>2.3730000000000002</v>
      </c>
      <c r="G325" s="9">
        <v>14.26</v>
      </c>
      <c r="I325" s="14"/>
      <c r="J325" s="15"/>
      <c r="K325" s="14"/>
      <c r="L325" s="16"/>
      <c r="N325" s="9">
        <v>2.5974025974025801</v>
      </c>
      <c r="O325" s="9">
        <v>-2.3234567388550902</v>
      </c>
    </row>
    <row r="326" spans="1:15">
      <c r="A326" s="8" t="s">
        <v>504</v>
      </c>
      <c r="B326" s="9">
        <v>-2.3234567388550902</v>
      </c>
      <c r="C326" s="9">
        <v>7.0363125076415196</v>
      </c>
      <c r="D326" s="9">
        <v>2.5974025974025801</v>
      </c>
      <c r="E326" s="9">
        <v>-1</v>
      </c>
      <c r="F326" s="9">
        <v>2.75599999999999</v>
      </c>
      <c r="G326" s="9">
        <v>14.58</v>
      </c>
      <c r="I326" s="14"/>
      <c r="J326" s="15"/>
      <c r="K326" s="14"/>
      <c r="L326" s="16"/>
      <c r="N326" s="9">
        <v>2.8708133971291798</v>
      </c>
      <c r="O326" s="9">
        <v>4.3348888984030598</v>
      </c>
    </row>
    <row r="327" spans="1:15">
      <c r="A327" s="8" t="s">
        <v>505</v>
      </c>
      <c r="B327" s="9">
        <v>4.3348888984030598</v>
      </c>
      <c r="C327" s="9">
        <v>6.4590402326708496</v>
      </c>
      <c r="D327" s="9">
        <v>2.8708133971291798</v>
      </c>
      <c r="E327" s="9">
        <v>-1</v>
      </c>
      <c r="F327" s="9">
        <v>2.5440000000000098</v>
      </c>
      <c r="G327" s="9">
        <v>15.21</v>
      </c>
      <c r="I327" s="14"/>
      <c r="J327" s="15"/>
      <c r="K327" s="14"/>
      <c r="L327" s="16"/>
      <c r="N327" s="9">
        <v>2.8629856850715898</v>
      </c>
      <c r="O327" s="9">
        <v>12.3247414585997</v>
      </c>
    </row>
    <row r="328" spans="1:15">
      <c r="A328" s="8" t="s">
        <v>506</v>
      </c>
      <c r="B328" s="9">
        <v>12.3247414585997</v>
      </c>
      <c r="C328" s="9">
        <v>6.7345434857804598</v>
      </c>
      <c r="D328" s="9">
        <v>2.8629856850715898</v>
      </c>
      <c r="E328" s="9">
        <v>-1.2</v>
      </c>
      <c r="F328" s="9">
        <v>2.40100000000001</v>
      </c>
      <c r="G328" s="9">
        <v>15.87</v>
      </c>
      <c r="I328" s="14"/>
      <c r="J328" s="15"/>
      <c r="K328" s="14"/>
      <c r="L328" s="16"/>
      <c r="N328" s="9">
        <v>2.78721957851802</v>
      </c>
      <c r="O328" s="9">
        <v>14.1491650218447</v>
      </c>
    </row>
    <row r="329" spans="1:15">
      <c r="A329" s="8" t="s">
        <v>507</v>
      </c>
      <c r="B329" s="9">
        <v>14.1491650218447</v>
      </c>
      <c r="C329" s="9">
        <v>6.2210269820515798</v>
      </c>
      <c r="D329" s="9">
        <v>2.78721957851802</v>
      </c>
      <c r="E329" s="9">
        <v>-1.1000000000000001</v>
      </c>
      <c r="F329" s="9">
        <v>1.5660000000000001</v>
      </c>
      <c r="G329" s="9">
        <v>15.7</v>
      </c>
      <c r="I329" s="14"/>
      <c r="J329" s="15"/>
      <c r="K329" s="14"/>
      <c r="L329" s="16"/>
      <c r="N329" s="9">
        <v>3.12500000000002</v>
      </c>
      <c r="O329" s="9">
        <v>16.8455640744797</v>
      </c>
    </row>
    <row r="330" spans="1:15">
      <c r="A330" s="8" t="s">
        <v>508</v>
      </c>
      <c r="B330" s="9">
        <v>16.8455640744797</v>
      </c>
      <c r="C330" s="9">
        <v>4.54367881720108</v>
      </c>
      <c r="D330" s="9">
        <v>3.12500000000002</v>
      </c>
      <c r="E330" s="9">
        <v>-0.60000000000000098</v>
      </c>
      <c r="F330" s="9">
        <v>1</v>
      </c>
      <c r="G330" s="9">
        <v>15.96</v>
      </c>
      <c r="I330" s="14"/>
      <c r="J330" s="15"/>
      <c r="K330" s="14"/>
      <c r="L330" s="16"/>
      <c r="N330" s="9">
        <v>3.1186440677966099</v>
      </c>
      <c r="O330" s="9">
        <v>22.616877124271301</v>
      </c>
    </row>
    <row r="331" spans="1:15">
      <c r="A331" s="8" t="s">
        <v>509</v>
      </c>
      <c r="B331" s="9">
        <v>22.616877124271301</v>
      </c>
      <c r="C331" s="9">
        <v>4.7407805708652697</v>
      </c>
      <c r="D331" s="9">
        <v>3.1186440677966099</v>
      </c>
      <c r="E331" s="9">
        <v>-0.5</v>
      </c>
      <c r="F331" s="9">
        <v>0.626000000000005</v>
      </c>
      <c r="G331" s="9">
        <v>15.84</v>
      </c>
      <c r="I331" s="14"/>
      <c r="J331" s="15"/>
      <c r="K331" s="14"/>
      <c r="L331" s="16"/>
      <c r="N331" s="9">
        <v>3.0425963488843699</v>
      </c>
      <c r="O331" s="9">
        <v>22.650896870772002</v>
      </c>
    </row>
    <row r="332" spans="1:15">
      <c r="A332" s="8" t="s">
        <v>510</v>
      </c>
      <c r="B332" s="9">
        <v>22.650896870772002</v>
      </c>
      <c r="C332" s="9">
        <v>4.6515988518844198</v>
      </c>
      <c r="D332" s="9">
        <v>3.0425963488843699</v>
      </c>
      <c r="E332" s="9">
        <v>-0.5</v>
      </c>
      <c r="F332" s="9">
        <v>0.23300000000000401</v>
      </c>
      <c r="G332" s="9">
        <v>15.84</v>
      </c>
      <c r="I332" s="14"/>
      <c r="J332" s="15"/>
      <c r="K332" s="14"/>
      <c r="L332" s="16"/>
      <c r="N332" s="9">
        <v>2.83018867924527</v>
      </c>
      <c r="O332" s="9">
        <v>18.168626048918</v>
      </c>
    </row>
    <row r="333" spans="1:15">
      <c r="A333" s="8" t="s">
        <v>511</v>
      </c>
      <c r="B333" s="9">
        <v>18.168626048918</v>
      </c>
      <c r="C333" s="9">
        <v>4.2036326579546897</v>
      </c>
      <c r="D333" s="9">
        <v>2.83018867924527</v>
      </c>
      <c r="E333" s="9">
        <v>-0.39999999999999902</v>
      </c>
      <c r="F333" s="9">
        <v>-0.28200000000001102</v>
      </c>
      <c r="G333" s="9">
        <v>15.71</v>
      </c>
      <c r="I333" s="14"/>
      <c r="J333" s="15"/>
      <c r="K333" s="14"/>
      <c r="L333" s="16"/>
      <c r="N333" s="9">
        <v>2.61744966442954</v>
      </c>
      <c r="O333" s="9">
        <v>26.301571178491901</v>
      </c>
    </row>
    <row r="334" spans="1:15">
      <c r="A334" s="8" t="s">
        <v>512</v>
      </c>
      <c r="B334" s="9">
        <v>26.301571178491901</v>
      </c>
      <c r="C334" s="9">
        <v>4.8531436438733504</v>
      </c>
      <c r="D334" s="9">
        <v>2.61744966442954</v>
      </c>
      <c r="E334" s="9">
        <v>-0.3</v>
      </c>
      <c r="F334" s="9">
        <v>0.324000000000012</v>
      </c>
      <c r="G334" s="9">
        <v>15.74</v>
      </c>
      <c r="I334" s="14"/>
      <c r="J334" s="15"/>
      <c r="K334" s="14"/>
      <c r="L334" s="16"/>
      <c r="N334" s="9">
        <v>2.5452109845947701</v>
      </c>
      <c r="O334" s="9">
        <v>23.107864930665801</v>
      </c>
    </row>
    <row r="335" spans="1:15">
      <c r="A335" s="8" t="s">
        <v>513</v>
      </c>
      <c r="B335" s="9">
        <v>23.107864930665801</v>
      </c>
      <c r="C335" s="9">
        <v>5.0813413487563999</v>
      </c>
      <c r="D335" s="9">
        <v>2.5452109845947701</v>
      </c>
      <c r="E335" s="9">
        <v>-0.30000000000000099</v>
      </c>
      <c r="F335" s="9">
        <v>0.39100000000000501</v>
      </c>
      <c r="G335" s="9">
        <v>15.33</v>
      </c>
      <c r="I335" s="14"/>
      <c r="J335" s="15"/>
      <c r="K335" s="14"/>
      <c r="L335" s="16"/>
      <c r="N335" s="9">
        <v>2.7443105756358701</v>
      </c>
      <c r="O335" s="9">
        <v>33.432520002644999</v>
      </c>
    </row>
    <row r="336" spans="1:15">
      <c r="A336" s="8" t="s">
        <v>514</v>
      </c>
      <c r="B336" s="9">
        <v>33.432520002644999</v>
      </c>
      <c r="C336" s="9">
        <v>3.6431247951899999</v>
      </c>
      <c r="D336" s="9">
        <v>2.7443105756358701</v>
      </c>
      <c r="E336" s="9">
        <v>-0.3</v>
      </c>
      <c r="F336" s="9">
        <v>-0.54900000000000704</v>
      </c>
      <c r="G336" s="9">
        <v>15.59</v>
      </c>
      <c r="I336" s="14"/>
      <c r="J336" s="15"/>
      <c r="K336" s="14"/>
      <c r="L336" s="16"/>
      <c r="N336" s="9">
        <v>2.60347129506007</v>
      </c>
      <c r="O336" s="9">
        <v>34.110653863740303</v>
      </c>
    </row>
    <row r="337" spans="1:15">
      <c r="A337" s="8" t="s">
        <v>515</v>
      </c>
      <c r="B337" s="9">
        <v>34.110653863740303</v>
      </c>
      <c r="C337" s="9">
        <v>3.3491383632482998</v>
      </c>
      <c r="D337" s="9">
        <v>2.60347129506007</v>
      </c>
      <c r="E337" s="9">
        <v>0</v>
      </c>
      <c r="F337" s="9">
        <v>-0.94500000000000695</v>
      </c>
      <c r="G337" s="9">
        <v>14.98</v>
      </c>
      <c r="I337" s="14"/>
      <c r="J337" s="15"/>
      <c r="K337" s="14"/>
      <c r="L337" s="16"/>
      <c r="N337" s="9">
        <v>2.5316455696202702</v>
      </c>
      <c r="O337" s="9">
        <v>35.202584924110397</v>
      </c>
    </row>
    <row r="338" spans="1:15">
      <c r="A338" s="8" t="s">
        <v>516</v>
      </c>
      <c r="B338" s="9">
        <v>35.202584924110397</v>
      </c>
      <c r="C338" s="9">
        <v>2.8314009937746398</v>
      </c>
      <c r="D338" s="9">
        <v>2.5316455696202702</v>
      </c>
      <c r="E338" s="9">
        <v>9.9999999999999603E-2</v>
      </c>
      <c r="F338" s="9">
        <v>-1.5719999999999901</v>
      </c>
      <c r="G338" s="9">
        <v>15.36</v>
      </c>
      <c r="I338" s="14"/>
      <c r="J338" s="15"/>
      <c r="K338" s="14"/>
      <c r="L338" s="16"/>
      <c r="N338" s="9">
        <v>2.7906976744185998</v>
      </c>
      <c r="O338" s="9">
        <v>31.399905619729601</v>
      </c>
    </row>
    <row r="339" spans="1:15">
      <c r="A339" s="8" t="s">
        <v>517</v>
      </c>
      <c r="B339" s="9">
        <v>31.399905619729601</v>
      </c>
      <c r="C339" s="9">
        <v>1.85970404097895</v>
      </c>
      <c r="D339" s="9">
        <v>2.7906976744185998</v>
      </c>
      <c r="E339" s="9">
        <v>0</v>
      </c>
      <c r="F339" s="9">
        <v>-2.379</v>
      </c>
      <c r="G339" s="9">
        <v>14.38</v>
      </c>
      <c r="I339" s="14"/>
      <c r="J339" s="15"/>
      <c r="K339" s="14"/>
      <c r="L339" s="16"/>
      <c r="N339" s="9">
        <v>2.7170311464546102</v>
      </c>
      <c r="O339" s="9">
        <v>28.916937948113699</v>
      </c>
    </row>
    <row r="340" spans="1:15">
      <c r="A340" s="8" t="s">
        <v>518</v>
      </c>
      <c r="B340" s="9">
        <v>28.916937948113699</v>
      </c>
      <c r="C340" s="9">
        <v>3.17171802567244</v>
      </c>
      <c r="D340" s="9">
        <v>2.7170311464546102</v>
      </c>
      <c r="E340" s="9">
        <v>9.9999999999999603E-2</v>
      </c>
      <c r="F340" s="9">
        <v>-1.1180000000000101</v>
      </c>
      <c r="G340" s="9">
        <v>14.14</v>
      </c>
      <c r="I340" s="14"/>
      <c r="J340" s="15"/>
      <c r="K340" s="14"/>
      <c r="L340" s="16"/>
      <c r="N340" s="9">
        <v>2.8439153439153499</v>
      </c>
      <c r="O340" s="9">
        <v>27.0948689553341</v>
      </c>
    </row>
    <row r="341" spans="1:15">
      <c r="A341" s="8" t="s">
        <v>519</v>
      </c>
      <c r="B341" s="9">
        <v>27.0948689553341</v>
      </c>
      <c r="C341" s="9">
        <v>2.9332363514288402</v>
      </c>
      <c r="D341" s="9">
        <v>2.8439153439153499</v>
      </c>
      <c r="E341" s="9">
        <v>9.9999999999999603E-2</v>
      </c>
      <c r="F341" s="9">
        <v>-1.486</v>
      </c>
      <c r="G341" s="9">
        <v>14.19</v>
      </c>
      <c r="I341" s="14"/>
      <c r="J341" s="15"/>
      <c r="K341" s="14"/>
      <c r="L341" s="16"/>
      <c r="N341" s="9">
        <v>2.8326745718050002</v>
      </c>
      <c r="O341" s="9">
        <v>25.444319460067501</v>
      </c>
    </row>
    <row r="342" spans="1:15">
      <c r="A342" s="8" t="s">
        <v>520</v>
      </c>
      <c r="B342" s="9">
        <v>25.444319460067501</v>
      </c>
      <c r="C342" s="9">
        <v>4.3260800827847703</v>
      </c>
      <c r="D342" s="9">
        <v>2.8326745718050002</v>
      </c>
      <c r="E342" s="9">
        <v>-0.2</v>
      </c>
      <c r="F342" s="9">
        <v>-0.83100000000000296</v>
      </c>
      <c r="G342" s="9">
        <v>13.36</v>
      </c>
      <c r="I342" s="14"/>
      <c r="J342" s="15"/>
      <c r="K342" s="14"/>
      <c r="L342" s="16"/>
      <c r="N342" s="9">
        <v>2.82708744247206</v>
      </c>
      <c r="O342" s="9">
        <v>23.107847636530501</v>
      </c>
    </row>
    <row r="343" spans="1:15">
      <c r="A343" s="8" t="s">
        <v>521</v>
      </c>
      <c r="B343" s="9">
        <v>23.107847636530501</v>
      </c>
      <c r="C343" s="9">
        <v>4.3165775401069499</v>
      </c>
      <c r="D343" s="9">
        <v>2.82708744247206</v>
      </c>
      <c r="E343" s="9">
        <v>0</v>
      </c>
      <c r="F343" s="9">
        <v>-0.51900000000000501</v>
      </c>
      <c r="G343" s="9">
        <v>13.15</v>
      </c>
      <c r="I343" s="14"/>
      <c r="J343" s="15"/>
      <c r="K343" s="14"/>
      <c r="L343" s="16"/>
      <c r="N343" s="9">
        <v>2.8215223097112698</v>
      </c>
      <c r="O343" s="9">
        <v>13.857951108422601</v>
      </c>
    </row>
    <row r="344" spans="1:15">
      <c r="A344" s="8" t="s">
        <v>522</v>
      </c>
      <c r="B344" s="9">
        <v>13.857951108422601</v>
      </c>
      <c r="C344" s="9">
        <v>4.9975191576161899</v>
      </c>
      <c r="D344" s="9">
        <v>2.8215223097112698</v>
      </c>
      <c r="E344" s="9">
        <v>-0.3</v>
      </c>
      <c r="F344" s="9">
        <v>-7.6000000000007603E-2</v>
      </c>
      <c r="G344" s="9">
        <v>12.64</v>
      </c>
      <c r="I344" s="14"/>
      <c r="J344" s="15"/>
      <c r="K344" s="14"/>
      <c r="L344" s="16"/>
      <c r="N344" s="9">
        <v>2.8833551769331698</v>
      </c>
      <c r="O344" s="9">
        <v>16.037232149213398</v>
      </c>
    </row>
    <row r="345" spans="1:15">
      <c r="A345" s="8" t="s">
        <v>523</v>
      </c>
      <c r="B345" s="9">
        <v>16.037232149213398</v>
      </c>
      <c r="C345" s="9">
        <v>5.01344685257361</v>
      </c>
      <c r="D345" s="9">
        <v>2.8833551769331698</v>
      </c>
      <c r="E345" s="9">
        <v>-0.2</v>
      </c>
      <c r="F345" s="9">
        <v>7.1000000000012206E-2</v>
      </c>
      <c r="G345" s="9">
        <v>12.3</v>
      </c>
      <c r="I345" s="14"/>
      <c r="J345" s="15"/>
      <c r="K345" s="14"/>
      <c r="L345" s="16"/>
      <c r="N345" s="9">
        <v>2.8122956180510101</v>
      </c>
      <c r="O345" s="9">
        <v>17.610923837716701</v>
      </c>
    </row>
    <row r="346" spans="1:15">
      <c r="A346" s="8" t="s">
        <v>524</v>
      </c>
      <c r="B346" s="9">
        <v>17.610923837716701</v>
      </c>
      <c r="C346" s="9">
        <v>4.6339862129335803</v>
      </c>
      <c r="D346" s="9">
        <v>2.8122956180510101</v>
      </c>
      <c r="E346" s="9">
        <v>-0.60000000000000098</v>
      </c>
      <c r="F346" s="9">
        <v>-0.58200000000000796</v>
      </c>
      <c r="G346" s="9">
        <v>12.45</v>
      </c>
      <c r="I346" s="14"/>
      <c r="J346" s="15"/>
      <c r="K346" s="14"/>
      <c r="L346" s="16"/>
      <c r="N346" s="9">
        <v>3.00457217504899</v>
      </c>
      <c r="O346" s="9">
        <v>21.284608770421301</v>
      </c>
    </row>
    <row r="347" spans="1:15">
      <c r="A347" s="8" t="s">
        <v>525</v>
      </c>
      <c r="B347" s="9">
        <v>21.284608770421301</v>
      </c>
      <c r="C347" s="9">
        <v>5.0986240086762002</v>
      </c>
      <c r="D347" s="9">
        <v>3.00457217504899</v>
      </c>
      <c r="E347" s="9">
        <v>-0.39999999999999902</v>
      </c>
      <c r="F347" s="9">
        <v>-0.497</v>
      </c>
      <c r="G347" s="9">
        <v>12.01</v>
      </c>
      <c r="I347" s="14"/>
      <c r="J347" s="15"/>
      <c r="K347" s="14"/>
      <c r="L347" s="16"/>
      <c r="N347" s="9">
        <v>3.0618892508143198</v>
      </c>
      <c r="O347" s="9">
        <v>25.050795381337</v>
      </c>
    </row>
    <row r="348" spans="1:15">
      <c r="A348" s="8" t="s">
        <v>526</v>
      </c>
      <c r="B348" s="9">
        <v>25.050795381337</v>
      </c>
      <c r="C348" s="9">
        <v>5.21829979104806</v>
      </c>
      <c r="D348" s="9">
        <v>3.0618892508143198</v>
      </c>
      <c r="E348" s="9">
        <v>-0.3</v>
      </c>
      <c r="F348" s="9">
        <v>-0.37299999999999001</v>
      </c>
      <c r="G348" s="9">
        <v>10.72</v>
      </c>
      <c r="I348" s="14"/>
      <c r="J348" s="15"/>
      <c r="K348" s="14"/>
      <c r="L348" s="16"/>
      <c r="N348" s="9">
        <v>3.25309043591411</v>
      </c>
      <c r="O348" s="9">
        <v>20.263666325718798</v>
      </c>
    </row>
    <row r="349" spans="1:15">
      <c r="A349" s="8" t="s">
        <v>527</v>
      </c>
      <c r="B349" s="9">
        <v>20.263666325718798</v>
      </c>
      <c r="C349" s="9">
        <v>5.88243447405989</v>
      </c>
      <c r="D349" s="9">
        <v>3.25309043591411</v>
      </c>
      <c r="E349" s="9">
        <v>-0.19999999999999901</v>
      </c>
      <c r="F349" s="9">
        <v>9.1000000000008199E-2</v>
      </c>
      <c r="G349" s="9">
        <v>10.58</v>
      </c>
      <c r="I349" s="14"/>
      <c r="J349" s="15"/>
      <c r="K349" s="14"/>
      <c r="L349" s="16"/>
      <c r="N349" s="9">
        <v>3.3788174139051299</v>
      </c>
      <c r="O349" s="9">
        <v>23.606175906417999</v>
      </c>
    </row>
    <row r="350" spans="1:15">
      <c r="A350" s="8" t="s">
        <v>528</v>
      </c>
      <c r="B350" s="9">
        <v>23.606175906417999</v>
      </c>
      <c r="C350" s="9">
        <v>5.8234632527527399</v>
      </c>
      <c r="D350" s="9">
        <v>3.3788174139051299</v>
      </c>
      <c r="E350" s="9">
        <v>-0.19999999999999901</v>
      </c>
      <c r="F350" s="9">
        <v>0.213999999999999</v>
      </c>
      <c r="G350" s="9">
        <v>9.74</v>
      </c>
      <c r="I350" s="14"/>
      <c r="J350" s="15"/>
      <c r="K350" s="14"/>
      <c r="L350" s="16"/>
      <c r="N350" s="9">
        <v>3.0381383322559898</v>
      </c>
      <c r="O350" s="9">
        <v>23.482660087753501</v>
      </c>
    </row>
    <row r="351" spans="1:15">
      <c r="A351" s="8" t="s">
        <v>529</v>
      </c>
      <c r="B351" s="9">
        <v>23.482660087753501</v>
      </c>
      <c r="C351" s="9">
        <v>6.6855714026289803</v>
      </c>
      <c r="D351" s="9">
        <v>3.0381383322559898</v>
      </c>
      <c r="E351" s="9">
        <v>-0.3</v>
      </c>
      <c r="F351" s="9">
        <v>0.753</v>
      </c>
      <c r="G351" s="9">
        <v>9.8800000000000008</v>
      </c>
      <c r="I351" s="14"/>
      <c r="J351" s="15"/>
      <c r="K351" s="14"/>
      <c r="L351" s="16"/>
      <c r="N351" s="9">
        <v>3.0322580645161201</v>
      </c>
      <c r="O351" s="9">
        <v>17.292021688613499</v>
      </c>
    </row>
    <row r="352" spans="1:15">
      <c r="A352" s="8" t="s">
        <v>530</v>
      </c>
      <c r="B352" s="9">
        <v>17.292021688613499</v>
      </c>
      <c r="C352" s="9">
        <v>6.3341618639206798</v>
      </c>
      <c r="D352" s="9">
        <v>3.0322580645161201</v>
      </c>
      <c r="E352" s="9">
        <v>-0.3</v>
      </c>
      <c r="F352" s="9">
        <v>0.37100000000000899</v>
      </c>
      <c r="G352" s="9">
        <v>9.11</v>
      </c>
      <c r="I352" s="14"/>
      <c r="J352" s="15"/>
      <c r="K352" s="14"/>
      <c r="L352" s="16"/>
      <c r="N352" s="9">
        <v>2.76527331189711</v>
      </c>
      <c r="O352" s="9">
        <v>22.497210205298298</v>
      </c>
    </row>
    <row r="353" spans="1:15">
      <c r="A353" s="8" t="s">
        <v>531</v>
      </c>
      <c r="B353" s="9">
        <v>22.497210205298298</v>
      </c>
      <c r="C353" s="9">
        <v>7.0419090069033103</v>
      </c>
      <c r="D353" s="9">
        <v>2.76527331189711</v>
      </c>
      <c r="E353" s="9">
        <v>-0.3</v>
      </c>
      <c r="F353" s="9">
        <v>1.16499999999999</v>
      </c>
      <c r="G353" s="9">
        <v>8.49</v>
      </c>
      <c r="I353" s="14"/>
      <c r="J353" s="15"/>
      <c r="K353" s="14"/>
      <c r="L353" s="16"/>
      <c r="N353" s="9">
        <v>2.4343369634849599</v>
      </c>
      <c r="O353" s="9">
        <v>26.7754662840746</v>
      </c>
    </row>
    <row r="354" spans="1:15">
      <c r="A354" s="8" t="s">
        <v>532</v>
      </c>
      <c r="B354" s="9">
        <v>26.7754662840746</v>
      </c>
      <c r="C354" s="9">
        <v>7.46266600540035</v>
      </c>
      <c r="D354" s="9">
        <v>2.4343369634849599</v>
      </c>
      <c r="E354" s="9">
        <v>-0.5</v>
      </c>
      <c r="F354" s="9">
        <v>0.46899999999999398</v>
      </c>
      <c r="G354" s="9">
        <v>7.89</v>
      </c>
      <c r="I354" s="14"/>
      <c r="J354" s="15"/>
      <c r="K354" s="14"/>
      <c r="L354" s="16"/>
      <c r="N354" s="9">
        <v>2.2378516624040898</v>
      </c>
      <c r="O354" s="9">
        <v>31.986341201556701</v>
      </c>
    </row>
    <row r="355" spans="1:15">
      <c r="A355" s="8" t="s">
        <v>533</v>
      </c>
      <c r="B355" s="9">
        <v>31.986341201556701</v>
      </c>
      <c r="C355" s="9">
        <v>6.7516951006124204</v>
      </c>
      <c r="D355" s="9">
        <v>2.2378516624040898</v>
      </c>
      <c r="E355" s="9">
        <v>-0.69999999999999896</v>
      </c>
      <c r="F355" s="9">
        <v>0.40000000000000602</v>
      </c>
      <c r="G355" s="9">
        <v>7.89</v>
      </c>
      <c r="I355" s="14"/>
      <c r="J355" s="15"/>
      <c r="K355" s="14"/>
      <c r="L355" s="16"/>
      <c r="N355" s="9">
        <v>2.2335673261008302</v>
      </c>
      <c r="O355" s="9">
        <v>49.122587702164203</v>
      </c>
    </row>
    <row r="356" spans="1:15">
      <c r="A356" s="8" t="s">
        <v>534</v>
      </c>
      <c r="B356" s="9">
        <v>49.122587702164203</v>
      </c>
      <c r="C356" s="9">
        <v>5.6391273529180097</v>
      </c>
      <c r="D356" s="9">
        <v>2.2335673261008302</v>
      </c>
      <c r="E356" s="9">
        <v>-0.3</v>
      </c>
      <c r="F356" s="9">
        <v>-5.2999999999997299E-2</v>
      </c>
      <c r="G356" s="9">
        <v>7.35</v>
      </c>
      <c r="I356" s="14"/>
      <c r="J356" s="15"/>
      <c r="K356" s="14"/>
      <c r="L356" s="16"/>
      <c r="N356" s="9">
        <v>2.1656050955413999</v>
      </c>
      <c r="O356" s="9">
        <v>37.957637387076502</v>
      </c>
    </row>
    <row r="357" spans="1:15">
      <c r="A357" s="8" t="s">
        <v>535</v>
      </c>
      <c r="B357" s="9">
        <v>37.957637387076502</v>
      </c>
      <c r="C357" s="9">
        <v>5.97926567057889</v>
      </c>
      <c r="D357" s="9">
        <v>2.1656050955413999</v>
      </c>
      <c r="E357" s="9">
        <v>-0.6</v>
      </c>
      <c r="F357" s="9">
        <v>0.431999999999988</v>
      </c>
      <c r="G357" s="9">
        <v>6.82</v>
      </c>
      <c r="I357" s="14"/>
      <c r="J357" s="15"/>
      <c r="K357" s="14"/>
      <c r="L357" s="16"/>
      <c r="N357" s="9">
        <v>2.2900763358778802</v>
      </c>
      <c r="O357" s="9">
        <v>37.8202610099952</v>
      </c>
    </row>
    <row r="358" spans="1:15">
      <c r="A358" s="8" t="s">
        <v>536</v>
      </c>
      <c r="B358" s="9">
        <v>37.8202610099952</v>
      </c>
      <c r="C358" s="9">
        <v>6.81699346405229</v>
      </c>
      <c r="D358" s="9">
        <v>2.2900763358778802</v>
      </c>
      <c r="E358" s="9">
        <v>-0.3</v>
      </c>
      <c r="F358" s="9">
        <v>0.89499999999999602</v>
      </c>
      <c r="G358" s="9">
        <v>6.34</v>
      </c>
      <c r="I358" s="14"/>
      <c r="J358" s="15"/>
      <c r="K358" s="14"/>
      <c r="L358" s="16"/>
      <c r="N358" s="9">
        <v>2.2194039315155401</v>
      </c>
      <c r="O358" s="9">
        <v>29.683667248004301</v>
      </c>
    </row>
    <row r="359" spans="1:15">
      <c r="A359" s="8" t="s">
        <v>537</v>
      </c>
      <c r="B359" s="9">
        <v>29.683667248004301</v>
      </c>
      <c r="C359" s="9">
        <v>7.2001651058999601</v>
      </c>
      <c r="D359" s="9">
        <v>2.2194039315155401</v>
      </c>
      <c r="E359" s="9">
        <v>-0.3</v>
      </c>
      <c r="F359" s="9">
        <v>1.044</v>
      </c>
      <c r="G359" s="9">
        <v>6.04</v>
      </c>
      <c r="I359" s="14"/>
      <c r="J359" s="15"/>
      <c r="K359" s="14"/>
      <c r="L359" s="16"/>
      <c r="N359" s="9">
        <v>2.0859671302149199</v>
      </c>
      <c r="O359" s="9">
        <v>26.205384269900399</v>
      </c>
    </row>
    <row r="360" spans="1:15">
      <c r="A360" s="8" t="s">
        <v>538</v>
      </c>
      <c r="B360" s="9">
        <v>26.205384269900399</v>
      </c>
      <c r="C360" s="9">
        <v>8.4439508753592705</v>
      </c>
      <c r="D360" s="9">
        <v>2.0859671302149199</v>
      </c>
      <c r="E360" s="9">
        <v>-0.5</v>
      </c>
      <c r="F360" s="9">
        <v>1.4670000000000001</v>
      </c>
      <c r="G360" s="9">
        <v>6.23</v>
      </c>
      <c r="I360" s="14"/>
      <c r="J360" s="15"/>
      <c r="K360" s="14"/>
      <c r="L360" s="16"/>
      <c r="N360" s="9">
        <v>1.89035916824196</v>
      </c>
      <c r="O360" s="9">
        <v>31.008181008181001</v>
      </c>
    </row>
    <row r="361" spans="1:15">
      <c r="A361" s="8" t="s">
        <v>539</v>
      </c>
      <c r="B361" s="9">
        <v>31.008181008181001</v>
      </c>
      <c r="C361" s="9">
        <v>8.98011545862731</v>
      </c>
      <c r="D361" s="9">
        <v>1.89035916824196</v>
      </c>
      <c r="E361" s="9">
        <v>-0.80000000000000104</v>
      </c>
      <c r="F361" s="9">
        <v>1.3779999999999999</v>
      </c>
      <c r="G361" s="9">
        <v>6.34</v>
      </c>
      <c r="I361" s="14"/>
      <c r="J361" s="15"/>
      <c r="K361" s="14"/>
      <c r="L361" s="16"/>
      <c r="N361" s="9">
        <v>1.69704588309241</v>
      </c>
      <c r="O361" s="9">
        <v>24.6921746209423</v>
      </c>
    </row>
    <row r="362" spans="1:15">
      <c r="A362" s="8" t="s">
        <v>540</v>
      </c>
      <c r="B362" s="9">
        <v>24.6921746209423</v>
      </c>
      <c r="C362" s="9">
        <v>9.0876884521013501</v>
      </c>
      <c r="D362" s="9">
        <v>1.69704588309241</v>
      </c>
      <c r="E362" s="9">
        <v>-0.7</v>
      </c>
      <c r="F362" s="9">
        <v>0.98699999999999499</v>
      </c>
      <c r="G362" s="9">
        <v>5.64</v>
      </c>
      <c r="I362" s="14"/>
      <c r="J362" s="15"/>
      <c r="K362" s="14"/>
      <c r="L362" s="16"/>
      <c r="N362" s="9">
        <v>1.6311166875784</v>
      </c>
      <c r="O362" s="9">
        <v>32.690119116866001</v>
      </c>
    </row>
    <row r="363" spans="1:15">
      <c r="A363" s="8" t="s">
        <v>541</v>
      </c>
      <c r="B363" s="9">
        <v>32.690119116866001</v>
      </c>
      <c r="C363" s="9">
        <v>8.4401555523548897</v>
      </c>
      <c r="D363" s="9">
        <v>1.6311166875784</v>
      </c>
      <c r="E363" s="9">
        <v>-0.7</v>
      </c>
      <c r="F363" s="9">
        <v>1.143</v>
      </c>
      <c r="G363" s="9">
        <v>5.69</v>
      </c>
      <c r="I363" s="14"/>
      <c r="J363" s="15"/>
      <c r="K363" s="14"/>
      <c r="L363" s="16"/>
      <c r="N363" s="9">
        <v>1.4402003757044499</v>
      </c>
      <c r="O363" s="9">
        <v>45.518543956043999</v>
      </c>
    </row>
    <row r="364" spans="1:15">
      <c r="A364" s="8" t="s">
        <v>542</v>
      </c>
      <c r="B364" s="9">
        <v>45.518543956043999</v>
      </c>
      <c r="C364" s="9">
        <v>7.7189827896223999</v>
      </c>
      <c r="D364" s="9">
        <v>1.4402003757044499</v>
      </c>
      <c r="E364" s="9">
        <v>-0.60000000000000098</v>
      </c>
      <c r="F364" s="9">
        <v>0.11600000000000001</v>
      </c>
      <c r="G364" s="9">
        <v>4.9000000000000004</v>
      </c>
      <c r="I364" s="14"/>
      <c r="J364" s="15"/>
      <c r="K364" s="14"/>
      <c r="L364" s="16"/>
      <c r="N364" s="9">
        <v>1.3767209011263899</v>
      </c>
      <c r="O364" s="9">
        <v>38.736366585968497</v>
      </c>
    </row>
    <row r="365" spans="1:15">
      <c r="A365" s="8" t="s">
        <v>543</v>
      </c>
      <c r="B365" s="9">
        <v>38.736366585968497</v>
      </c>
      <c r="C365" s="9">
        <v>7.4520756633236003</v>
      </c>
      <c r="D365" s="9">
        <v>1.3767209011263899</v>
      </c>
      <c r="E365" s="9">
        <v>-0.5</v>
      </c>
      <c r="F365" s="9">
        <v>-0.620999999999995</v>
      </c>
      <c r="G365" s="9">
        <v>4.95</v>
      </c>
      <c r="I365" s="14"/>
      <c r="J365" s="15"/>
      <c r="K365" s="14"/>
      <c r="L365" s="16"/>
      <c r="N365" s="9">
        <v>1.43839899937459</v>
      </c>
      <c r="O365" s="9">
        <v>28.591974348092599</v>
      </c>
    </row>
    <row r="366" spans="1:15">
      <c r="A366" s="8" t="s">
        <v>544</v>
      </c>
      <c r="B366" s="9">
        <v>28.591974348092599</v>
      </c>
      <c r="C366" s="9">
        <v>5.9778219344913897</v>
      </c>
      <c r="D366" s="9">
        <v>1.43839899937459</v>
      </c>
      <c r="E366" s="9">
        <v>-0.8</v>
      </c>
      <c r="F366" s="9">
        <v>-0.42799999999999699</v>
      </c>
      <c r="G366" s="9">
        <v>5.44</v>
      </c>
      <c r="I366" s="14"/>
      <c r="J366" s="15"/>
      <c r="K366" s="14"/>
      <c r="L366" s="16"/>
      <c r="N366" s="9">
        <v>1.6885553470919401</v>
      </c>
      <c r="O366" s="9">
        <v>28.0972501525182</v>
      </c>
    </row>
    <row r="367" spans="1:15">
      <c r="A367" s="8" t="s">
        <v>545</v>
      </c>
      <c r="B367" s="9">
        <v>28.0972501525182</v>
      </c>
      <c r="C367" s="9">
        <v>7.4336351180033704</v>
      </c>
      <c r="D367" s="9">
        <v>1.6885553470919401</v>
      </c>
      <c r="E367" s="9">
        <v>-0.5</v>
      </c>
      <c r="F367" s="9">
        <v>-0.48100000000000898</v>
      </c>
      <c r="G367" s="9">
        <v>6.78</v>
      </c>
      <c r="I367" s="14"/>
      <c r="J367" s="15"/>
      <c r="K367" s="14"/>
      <c r="L367" s="16"/>
      <c r="N367" s="9">
        <v>1.6229712858926399</v>
      </c>
      <c r="O367" s="9">
        <v>17.432490490511501</v>
      </c>
    </row>
    <row r="368" spans="1:15">
      <c r="A368" s="8" t="s">
        <v>546</v>
      </c>
      <c r="B368" s="9">
        <v>17.432490490511501</v>
      </c>
      <c r="C368" s="9">
        <v>5.9941847461418201</v>
      </c>
      <c r="D368" s="9">
        <v>1.6229712858926399</v>
      </c>
      <c r="E368" s="9">
        <v>-0.5</v>
      </c>
      <c r="F368" s="9">
        <v>-1.387</v>
      </c>
      <c r="G368" s="9">
        <v>6.6</v>
      </c>
      <c r="I368" s="14"/>
      <c r="J368" s="15"/>
      <c r="K368" s="14"/>
      <c r="L368" s="16"/>
      <c r="N368" s="9">
        <v>1.7456359102244301</v>
      </c>
      <c r="O368" s="9">
        <v>6.4271181918240696</v>
      </c>
    </row>
    <row r="369" spans="1:15">
      <c r="A369" s="8" t="s">
        <v>547</v>
      </c>
      <c r="B369" s="9">
        <v>6.4271181918240696</v>
      </c>
      <c r="C369" s="9">
        <v>6.2453963946501201</v>
      </c>
      <c r="D369" s="9">
        <v>1.7456359102244301</v>
      </c>
      <c r="E369" s="9">
        <v>-0.4</v>
      </c>
      <c r="F369" s="9">
        <v>-2.1960000000000002</v>
      </c>
      <c r="G369" s="9">
        <v>7.1</v>
      </c>
      <c r="I369" s="14"/>
      <c r="J369" s="15"/>
      <c r="K369" s="14"/>
      <c r="L369" s="16"/>
      <c r="N369" s="9">
        <v>1.61691542288558</v>
      </c>
      <c r="O369" s="9">
        <v>7.36107592264168</v>
      </c>
    </row>
    <row r="370" spans="1:15">
      <c r="A370" s="8" t="s">
        <v>548</v>
      </c>
      <c r="B370" s="9">
        <v>7.36107592264168</v>
      </c>
      <c r="C370" s="9">
        <v>6.11148503946644</v>
      </c>
      <c r="D370" s="9">
        <v>1.61691542288558</v>
      </c>
      <c r="E370" s="9">
        <v>-0.3</v>
      </c>
      <c r="F370" s="9">
        <v>-1.5209999999999999</v>
      </c>
      <c r="G370" s="9">
        <v>7.13</v>
      </c>
      <c r="I370" s="14"/>
      <c r="J370" s="15"/>
      <c r="K370" s="14"/>
      <c r="L370" s="16"/>
      <c r="N370" s="9">
        <v>1.4267990074441801</v>
      </c>
      <c r="O370" s="9">
        <v>20.123111237453799</v>
      </c>
    </row>
    <row r="371" spans="1:15">
      <c r="A371" s="8" t="s">
        <v>549</v>
      </c>
      <c r="B371" s="9">
        <v>20.123111237453799</v>
      </c>
      <c r="C371" s="9">
        <v>4.0333060595851</v>
      </c>
      <c r="D371" s="9">
        <v>1.4267990074441801</v>
      </c>
      <c r="E371" s="9">
        <v>-0.30000000000000099</v>
      </c>
      <c r="F371" s="9">
        <v>-2.40899999999999</v>
      </c>
      <c r="G371" s="9">
        <v>7.14</v>
      </c>
      <c r="I371" s="14"/>
      <c r="J371" s="15"/>
      <c r="K371" s="14"/>
      <c r="L371" s="16"/>
      <c r="N371" s="9">
        <v>1.48606811145511</v>
      </c>
      <c r="O371" s="9">
        <v>21.795059660875001</v>
      </c>
    </row>
    <row r="372" spans="1:15">
      <c r="A372" s="8" t="s">
        <v>550</v>
      </c>
      <c r="B372" s="9">
        <v>21.795059660875001</v>
      </c>
      <c r="C372" s="9">
        <v>4.7805501005987701</v>
      </c>
      <c r="D372" s="9">
        <v>1.48606811145511</v>
      </c>
      <c r="E372" s="9">
        <v>-0.2</v>
      </c>
      <c r="F372" s="9">
        <v>-2.2469999999999999</v>
      </c>
      <c r="G372" s="9">
        <v>7.35</v>
      </c>
      <c r="I372" s="14"/>
      <c r="J372" s="15"/>
      <c r="K372" s="14"/>
      <c r="L372" s="16"/>
      <c r="N372" s="9">
        <v>1.4842300556586301</v>
      </c>
      <c r="O372" s="9">
        <v>26.668590212586199</v>
      </c>
    </row>
    <row r="373" spans="1:15">
      <c r="A373" s="8" t="s">
        <v>551</v>
      </c>
      <c r="B373" s="9">
        <v>26.668590212586199</v>
      </c>
      <c r="C373" s="9">
        <v>3.3188790525038501</v>
      </c>
      <c r="D373" s="9">
        <v>1.4842300556586301</v>
      </c>
      <c r="E373" s="9">
        <v>-0.19999999999999901</v>
      </c>
      <c r="F373" s="9">
        <v>-2.9249999999999998</v>
      </c>
      <c r="G373" s="9">
        <v>7.33</v>
      </c>
      <c r="I373" s="14"/>
      <c r="J373" s="15"/>
      <c r="K373" s="14"/>
      <c r="L373" s="16"/>
      <c r="N373" s="9">
        <v>1.60692212608158</v>
      </c>
      <c r="O373" s="9">
        <v>30.5382135716326</v>
      </c>
    </row>
    <row r="374" spans="1:15">
      <c r="A374" s="8" t="s">
        <v>552</v>
      </c>
      <c r="B374" s="9">
        <v>30.5382135716326</v>
      </c>
      <c r="C374" s="9">
        <v>3.2583985855013902</v>
      </c>
      <c r="D374" s="9">
        <v>1.60692212608158</v>
      </c>
      <c r="E374" s="9">
        <v>-0.3</v>
      </c>
      <c r="F374" s="9">
        <v>-2.794</v>
      </c>
      <c r="G374" s="9">
        <v>7.31</v>
      </c>
      <c r="I374" s="14"/>
      <c r="J374" s="15"/>
      <c r="K374" s="14"/>
      <c r="L374" s="16"/>
      <c r="N374" s="9">
        <v>1.6666666666666601</v>
      </c>
      <c r="O374" s="9">
        <v>18.010368422055802</v>
      </c>
    </row>
    <row r="375" spans="1:15">
      <c r="A375" s="8" t="s">
        <v>553</v>
      </c>
      <c r="B375" s="9">
        <v>18.010368422055802</v>
      </c>
      <c r="C375" s="9">
        <v>3.8505656914476201</v>
      </c>
      <c r="D375" s="9">
        <v>1.6666666666666601</v>
      </c>
      <c r="E375" s="9">
        <v>-0.3</v>
      </c>
      <c r="F375" s="9">
        <v>-2.6219999999999999</v>
      </c>
      <c r="G375" s="9">
        <v>7.26</v>
      </c>
      <c r="I375" s="14"/>
      <c r="J375" s="15"/>
      <c r="K375" s="14"/>
      <c r="L375" s="16"/>
      <c r="N375" s="9">
        <v>1.6666666666666601</v>
      </c>
      <c r="O375" s="9">
        <v>16.756977535738599</v>
      </c>
    </row>
    <row r="376" spans="1:15">
      <c r="A376" s="8" t="s">
        <v>554</v>
      </c>
      <c r="B376" s="9">
        <v>16.756977535738599</v>
      </c>
      <c r="C376" s="9">
        <v>3.51496363419577</v>
      </c>
      <c r="D376" s="9">
        <v>1.6666666666666601</v>
      </c>
      <c r="E376" s="9">
        <v>-0.19999999999999901</v>
      </c>
      <c r="F376" s="9">
        <v>-2.19</v>
      </c>
      <c r="G376" s="9">
        <v>8.42</v>
      </c>
      <c r="I376" s="14"/>
      <c r="J376" s="15"/>
      <c r="K376" s="14"/>
      <c r="L376" s="16"/>
      <c r="N376" s="9">
        <v>1.7283950617283901</v>
      </c>
      <c r="O376" s="9">
        <v>20.097144142118299</v>
      </c>
    </row>
    <row r="377" spans="1:15">
      <c r="A377" s="8" t="s">
        <v>555</v>
      </c>
      <c r="B377" s="9">
        <v>20.097144142118299</v>
      </c>
      <c r="C377" s="9">
        <v>4.1765122873346003</v>
      </c>
      <c r="D377" s="9">
        <v>1.7283950617283901</v>
      </c>
      <c r="E377" s="9">
        <v>-0.5</v>
      </c>
      <c r="F377" s="9">
        <v>-1.86</v>
      </c>
      <c r="G377" s="9">
        <v>8.83</v>
      </c>
      <c r="I377" s="14"/>
      <c r="J377" s="15"/>
      <c r="K377" s="14"/>
      <c r="L377" s="16"/>
      <c r="N377" s="9">
        <v>2.2811344019728801</v>
      </c>
      <c r="O377" s="9">
        <v>19.345079848187599</v>
      </c>
    </row>
    <row r="378" spans="1:15">
      <c r="A378" s="8" t="s">
        <v>556</v>
      </c>
      <c r="B378" s="9">
        <v>19.345079848187599</v>
      </c>
      <c r="C378" s="9">
        <v>4.4878308414380204</v>
      </c>
      <c r="D378" s="9">
        <v>2.2811344019728801</v>
      </c>
      <c r="E378" s="9">
        <v>0</v>
      </c>
      <c r="F378" s="9">
        <v>-1.8009999999999999</v>
      </c>
      <c r="G378" s="9">
        <v>8.85</v>
      </c>
      <c r="I378" s="14"/>
      <c r="J378" s="15"/>
      <c r="K378" s="14"/>
      <c r="L378" s="16"/>
      <c r="N378" s="9">
        <v>2.0910209102091</v>
      </c>
      <c r="O378" s="9">
        <v>21.0673463628025</v>
      </c>
    </row>
    <row r="379" spans="1:15">
      <c r="A379" s="8" t="s">
        <v>557</v>
      </c>
      <c r="B379" s="9">
        <v>21.0673463628025</v>
      </c>
      <c r="C379" s="9">
        <v>3.97635167350052</v>
      </c>
      <c r="D379" s="9">
        <v>2.0910209102091</v>
      </c>
      <c r="E379" s="9">
        <v>-0.2</v>
      </c>
      <c r="F379" s="9">
        <v>-1.5529999999999999</v>
      </c>
      <c r="G379" s="9">
        <v>7.15</v>
      </c>
      <c r="I379" s="14"/>
      <c r="J379" s="15"/>
      <c r="K379" s="14"/>
      <c r="L379" s="16"/>
      <c r="N379" s="9">
        <v>1.9656019656019601</v>
      </c>
      <c r="O379" s="9">
        <v>18.564787136266698</v>
      </c>
    </row>
    <row r="380" spans="1:15">
      <c r="A380" s="8" t="s">
        <v>558</v>
      </c>
      <c r="B380" s="9">
        <v>18.564787136266698</v>
      </c>
      <c r="C380" s="9">
        <v>4.91899369299664</v>
      </c>
      <c r="D380" s="9">
        <v>1.9656019656019601</v>
      </c>
      <c r="E380" s="9">
        <v>-0.2</v>
      </c>
      <c r="F380" s="9">
        <v>-1.032</v>
      </c>
      <c r="G380" s="9">
        <v>7.71</v>
      </c>
      <c r="I380" s="14"/>
      <c r="J380" s="15"/>
      <c r="K380" s="14"/>
      <c r="L380" s="16"/>
      <c r="N380" s="9">
        <v>2.1446078431372602</v>
      </c>
      <c r="O380" s="9">
        <v>37.933519973257603</v>
      </c>
    </row>
    <row r="381" spans="1:15">
      <c r="A381" s="8" t="s">
        <v>559</v>
      </c>
      <c r="B381" s="9">
        <v>37.933519973257603</v>
      </c>
      <c r="C381" s="9">
        <v>4.6924031234036203</v>
      </c>
      <c r="D381" s="9">
        <v>2.1446078431372602</v>
      </c>
      <c r="E381" s="9">
        <v>-0.2</v>
      </c>
      <c r="F381" s="9">
        <v>-1.9999999999953401E-3</v>
      </c>
      <c r="G381" s="9">
        <v>7.67</v>
      </c>
      <c r="I381" s="14"/>
      <c r="J381" s="15"/>
      <c r="K381" s="14"/>
      <c r="L381" s="16"/>
      <c r="N381" s="9">
        <v>2.26438188494491</v>
      </c>
      <c r="O381" s="9">
        <v>26.125603484724799</v>
      </c>
    </row>
    <row r="382" spans="1:15">
      <c r="A382" s="8" t="s">
        <v>560</v>
      </c>
      <c r="B382" s="9">
        <v>26.125603484724799</v>
      </c>
      <c r="C382" s="9">
        <v>3.9626797679595001</v>
      </c>
      <c r="D382" s="9">
        <v>2.26438188494491</v>
      </c>
      <c r="E382" s="9">
        <v>-0.3</v>
      </c>
      <c r="F382" s="9">
        <v>-1.256</v>
      </c>
      <c r="G382" s="9">
        <v>8.09</v>
      </c>
      <c r="I382" s="14"/>
      <c r="J382" s="15"/>
      <c r="K382" s="14"/>
      <c r="L382" s="16"/>
      <c r="N382" s="9">
        <v>2.62996941896025</v>
      </c>
      <c r="O382" s="9">
        <v>24.052718286655701</v>
      </c>
    </row>
    <row r="383" spans="1:15">
      <c r="A383" s="8" t="s">
        <v>561</v>
      </c>
      <c r="B383" s="9">
        <v>24.052718286655701</v>
      </c>
      <c r="C383" s="9">
        <v>3.8341429562803699</v>
      </c>
      <c r="D383" s="9">
        <v>2.62996941896025</v>
      </c>
      <c r="E383" s="9">
        <v>-0.39999999999999902</v>
      </c>
      <c r="F383" s="9">
        <v>-1.1879999999999999</v>
      </c>
      <c r="G383" s="9">
        <v>8.41</v>
      </c>
      <c r="I383" s="14"/>
      <c r="J383" s="15"/>
      <c r="K383" s="14"/>
      <c r="L383" s="16"/>
      <c r="N383" s="9">
        <v>2.56253813300793</v>
      </c>
      <c r="O383" s="9">
        <v>19.360105875578999</v>
      </c>
    </row>
    <row r="384" spans="1:15">
      <c r="A384" s="8" t="s">
        <v>562</v>
      </c>
      <c r="B384" s="9">
        <v>19.360105875578999</v>
      </c>
      <c r="C384" s="9">
        <v>4.1956514240379104</v>
      </c>
      <c r="D384" s="9">
        <v>2.56253813300793</v>
      </c>
      <c r="E384" s="9">
        <v>-0.4</v>
      </c>
      <c r="F384" s="9">
        <v>-0.632000000000005</v>
      </c>
      <c r="G384" s="9">
        <v>8.14</v>
      </c>
      <c r="I384" s="14"/>
      <c r="J384" s="15"/>
      <c r="K384" s="14"/>
      <c r="L384" s="16"/>
      <c r="N384" s="9">
        <v>2.6203534430225601</v>
      </c>
      <c r="O384" s="9">
        <v>19.526044759727601</v>
      </c>
    </row>
    <row r="385" spans="1:15">
      <c r="A385" s="8" t="s">
        <v>563</v>
      </c>
      <c r="B385" s="9">
        <v>19.526044759727601</v>
      </c>
      <c r="C385" s="9">
        <v>4.6469179435905801</v>
      </c>
      <c r="D385" s="9">
        <v>2.6203534430225601</v>
      </c>
      <c r="E385" s="9">
        <v>-0.30000000000000099</v>
      </c>
      <c r="F385" s="9">
        <v>-6.3000000000002401E-2</v>
      </c>
      <c r="G385" s="9">
        <v>7.96</v>
      </c>
      <c r="I385" s="14"/>
      <c r="J385" s="15"/>
      <c r="K385" s="14"/>
      <c r="L385" s="16"/>
      <c r="N385" s="9">
        <v>2.6763990267639999</v>
      </c>
      <c r="O385" s="9">
        <v>8.9728361101559795</v>
      </c>
    </row>
    <row r="386" spans="1:15">
      <c r="A386" s="8" t="s">
        <v>564</v>
      </c>
      <c r="B386" s="9">
        <v>8.9728361101559795</v>
      </c>
      <c r="C386" s="9">
        <v>5.1101947628366498</v>
      </c>
      <c r="D386" s="9">
        <v>2.6763990267639999</v>
      </c>
      <c r="E386" s="9">
        <v>-0.4</v>
      </c>
      <c r="F386" s="9">
        <v>0.38899999999999602</v>
      </c>
      <c r="G386" s="9">
        <v>8.3000000000000007</v>
      </c>
      <c r="I386" s="14"/>
      <c r="J386" s="15"/>
      <c r="K386" s="14"/>
      <c r="L386" s="16"/>
      <c r="N386" s="9">
        <v>2.7929568913175502</v>
      </c>
      <c r="O386" s="9">
        <v>10.343769431411699</v>
      </c>
    </row>
    <row r="387" spans="1:15">
      <c r="A387" s="8" t="s">
        <v>565</v>
      </c>
      <c r="B387" s="9">
        <v>10.343769431411699</v>
      </c>
      <c r="C387" s="9">
        <v>4.8216444981862301</v>
      </c>
      <c r="D387" s="9">
        <v>2.7929568913175502</v>
      </c>
      <c r="E387" s="9">
        <v>-0.3</v>
      </c>
      <c r="F387" s="9">
        <v>0.16599999999999701</v>
      </c>
      <c r="G387" s="9">
        <v>7.75</v>
      </c>
      <c r="I387" s="14"/>
      <c r="J387" s="15"/>
      <c r="K387" s="14"/>
      <c r="L387" s="16"/>
      <c r="N387" s="9">
        <v>3.2179720704310899</v>
      </c>
      <c r="O387" s="9">
        <v>16.496808849708898</v>
      </c>
    </row>
    <row r="388" spans="1:15">
      <c r="A388" s="8" t="s">
        <v>566</v>
      </c>
      <c r="B388" s="9">
        <v>16.496808849708898</v>
      </c>
      <c r="C388" s="9">
        <v>4.6810569236794404</v>
      </c>
      <c r="D388" s="9">
        <v>3.2179720704310899</v>
      </c>
      <c r="E388" s="9">
        <v>-0.30000000000000099</v>
      </c>
      <c r="F388" s="9">
        <v>0.19799999999999299</v>
      </c>
      <c r="G388" s="9">
        <v>7.5</v>
      </c>
      <c r="I388" s="14"/>
      <c r="J388" s="15"/>
      <c r="K388" s="14"/>
      <c r="L388" s="16"/>
      <c r="N388" s="9">
        <v>3.7621359223301001</v>
      </c>
      <c r="O388" s="9">
        <v>8.7815875013106801</v>
      </c>
    </row>
    <row r="389" spans="1:15">
      <c r="A389" s="8" t="s">
        <v>567</v>
      </c>
      <c r="B389" s="9">
        <v>8.7815875013106801</v>
      </c>
      <c r="C389" s="9">
        <v>4.9469804366317103</v>
      </c>
      <c r="D389" s="9">
        <v>3.7621359223301001</v>
      </c>
      <c r="E389" s="9">
        <v>-0.2</v>
      </c>
      <c r="F389" s="9">
        <v>0.37699999999999501</v>
      </c>
      <c r="G389" s="9">
        <v>7.48</v>
      </c>
      <c r="I389" s="14"/>
      <c r="J389" s="15"/>
      <c r="K389" s="14"/>
      <c r="L389" s="16"/>
      <c r="N389" s="9">
        <v>3.01386377335744</v>
      </c>
      <c r="O389" s="9">
        <v>9.1224728077182995</v>
      </c>
    </row>
    <row r="390" spans="1:15">
      <c r="A390" s="8" t="s">
        <v>568</v>
      </c>
      <c r="B390" s="9">
        <v>9.1224728077182995</v>
      </c>
      <c r="C390" s="9">
        <v>5.4284655815137999</v>
      </c>
      <c r="D390" s="9">
        <v>3.01386377335744</v>
      </c>
      <c r="E390" s="9">
        <v>-0.5</v>
      </c>
      <c r="F390" s="9">
        <v>0.76200000000000001</v>
      </c>
      <c r="G390" s="9">
        <v>7.62</v>
      </c>
      <c r="I390" s="14"/>
      <c r="J390" s="15"/>
      <c r="K390" s="14"/>
      <c r="L390" s="16"/>
      <c r="N390" s="9">
        <v>3.1325301204819098</v>
      </c>
      <c r="O390" s="9">
        <v>5.9655717522273397</v>
      </c>
    </row>
    <row r="391" spans="1:15">
      <c r="A391" s="8" t="s">
        <v>569</v>
      </c>
      <c r="B391" s="9">
        <v>5.9655717522273397</v>
      </c>
      <c r="C391" s="9">
        <v>4.6886463683052204</v>
      </c>
      <c r="D391" s="9">
        <v>3.1325301204819098</v>
      </c>
      <c r="E391" s="9">
        <v>-0.2</v>
      </c>
      <c r="F391" s="9">
        <v>0.313000000000002</v>
      </c>
      <c r="G391" s="9">
        <v>7.74</v>
      </c>
      <c r="I391" s="14"/>
      <c r="J391" s="15"/>
      <c r="K391" s="14"/>
      <c r="L391" s="16"/>
      <c r="N391" s="9">
        <v>3.73493975903614</v>
      </c>
      <c r="O391" s="9">
        <v>7.6848395448250804</v>
      </c>
    </row>
    <row r="392" spans="1:15">
      <c r="A392" s="8" t="s">
        <v>570</v>
      </c>
      <c r="B392" s="9">
        <v>7.6848395448250804</v>
      </c>
      <c r="C392" s="9">
        <v>5.3062638271246199</v>
      </c>
      <c r="D392" s="9">
        <v>3.73493975903614</v>
      </c>
      <c r="E392" s="9">
        <v>-0.3</v>
      </c>
      <c r="F392" s="9">
        <v>0.57099999999999795</v>
      </c>
      <c r="G392" s="9">
        <v>7.86</v>
      </c>
      <c r="I392" s="14"/>
      <c r="J392" s="15"/>
      <c r="K392" s="14"/>
      <c r="L392" s="16"/>
      <c r="N392" s="9">
        <v>3.5992801439712001</v>
      </c>
      <c r="O392" s="9">
        <v>14.940056497603001</v>
      </c>
    </row>
    <row r="393" spans="1:15">
      <c r="A393" s="8" t="s">
        <v>571</v>
      </c>
      <c r="B393" s="9">
        <v>14.940056497603001</v>
      </c>
      <c r="C393" s="9">
        <v>4.4867326548631503</v>
      </c>
      <c r="D393" s="9">
        <v>3.5992801439712001</v>
      </c>
      <c r="E393" s="9">
        <v>-0.3</v>
      </c>
      <c r="F393" s="9">
        <v>-0.108000000000004</v>
      </c>
      <c r="G393" s="9">
        <v>8.8000000000000007</v>
      </c>
      <c r="I393" s="14"/>
      <c r="J393" s="15"/>
      <c r="K393" s="14"/>
      <c r="L393" s="16"/>
      <c r="N393" s="9">
        <v>3.3512866546977702</v>
      </c>
      <c r="O393" s="9">
        <v>11.990239414988601</v>
      </c>
    </row>
    <row r="394" spans="1:15">
      <c r="A394" s="8" t="s">
        <v>572</v>
      </c>
      <c r="B394" s="9">
        <v>11.990239414988601</v>
      </c>
      <c r="C394" s="9">
        <v>3.4544345221587398</v>
      </c>
      <c r="D394" s="9">
        <v>3.3512866546977702</v>
      </c>
      <c r="E394" s="9">
        <v>-0.100000000000001</v>
      </c>
      <c r="F394" s="9">
        <v>-0.60899999999999499</v>
      </c>
      <c r="G394" s="9">
        <v>9.2100000000000009</v>
      </c>
      <c r="I394" s="14"/>
      <c r="J394" s="15"/>
      <c r="K394" s="14"/>
      <c r="L394" s="16"/>
      <c r="N394" s="9">
        <v>3.4564958283670899</v>
      </c>
      <c r="O394" s="9">
        <v>4.8769929490142498</v>
      </c>
    </row>
    <row r="395" spans="1:15">
      <c r="A395" s="8" t="s">
        <v>573</v>
      </c>
      <c r="B395" s="9">
        <v>4.8769929490142498</v>
      </c>
      <c r="C395" s="9">
        <v>4.4555834029518202</v>
      </c>
      <c r="D395" s="9">
        <v>3.4564958283670899</v>
      </c>
      <c r="E395" s="9">
        <v>-0.3</v>
      </c>
      <c r="F395" s="9">
        <v>0.13400000000000001</v>
      </c>
      <c r="G395" s="9">
        <v>9.8699999999999992</v>
      </c>
      <c r="I395" s="14"/>
      <c r="J395" s="15"/>
      <c r="K395" s="14"/>
      <c r="L395" s="16"/>
      <c r="N395" s="9">
        <v>3.4503271861986899</v>
      </c>
      <c r="O395" s="9">
        <v>-5.3250390594062997</v>
      </c>
    </row>
    <row r="396" spans="1:15">
      <c r="A396" s="8" t="s">
        <v>574</v>
      </c>
      <c r="B396" s="9">
        <v>-5.3250390594062997</v>
      </c>
      <c r="C396" s="9">
        <v>2.4950342087839199</v>
      </c>
      <c r="D396" s="9">
        <v>3.4503271861986899</v>
      </c>
      <c r="E396" s="9">
        <v>-0.2</v>
      </c>
      <c r="F396" s="9">
        <v>-1.2090000000000001</v>
      </c>
      <c r="G396" s="9">
        <v>10.45</v>
      </c>
      <c r="I396" s="14"/>
      <c r="J396" s="15"/>
      <c r="K396" s="14"/>
      <c r="L396" s="16"/>
      <c r="N396" s="9">
        <v>3.4441805225653201</v>
      </c>
      <c r="O396" s="9">
        <v>-10.139186659860499</v>
      </c>
    </row>
    <row r="397" spans="1:15">
      <c r="A397" s="8" t="s">
        <v>575</v>
      </c>
      <c r="B397" s="9">
        <v>-10.139186659860499</v>
      </c>
      <c r="C397" s="9">
        <v>2.0986323893746399</v>
      </c>
      <c r="D397" s="9">
        <v>3.4441805225653201</v>
      </c>
      <c r="E397" s="9">
        <v>-0.2</v>
      </c>
      <c r="F397" s="9">
        <v>-1.54600000000001</v>
      </c>
      <c r="G397" s="9">
        <v>11.03</v>
      </c>
      <c r="I397" s="14"/>
      <c r="J397" s="15"/>
      <c r="K397" s="14"/>
      <c r="L397" s="16"/>
      <c r="N397" s="9">
        <v>3.4360189573459499</v>
      </c>
      <c r="O397" s="9">
        <v>-2.0402162844398601</v>
      </c>
    </row>
    <row r="398" spans="1:15">
      <c r="A398" s="8" t="s">
        <v>576</v>
      </c>
      <c r="B398" s="9">
        <v>-2.0402162844398601</v>
      </c>
      <c r="C398" s="9">
        <v>1.5138250124674399</v>
      </c>
      <c r="D398" s="9">
        <v>3.4360189573459499</v>
      </c>
      <c r="E398" s="9">
        <v>-0.1</v>
      </c>
      <c r="F398" s="9">
        <v>-2.4179999999999899</v>
      </c>
      <c r="G398" s="9">
        <v>11.51</v>
      </c>
      <c r="I398" s="14"/>
      <c r="J398" s="15"/>
      <c r="K398" s="14"/>
      <c r="L398" s="16"/>
      <c r="N398" s="9">
        <v>3.7212049616065901</v>
      </c>
      <c r="O398" s="9">
        <v>-9.2563047964754706</v>
      </c>
    </row>
    <row r="399" spans="1:15">
      <c r="A399" s="8" t="s">
        <v>577</v>
      </c>
      <c r="B399" s="9">
        <v>-9.2563047964754706</v>
      </c>
      <c r="C399" s="9">
        <v>0.53574399645055504</v>
      </c>
      <c r="D399" s="9">
        <v>3.7212049616065901</v>
      </c>
      <c r="E399" s="9">
        <v>0.2</v>
      </c>
      <c r="F399" s="9">
        <v>-3.0179999999999998</v>
      </c>
      <c r="G399" s="9">
        <v>12.14</v>
      </c>
      <c r="I399" s="14"/>
      <c r="J399" s="15"/>
      <c r="K399" s="14"/>
      <c r="L399" s="16"/>
      <c r="N399" s="9">
        <v>3.5294117647058898</v>
      </c>
      <c r="O399" s="9">
        <v>-22.5713675612914</v>
      </c>
    </row>
    <row r="400" spans="1:15">
      <c r="A400" s="8" t="s">
        <v>578</v>
      </c>
      <c r="B400" s="9">
        <v>-22.5713675612914</v>
      </c>
      <c r="C400" s="9">
        <v>-0.385114764199745</v>
      </c>
      <c r="D400" s="9">
        <v>3.5294117647058898</v>
      </c>
      <c r="E400" s="9">
        <v>0.100000000000001</v>
      </c>
      <c r="F400" s="9">
        <v>-3.7050000000000001</v>
      </c>
      <c r="G400" s="9">
        <v>12.38</v>
      </c>
      <c r="I400" s="14"/>
      <c r="J400" s="15"/>
      <c r="K400" s="14"/>
      <c r="L400" s="16"/>
      <c r="N400" s="9">
        <v>2.9824561403508598</v>
      </c>
      <c r="O400" s="9">
        <v>-13.9745116804252</v>
      </c>
    </row>
    <row r="401" spans="1:15">
      <c r="A401" s="8" t="s">
        <v>579</v>
      </c>
      <c r="B401" s="9">
        <v>-13.9745116804252</v>
      </c>
      <c r="C401" s="9">
        <v>-1.2935366393983001</v>
      </c>
      <c r="D401" s="9">
        <v>2.9824561403508598</v>
      </c>
      <c r="E401" s="9">
        <v>0.3</v>
      </c>
      <c r="F401" s="9">
        <v>-4.202</v>
      </c>
      <c r="G401" s="9">
        <v>12.76</v>
      </c>
      <c r="I401" s="14"/>
      <c r="J401" s="15"/>
      <c r="K401" s="14"/>
      <c r="L401" s="16"/>
      <c r="N401" s="9">
        <v>3.2182562902282101</v>
      </c>
      <c r="O401" s="9">
        <v>-11.599324229198899</v>
      </c>
    </row>
    <row r="402" spans="1:15">
      <c r="A402" s="8" t="s">
        <v>580</v>
      </c>
      <c r="B402" s="9">
        <v>-11.599324229198899</v>
      </c>
      <c r="C402" s="9">
        <v>-3.2426674865758001</v>
      </c>
      <c r="D402" s="9">
        <v>3.2182562902282101</v>
      </c>
      <c r="E402" s="9">
        <v>0.60000000000000098</v>
      </c>
      <c r="F402" s="9">
        <v>-4.8179999999999996</v>
      </c>
      <c r="G402" s="9">
        <v>12.64</v>
      </c>
      <c r="I402" s="14"/>
      <c r="J402" s="15"/>
      <c r="K402" s="14"/>
      <c r="L402" s="16"/>
      <c r="N402" s="9">
        <v>3.5630841121495398</v>
      </c>
      <c r="O402" s="9">
        <v>-15.827031486319299</v>
      </c>
    </row>
    <row r="403" spans="1:15">
      <c r="A403" s="8" t="s">
        <v>581</v>
      </c>
      <c r="B403" s="9">
        <v>-15.827031486319299</v>
      </c>
      <c r="C403" s="9">
        <v>-2.8623989838155199</v>
      </c>
      <c r="D403" s="9">
        <v>3.5630841121495398</v>
      </c>
      <c r="E403" s="9">
        <v>0.3</v>
      </c>
      <c r="F403" s="9">
        <v>-5.423</v>
      </c>
      <c r="G403" s="9">
        <v>12.9</v>
      </c>
      <c r="I403" s="14"/>
      <c r="J403" s="15"/>
      <c r="K403" s="14"/>
      <c r="L403" s="16"/>
      <c r="N403" s="9">
        <v>3.1939605110336902</v>
      </c>
      <c r="O403" s="9">
        <v>-15.347735230600399</v>
      </c>
    </row>
    <row r="404" spans="1:15">
      <c r="A404" s="8" t="s">
        <v>582</v>
      </c>
      <c r="B404" s="9">
        <v>-15.347735230600399</v>
      </c>
      <c r="C404" s="9">
        <v>-3.7338058505840999</v>
      </c>
      <c r="D404" s="9">
        <v>3.1939605110336902</v>
      </c>
      <c r="E404" s="9">
        <v>0.5</v>
      </c>
      <c r="F404" s="9">
        <v>-5.9060000000000104</v>
      </c>
      <c r="G404" s="9">
        <v>12.5</v>
      </c>
      <c r="I404" s="14"/>
      <c r="J404" s="15"/>
      <c r="K404" s="14"/>
      <c r="L404" s="16"/>
      <c r="N404" s="9">
        <v>2.7214823393167502</v>
      </c>
      <c r="O404" s="9">
        <v>-25.308365399820801</v>
      </c>
    </row>
    <row r="405" spans="1:15">
      <c r="A405" s="8" t="s">
        <v>583</v>
      </c>
      <c r="B405" s="9">
        <v>-25.308365399820801</v>
      </c>
      <c r="C405" s="9">
        <v>-3.6803131045831501</v>
      </c>
      <c r="D405" s="9">
        <v>2.7214823393167502</v>
      </c>
      <c r="E405" s="9">
        <v>0.6</v>
      </c>
      <c r="F405" s="9">
        <v>-5.9799999999999898</v>
      </c>
      <c r="G405" s="9">
        <v>11.4</v>
      </c>
      <c r="I405" s="14"/>
      <c r="J405" s="15"/>
      <c r="K405" s="14"/>
      <c r="L405" s="16"/>
      <c r="N405" s="9">
        <v>2.7214823393167502</v>
      </c>
      <c r="O405" s="9">
        <v>-27.536877571336099</v>
      </c>
    </row>
    <row r="406" spans="1:15">
      <c r="A406" s="8" t="s">
        <v>584</v>
      </c>
      <c r="B406" s="9">
        <v>-27.536877571336099</v>
      </c>
      <c r="C406" s="9">
        <v>-3.6275319272134601</v>
      </c>
      <c r="D406" s="9">
        <v>2.7214823393167502</v>
      </c>
      <c r="E406" s="9">
        <v>0.80000000000000104</v>
      </c>
      <c r="F406" s="9">
        <v>-5.9619999999999997</v>
      </c>
      <c r="G406" s="9">
        <v>10.36</v>
      </c>
      <c r="I406" s="14"/>
      <c r="J406" s="15"/>
      <c r="K406" s="14"/>
      <c r="L406" s="16"/>
      <c r="N406" s="9">
        <v>2.5921658986175</v>
      </c>
      <c r="O406" s="9">
        <v>-25.858402126766499</v>
      </c>
    </row>
    <row r="407" spans="1:15">
      <c r="A407" s="8" t="s">
        <v>585</v>
      </c>
      <c r="B407" s="9">
        <v>-25.858402126766499</v>
      </c>
      <c r="C407" s="9">
        <v>-4.8968275126632896</v>
      </c>
      <c r="D407" s="9">
        <v>2.5921658986175</v>
      </c>
      <c r="E407" s="9">
        <v>1.1000000000000001</v>
      </c>
      <c r="F407" s="9">
        <v>-6.5270000000000001</v>
      </c>
      <c r="G407" s="9">
        <v>9.43</v>
      </c>
      <c r="I407" s="14"/>
      <c r="J407" s="15"/>
      <c r="K407" s="14"/>
      <c r="L407" s="16"/>
      <c r="N407" s="9">
        <v>2.1276595744680802</v>
      </c>
      <c r="O407" s="9">
        <v>-13.3465150766189</v>
      </c>
    </row>
    <row r="408" spans="1:15">
      <c r="A408" s="8" t="s">
        <v>586</v>
      </c>
      <c r="B408" s="9">
        <v>-13.3465150766189</v>
      </c>
      <c r="C408" s="9">
        <v>-5.2292718639980196</v>
      </c>
      <c r="D408" s="9">
        <v>2.1276595744680802</v>
      </c>
      <c r="E408" s="9">
        <v>1.4</v>
      </c>
      <c r="F408" s="9">
        <v>-6.4949999999999903</v>
      </c>
      <c r="G408" s="9">
        <v>8.7899999999999991</v>
      </c>
      <c r="I408" s="14"/>
      <c r="J408" s="15"/>
      <c r="K408" s="14"/>
      <c r="L408" s="16"/>
      <c r="N408" s="9">
        <v>1.894374282434</v>
      </c>
      <c r="O408" s="9">
        <v>-13.0426879146848</v>
      </c>
    </row>
    <row r="409" spans="1:15">
      <c r="A409" s="8" t="s">
        <v>587</v>
      </c>
      <c r="B409" s="9">
        <v>-13.0426879146848</v>
      </c>
      <c r="C409" s="9">
        <v>-5.80631120783461</v>
      </c>
      <c r="D409" s="9">
        <v>1.894374282434</v>
      </c>
      <c r="E409" s="9">
        <v>1.6</v>
      </c>
      <c r="F409" s="9">
        <v>-6.7859999999999996</v>
      </c>
      <c r="G409" s="9">
        <v>8.65</v>
      </c>
      <c r="I409" s="14"/>
      <c r="J409" s="15"/>
      <c r="K409" s="14"/>
      <c r="L409" s="16"/>
      <c r="N409" s="9">
        <v>1.60366552119131</v>
      </c>
      <c r="O409" s="9">
        <v>-17.2626847534059</v>
      </c>
    </row>
    <row r="410" spans="1:15">
      <c r="A410" s="8" t="s">
        <v>588</v>
      </c>
      <c r="B410" s="9">
        <v>-17.2626847534059</v>
      </c>
      <c r="C410" s="9">
        <v>-5.7903297998930103</v>
      </c>
      <c r="D410" s="9">
        <v>1.60366552119131</v>
      </c>
      <c r="E410" s="9">
        <v>1.8</v>
      </c>
      <c r="F410" s="9">
        <v>-6.3730000000000002</v>
      </c>
      <c r="G410" s="9">
        <v>9.2100000000000009</v>
      </c>
      <c r="I410" s="14"/>
      <c r="J410" s="15"/>
      <c r="K410" s="14"/>
      <c r="L410" s="16"/>
      <c r="N410" s="9">
        <v>1.1958997722095699</v>
      </c>
      <c r="O410" s="9">
        <v>-10.7432617707309</v>
      </c>
    </row>
    <row r="411" spans="1:15">
      <c r="A411" s="8" t="s">
        <v>589</v>
      </c>
      <c r="B411" s="9">
        <v>-10.7432617707309</v>
      </c>
      <c r="C411" s="9">
        <v>-4.1638165008054102</v>
      </c>
      <c r="D411" s="9">
        <v>1.1958997722095699</v>
      </c>
      <c r="E411" s="9">
        <v>1.5</v>
      </c>
      <c r="F411" s="9">
        <v>-5.2539999999999898</v>
      </c>
      <c r="G411" s="9">
        <v>8.7100000000000009</v>
      </c>
      <c r="I411" s="14"/>
      <c r="J411" s="15"/>
      <c r="K411" s="14"/>
      <c r="L411" s="16"/>
      <c r="N411" s="9">
        <v>1.13636363636365</v>
      </c>
      <c r="O411" s="9">
        <v>-1.1151999862108</v>
      </c>
    </row>
    <row r="412" spans="1:15">
      <c r="A412" s="8" t="s">
        <v>590</v>
      </c>
      <c r="B412" s="9">
        <v>-1.1151999862108</v>
      </c>
      <c r="C412" s="9">
        <v>-3.6561657756373398</v>
      </c>
      <c r="D412" s="9">
        <v>1.13636363636365</v>
      </c>
      <c r="E412" s="9">
        <v>1.5</v>
      </c>
      <c r="F412" s="9">
        <v>-4.7089999999999996</v>
      </c>
      <c r="G412" s="9">
        <v>7.96</v>
      </c>
      <c r="I412" s="14"/>
      <c r="J412" s="15"/>
      <c r="K412" s="14"/>
      <c r="L412" s="16"/>
      <c r="N412" s="9">
        <v>1.3628620102214699</v>
      </c>
      <c r="O412" s="9">
        <v>-13.8091655595217</v>
      </c>
    </row>
    <row r="413" spans="1:15">
      <c r="A413" s="8" t="s">
        <v>591</v>
      </c>
      <c r="B413" s="9">
        <v>-13.8091655595217</v>
      </c>
      <c r="C413" s="9">
        <v>-2.90343770527699</v>
      </c>
      <c r="D413" s="9">
        <v>1.3628620102214699</v>
      </c>
      <c r="E413" s="9">
        <v>1.4</v>
      </c>
      <c r="F413" s="9">
        <v>-3.7779999999999898</v>
      </c>
      <c r="G413" s="9">
        <v>7.66</v>
      </c>
      <c r="I413" s="14"/>
      <c r="J413" s="15"/>
      <c r="K413" s="14"/>
      <c r="L413" s="16"/>
      <c r="N413" s="9">
        <v>1.64399092970522</v>
      </c>
      <c r="O413" s="9">
        <v>-15.0244461785925</v>
      </c>
    </row>
    <row r="414" spans="1:15">
      <c r="A414" s="8" t="s">
        <v>592</v>
      </c>
      <c r="B414" s="9">
        <v>-15.0244461785925</v>
      </c>
      <c r="C414" s="9">
        <v>-0.35408675125405698</v>
      </c>
      <c r="D414" s="9">
        <v>1.64399092970522</v>
      </c>
      <c r="E414" s="9">
        <v>1.5</v>
      </c>
      <c r="F414" s="9">
        <v>-3.1779999999999999</v>
      </c>
      <c r="G414" s="9">
        <v>7.66</v>
      </c>
      <c r="I414" s="14"/>
      <c r="J414" s="15"/>
      <c r="K414" s="14"/>
      <c r="L414" s="16"/>
      <c r="N414" s="9">
        <v>1.2408347433728</v>
      </c>
      <c r="O414" s="9">
        <v>-19.157451118116899</v>
      </c>
    </row>
    <row r="415" spans="1:15">
      <c r="A415" s="8" t="s">
        <v>593</v>
      </c>
      <c r="B415" s="9">
        <v>-19.157451118116899</v>
      </c>
      <c r="C415" s="9">
        <v>-0.40244397348604399</v>
      </c>
      <c r="D415" s="9">
        <v>1.2408347433728</v>
      </c>
      <c r="E415" s="9">
        <v>1.5</v>
      </c>
      <c r="F415" s="9">
        <v>-2.0950000000000002</v>
      </c>
      <c r="G415" s="9">
        <v>7.38</v>
      </c>
      <c r="I415" s="14"/>
      <c r="J415" s="15"/>
      <c r="K415" s="14"/>
      <c r="L415" s="16"/>
      <c r="N415" s="9">
        <v>1.06921778277997</v>
      </c>
      <c r="O415" s="9">
        <v>-24.736012152935398</v>
      </c>
    </row>
    <row r="416" spans="1:15">
      <c r="A416" s="8" t="s">
        <v>594</v>
      </c>
      <c r="B416" s="9">
        <v>-24.736012152935398</v>
      </c>
      <c r="C416" s="9">
        <v>1.22674367339741</v>
      </c>
      <c r="D416" s="9">
        <v>1.06921778277997</v>
      </c>
      <c r="E416" s="9">
        <v>1.3</v>
      </c>
      <c r="F416" s="9">
        <v>-0.76999999999999602</v>
      </c>
      <c r="G416" s="9">
        <v>7.51</v>
      </c>
      <c r="I416" s="14"/>
      <c r="J416" s="15"/>
      <c r="K416" s="14"/>
      <c r="L416" s="16"/>
      <c r="N416" s="9">
        <v>1.46561443066515</v>
      </c>
      <c r="O416" s="9">
        <v>-19.187882637308299</v>
      </c>
    </row>
    <row r="417" spans="1:15">
      <c r="A417" s="8" t="s">
        <v>595</v>
      </c>
      <c r="B417" s="9">
        <v>-19.187882637308299</v>
      </c>
      <c r="C417" s="9">
        <v>0.97312647181051504</v>
      </c>
      <c r="D417" s="9">
        <v>1.46561443066515</v>
      </c>
      <c r="E417" s="9">
        <v>1.2</v>
      </c>
      <c r="F417" s="9">
        <v>-0.52300000000001001</v>
      </c>
      <c r="G417" s="9">
        <v>7.52</v>
      </c>
      <c r="I417" s="14"/>
      <c r="J417" s="15"/>
      <c r="K417" s="14"/>
      <c r="L417" s="16"/>
      <c r="N417" s="9">
        <v>1.7474633596392199</v>
      </c>
      <c r="O417" s="9">
        <v>-21.6784829096778</v>
      </c>
    </row>
    <row r="418" spans="1:15">
      <c r="A418" s="8" t="s">
        <v>596</v>
      </c>
      <c r="B418" s="9">
        <v>-21.6784829096778</v>
      </c>
      <c r="C418" s="9">
        <v>1.7323868440963099</v>
      </c>
      <c r="D418" s="9">
        <v>1.7474633596392199</v>
      </c>
      <c r="E418" s="9">
        <v>0.8</v>
      </c>
      <c r="F418" s="9">
        <v>1.8000000000000699E-2</v>
      </c>
      <c r="G418" s="9">
        <v>7.88</v>
      </c>
      <c r="I418" s="14"/>
      <c r="J418" s="15"/>
      <c r="K418" s="14"/>
      <c r="L418" s="16"/>
      <c r="N418" s="9">
        <v>1.5160022459292699</v>
      </c>
      <c r="O418" s="9">
        <v>-16.420389137368101</v>
      </c>
    </row>
    <row r="419" spans="1:15">
      <c r="A419" s="8" t="s">
        <v>597</v>
      </c>
      <c r="B419" s="9">
        <v>-16.420389137368101</v>
      </c>
      <c r="C419" s="9">
        <v>2.3670430463204699</v>
      </c>
      <c r="D419" s="9">
        <v>1.5160022459292699</v>
      </c>
      <c r="E419" s="9">
        <v>0.7</v>
      </c>
      <c r="F419" s="9">
        <v>0.47199999999999398</v>
      </c>
      <c r="G419" s="9">
        <v>7.8</v>
      </c>
      <c r="I419" s="14"/>
      <c r="J419" s="15"/>
      <c r="K419" s="14"/>
      <c r="L419" s="16"/>
      <c r="N419" s="9">
        <v>2.0270270270270201</v>
      </c>
      <c r="O419" s="9">
        <v>-17.827899425161299</v>
      </c>
    </row>
    <row r="420" spans="1:15">
      <c r="A420" s="8" t="s">
        <v>598</v>
      </c>
      <c r="B420" s="9">
        <v>-17.827899425161299</v>
      </c>
      <c r="C420" s="9">
        <v>2.47773334545123</v>
      </c>
      <c r="D420" s="9">
        <v>2.0270270270270201</v>
      </c>
      <c r="E420" s="9">
        <v>0.4</v>
      </c>
      <c r="F420" s="9">
        <v>0.81599999999998796</v>
      </c>
      <c r="G420" s="9">
        <v>7.48</v>
      </c>
      <c r="I420" s="14"/>
      <c r="J420" s="15"/>
      <c r="K420" s="14"/>
      <c r="L420" s="16"/>
      <c r="N420" s="9">
        <v>2.2535211267605599</v>
      </c>
      <c r="O420" s="9">
        <v>-23.365967528395199</v>
      </c>
    </row>
    <row r="421" spans="1:15">
      <c r="A421" s="8" t="s">
        <v>599</v>
      </c>
      <c r="B421" s="9">
        <v>-23.365967528395199</v>
      </c>
      <c r="C421" s="9">
        <v>3.0532322905595799</v>
      </c>
      <c r="D421" s="9">
        <v>2.2535211267605599</v>
      </c>
      <c r="E421" s="9">
        <v>0.4</v>
      </c>
      <c r="F421" s="9">
        <v>1.72</v>
      </c>
      <c r="G421" s="9">
        <v>6.92</v>
      </c>
      <c r="I421" s="14"/>
      <c r="J421" s="15"/>
      <c r="K421" s="14"/>
      <c r="L421" s="16"/>
      <c r="N421" s="9">
        <v>2.4802705749718199</v>
      </c>
      <c r="O421" s="9">
        <v>-24.287736683772799</v>
      </c>
    </row>
    <row r="422" spans="1:15">
      <c r="A422" s="8" t="s">
        <v>600</v>
      </c>
      <c r="B422" s="9">
        <v>-24.287736683772799</v>
      </c>
      <c r="C422" s="9">
        <v>2.6965016165104299</v>
      </c>
      <c r="D422" s="9">
        <v>2.4802705749718199</v>
      </c>
      <c r="E422" s="9">
        <v>0.3</v>
      </c>
      <c r="F422" s="9">
        <v>1.4869999999999901</v>
      </c>
      <c r="G422" s="9">
        <v>5.78</v>
      </c>
      <c r="I422" s="14"/>
      <c r="J422" s="15"/>
      <c r="K422" s="14"/>
      <c r="L422" s="16"/>
      <c r="N422" s="9">
        <v>2.7574563871694</v>
      </c>
      <c r="O422" s="9">
        <v>-23.996819459127298</v>
      </c>
    </row>
    <row r="423" spans="1:15">
      <c r="A423" s="8" t="s">
        <v>601</v>
      </c>
      <c r="B423" s="9">
        <v>-23.996819459127298</v>
      </c>
      <c r="C423" s="9">
        <v>2.9022379812120098</v>
      </c>
      <c r="D423" s="9">
        <v>2.7574563871694</v>
      </c>
      <c r="E423" s="9">
        <v>9.9999999999999603E-2</v>
      </c>
      <c r="F423" s="9">
        <v>1.74799999999999</v>
      </c>
      <c r="G423" s="9">
        <v>5.61</v>
      </c>
      <c r="I423" s="14"/>
      <c r="J423" s="15"/>
      <c r="K423" s="14"/>
      <c r="L423" s="16"/>
      <c r="N423" s="9">
        <v>3.1460674157303399</v>
      </c>
      <c r="O423" s="9">
        <v>-26.0774453324502</v>
      </c>
    </row>
    <row r="424" spans="1:15">
      <c r="A424" s="8" t="s">
        <v>602</v>
      </c>
      <c r="B424" s="9">
        <v>-26.0774453324502</v>
      </c>
      <c r="C424" s="9">
        <v>3.6699456559125001</v>
      </c>
      <c r="D424" s="9">
        <v>3.1460674157303399</v>
      </c>
      <c r="E424" s="9">
        <v>0.2</v>
      </c>
      <c r="F424" s="9">
        <v>2.1850000000000001</v>
      </c>
      <c r="G424" s="9">
        <v>6.18</v>
      </c>
      <c r="I424" s="14"/>
      <c r="J424" s="15"/>
      <c r="K424" s="14"/>
      <c r="L424" s="16"/>
      <c r="N424" s="9">
        <v>3.02521008403362</v>
      </c>
      <c r="O424" s="9">
        <v>-14.8571853062437</v>
      </c>
    </row>
    <row r="425" spans="1:15">
      <c r="A425" s="8" t="s">
        <v>603</v>
      </c>
      <c r="B425" s="9">
        <v>-14.8571853062437</v>
      </c>
      <c r="C425" s="9">
        <v>2.8651001262853999</v>
      </c>
      <c r="D425" s="9">
        <v>3.02521008403362</v>
      </c>
      <c r="E425" s="9">
        <v>0.2</v>
      </c>
      <c r="F425" s="9">
        <v>1.6659999999999999</v>
      </c>
      <c r="G425" s="9">
        <v>5.96</v>
      </c>
      <c r="I425" s="14"/>
      <c r="J425" s="15"/>
      <c r="K425" s="14"/>
      <c r="L425" s="16"/>
      <c r="N425" s="9">
        <v>2.1751254880089101</v>
      </c>
      <c r="O425" s="9">
        <v>-9.7035065689600302</v>
      </c>
    </row>
    <row r="426" spans="1:15">
      <c r="A426" s="8" t="s">
        <v>604</v>
      </c>
      <c r="B426" s="9">
        <v>-9.7035065689600302</v>
      </c>
      <c r="C426" s="9">
        <v>0.63210405229947597</v>
      </c>
      <c r="D426" s="9">
        <v>2.1751254880089101</v>
      </c>
      <c r="E426" s="9">
        <v>9.9999999999999603E-2</v>
      </c>
      <c r="F426" s="9">
        <v>0.885000000000005</v>
      </c>
      <c r="G426" s="9">
        <v>5.65</v>
      </c>
      <c r="I426" s="14"/>
      <c r="J426" s="15"/>
      <c r="K426" s="14"/>
      <c r="L426" s="16"/>
      <c r="N426" s="9">
        <v>1.8941504178273001</v>
      </c>
      <c r="O426" s="9">
        <v>-1.5477561576852401</v>
      </c>
    </row>
    <row r="427" spans="1:15">
      <c r="A427" s="8" t="s">
        <v>605</v>
      </c>
      <c r="B427" s="9">
        <v>-1.5477561576852401</v>
      </c>
      <c r="C427" s="9">
        <v>0.57950674016140602</v>
      </c>
      <c r="D427" s="9">
        <v>1.8941504178273001</v>
      </c>
      <c r="E427" s="9">
        <v>0.3</v>
      </c>
      <c r="F427" s="9">
        <v>0.61599999999999999</v>
      </c>
      <c r="G427" s="9">
        <v>5.78</v>
      </c>
      <c r="I427" s="14"/>
      <c r="J427" s="15"/>
      <c r="K427" s="14"/>
      <c r="L427" s="16"/>
      <c r="N427" s="9">
        <v>1.9487750556793</v>
      </c>
      <c r="O427" s="9">
        <v>8.6318860928895802</v>
      </c>
    </row>
    <row r="428" spans="1:15">
      <c r="A428" s="8" t="s">
        <v>606</v>
      </c>
      <c r="B428" s="9">
        <v>8.6318860928895802</v>
      </c>
      <c r="C428" s="9">
        <v>-0.49433259655272699</v>
      </c>
      <c r="D428" s="9">
        <v>1.9487750556793</v>
      </c>
      <c r="E428" s="9">
        <v>0.5</v>
      </c>
      <c r="F428" s="9">
        <v>3.1999999999996503E-2</v>
      </c>
      <c r="G428" s="9">
        <v>5.9</v>
      </c>
      <c r="I428" s="14"/>
      <c r="J428" s="15"/>
      <c r="K428" s="14"/>
      <c r="L428" s="16"/>
      <c r="N428" s="9">
        <v>2.0555555555555398</v>
      </c>
      <c r="O428" s="9">
        <v>10.0363509338806</v>
      </c>
    </row>
    <row r="429" spans="1:15">
      <c r="A429" s="8" t="s">
        <v>607</v>
      </c>
      <c r="B429" s="9">
        <v>10.0363509338806</v>
      </c>
      <c r="C429" s="9">
        <v>9.8318299779354107E-2</v>
      </c>
      <c r="D429" s="9">
        <v>2.0555555555555398</v>
      </c>
      <c r="E429" s="9">
        <v>0.4</v>
      </c>
      <c r="F429" s="9">
        <v>0.65300000000000602</v>
      </c>
      <c r="G429" s="9">
        <v>5.5</v>
      </c>
      <c r="I429" s="14"/>
      <c r="J429" s="15"/>
      <c r="K429" s="14"/>
      <c r="L429" s="16"/>
      <c r="N429" s="9">
        <v>2.21606648199446</v>
      </c>
      <c r="O429" s="9">
        <v>22.162937886370301</v>
      </c>
    </row>
    <row r="430" spans="1:15">
      <c r="A430" s="8" t="s">
        <v>608</v>
      </c>
      <c r="B430" s="9">
        <v>22.162937886370301</v>
      </c>
      <c r="C430" s="9">
        <v>0.194678070280974</v>
      </c>
      <c r="D430" s="9">
        <v>2.21606648199446</v>
      </c>
      <c r="E430" s="9">
        <v>0.39999999999999902</v>
      </c>
      <c r="F430" s="9">
        <v>0.51100000000001</v>
      </c>
      <c r="G430" s="9">
        <v>5.18</v>
      </c>
      <c r="I430" s="14"/>
      <c r="J430" s="15"/>
      <c r="K430" s="14"/>
      <c r="L430" s="16"/>
      <c r="N430" s="9">
        <v>2.3783185840707799</v>
      </c>
      <c r="O430" s="9">
        <v>18.6224259393064</v>
      </c>
    </row>
    <row r="431" spans="1:15">
      <c r="A431" s="8" t="s">
        <v>609</v>
      </c>
      <c r="B431" s="9">
        <v>18.6224259393064</v>
      </c>
      <c r="C431" s="9">
        <v>0.47757793502312101</v>
      </c>
      <c r="D431" s="9">
        <v>2.3783185840707799</v>
      </c>
      <c r="E431" s="9">
        <v>0.39999999999999902</v>
      </c>
      <c r="F431" s="9">
        <v>0.93500000000000205</v>
      </c>
      <c r="G431" s="9">
        <v>5.2</v>
      </c>
      <c r="I431" s="14"/>
      <c r="J431" s="15"/>
      <c r="K431" s="14"/>
      <c r="L431" s="16"/>
      <c r="N431" s="9">
        <v>2.0419426048565299</v>
      </c>
      <c r="O431" s="9">
        <v>13.018124339161201</v>
      </c>
    </row>
    <row r="432" spans="1:15">
      <c r="A432" s="8" t="s">
        <v>610</v>
      </c>
      <c r="B432" s="9">
        <v>13.018124339161201</v>
      </c>
      <c r="C432" s="9">
        <v>0.839199600909035</v>
      </c>
      <c r="D432" s="9">
        <v>2.0419426048565299</v>
      </c>
      <c r="E432" s="9">
        <v>0.3</v>
      </c>
      <c r="F432" s="9">
        <v>1.18700000000001</v>
      </c>
      <c r="G432" s="9">
        <v>5.42</v>
      </c>
      <c r="I432" s="14"/>
      <c r="J432" s="15"/>
      <c r="K432" s="14"/>
      <c r="L432" s="16"/>
      <c r="N432" s="9">
        <v>1.92837465564739</v>
      </c>
      <c r="O432" s="9">
        <v>26.3803959900889</v>
      </c>
    </row>
    <row r="433" spans="1:15">
      <c r="A433" s="8" t="s">
        <v>611</v>
      </c>
      <c r="B433" s="9">
        <v>26.3803959900889</v>
      </c>
      <c r="C433" s="9">
        <v>1.60525519297814</v>
      </c>
      <c r="D433" s="9">
        <v>1.92837465564739</v>
      </c>
      <c r="E433" s="9">
        <v>-0.100000000000001</v>
      </c>
      <c r="F433" s="9">
        <v>1.4510000000000101</v>
      </c>
      <c r="G433" s="9">
        <v>5.52</v>
      </c>
      <c r="I433" s="14"/>
      <c r="J433" s="15"/>
      <c r="K433" s="14"/>
      <c r="L433" s="16"/>
      <c r="N433" s="9">
        <v>2.0352035203520198</v>
      </c>
      <c r="O433" s="9">
        <v>32.1876825990417</v>
      </c>
    </row>
    <row r="434" spans="1:15">
      <c r="A434" s="8" t="s">
        <v>612</v>
      </c>
      <c r="B434" s="9">
        <v>32.1876825990417</v>
      </c>
      <c r="C434" s="9">
        <v>2.0265390864777202</v>
      </c>
      <c r="D434" s="9">
        <v>2.0352035203520198</v>
      </c>
      <c r="E434" s="9">
        <v>-0.3</v>
      </c>
      <c r="F434" s="9">
        <v>1.7790000000000099</v>
      </c>
      <c r="G434" s="9">
        <v>5.15</v>
      </c>
      <c r="I434" s="14"/>
      <c r="J434" s="15"/>
      <c r="K434" s="14"/>
      <c r="L434" s="16"/>
      <c r="N434" s="9">
        <v>2.0262869660460101</v>
      </c>
      <c r="O434" s="9">
        <v>36.116031623372798</v>
      </c>
    </row>
    <row r="435" spans="1:15">
      <c r="A435" s="8" t="s">
        <v>613</v>
      </c>
      <c r="B435" s="9">
        <v>36.116031623372798</v>
      </c>
      <c r="C435" s="9">
        <v>1.2272752698998699</v>
      </c>
      <c r="D435" s="9">
        <v>2.0262869660460101</v>
      </c>
      <c r="E435" s="9">
        <v>-9.9999999999999603E-2</v>
      </c>
      <c r="F435" s="9">
        <v>1.41</v>
      </c>
      <c r="G435" s="9">
        <v>5.36</v>
      </c>
      <c r="I435" s="14"/>
      <c r="J435" s="15"/>
      <c r="K435" s="14"/>
      <c r="L435" s="16"/>
      <c r="N435" s="9">
        <v>1.68845315904138</v>
      </c>
      <c r="O435" s="9">
        <v>32.779598670093598</v>
      </c>
    </row>
    <row r="436" spans="1:15">
      <c r="A436" s="8" t="s">
        <v>614</v>
      </c>
      <c r="B436" s="9">
        <v>32.779598670093598</v>
      </c>
      <c r="C436" s="9">
        <v>1.72190703692645</v>
      </c>
      <c r="D436" s="9">
        <v>1.68845315904138</v>
      </c>
      <c r="E436" s="9">
        <v>-0.30000000000000099</v>
      </c>
      <c r="F436" s="9">
        <v>1.5490000000000099</v>
      </c>
      <c r="G436" s="9">
        <v>5.34</v>
      </c>
      <c r="I436" s="14"/>
      <c r="J436" s="15"/>
      <c r="K436" s="14"/>
      <c r="L436" s="16"/>
      <c r="N436" s="9">
        <v>1.7400761283306001</v>
      </c>
      <c r="O436" s="9">
        <v>20.7629891375474</v>
      </c>
    </row>
    <row r="437" spans="1:15">
      <c r="A437" s="8" t="s">
        <v>615</v>
      </c>
      <c r="B437" s="9">
        <v>20.7629891375474</v>
      </c>
      <c r="C437" s="9">
        <v>1.01283583071172</v>
      </c>
      <c r="D437" s="9">
        <v>1.7400761283306001</v>
      </c>
      <c r="E437" s="9">
        <v>-0.100000000000001</v>
      </c>
      <c r="F437" s="9">
        <v>1.2069999999999901</v>
      </c>
      <c r="G437" s="9">
        <v>5.15</v>
      </c>
      <c r="I437" s="14"/>
      <c r="J437" s="15"/>
      <c r="K437" s="14"/>
      <c r="L437" s="16"/>
      <c r="N437" s="9">
        <v>2.2925764192139901</v>
      </c>
      <c r="O437" s="9">
        <v>16.302576822092401</v>
      </c>
    </row>
    <row r="438" spans="1:15">
      <c r="A438" s="8" t="s">
        <v>616</v>
      </c>
      <c r="B438" s="9">
        <v>16.302576822092401</v>
      </c>
      <c r="C438" s="9">
        <v>2.21148296116891</v>
      </c>
      <c r="D438" s="9">
        <v>2.2925764192139901</v>
      </c>
      <c r="E438" s="9">
        <v>-0.4</v>
      </c>
      <c r="F438" s="9">
        <v>2.1529999999999898</v>
      </c>
      <c r="G438" s="9">
        <v>5.44</v>
      </c>
      <c r="I438" s="14"/>
      <c r="J438" s="15"/>
      <c r="K438" s="14"/>
      <c r="L438" s="16"/>
      <c r="N438" s="9">
        <v>2.89775833788954</v>
      </c>
      <c r="O438" s="9">
        <v>17.069266290405299</v>
      </c>
    </row>
    <row r="439" spans="1:15">
      <c r="A439" s="8" t="s">
        <v>617</v>
      </c>
      <c r="B439" s="9">
        <v>17.069266290405299</v>
      </c>
      <c r="C439" s="9">
        <v>3.10590459471323</v>
      </c>
      <c r="D439" s="9">
        <v>2.89775833788954</v>
      </c>
      <c r="E439" s="9">
        <v>-0.5</v>
      </c>
      <c r="F439" s="9">
        <v>2.6840000000000002</v>
      </c>
      <c r="G439" s="9">
        <v>4.8899999999999997</v>
      </c>
      <c r="I439" s="14"/>
      <c r="J439" s="15"/>
      <c r="K439" s="14"/>
      <c r="L439" s="16"/>
      <c r="N439" s="9">
        <v>3.1676679410158401</v>
      </c>
      <c r="O439" s="9">
        <v>11.2500126223102</v>
      </c>
    </row>
    <row r="440" spans="1:15">
      <c r="A440" s="8" t="s">
        <v>618</v>
      </c>
      <c r="B440" s="9">
        <v>11.2500126223102</v>
      </c>
      <c r="C440" s="9">
        <v>2.3132393009946699</v>
      </c>
      <c r="D440" s="9">
        <v>3.1676679410158401</v>
      </c>
      <c r="E440" s="9">
        <v>-0.7</v>
      </c>
      <c r="F440" s="9">
        <v>1.9160000000000099</v>
      </c>
      <c r="G440" s="9">
        <v>4.5999999999999996</v>
      </c>
      <c r="I440" s="14"/>
      <c r="J440" s="15"/>
      <c r="K440" s="14"/>
      <c r="L440" s="16"/>
      <c r="N440" s="9">
        <v>2.9395753946652299</v>
      </c>
      <c r="O440" s="9">
        <v>9.5465322764655092</v>
      </c>
    </row>
    <row r="441" spans="1:15">
      <c r="A441" s="8" t="s">
        <v>619</v>
      </c>
      <c r="B441" s="9">
        <v>9.5465322764655092</v>
      </c>
      <c r="C441" s="9">
        <v>3.4320499788709</v>
      </c>
      <c r="D441" s="9">
        <v>2.9395753946652299</v>
      </c>
      <c r="E441" s="9">
        <v>-0.7</v>
      </c>
      <c r="F441" s="9">
        <v>2.1389999999999998</v>
      </c>
      <c r="G441" s="9">
        <v>4.6500000000000004</v>
      </c>
      <c r="I441" s="14"/>
      <c r="J441" s="15"/>
      <c r="K441" s="14"/>
      <c r="L441" s="16"/>
      <c r="N441" s="9">
        <v>2.5474254742547302</v>
      </c>
      <c r="O441" s="9">
        <v>11.9089932427683</v>
      </c>
    </row>
    <row r="442" spans="1:15">
      <c r="A442" s="8" t="s">
        <v>620</v>
      </c>
      <c r="B442" s="9">
        <v>11.9089932427683</v>
      </c>
      <c r="C442" s="9">
        <v>2.5258975450546299</v>
      </c>
      <c r="D442" s="9">
        <v>2.5474254742547302</v>
      </c>
      <c r="E442" s="9">
        <v>-0.69999999999999896</v>
      </c>
      <c r="F442" s="9">
        <v>2.3819999999999899</v>
      </c>
      <c r="G442" s="9">
        <v>4.74</v>
      </c>
      <c r="I442" s="14"/>
      <c r="J442" s="15"/>
      <c r="K442" s="14"/>
      <c r="L442" s="16"/>
      <c r="N442" s="9">
        <v>2.5391680172879498</v>
      </c>
      <c r="O442" s="9">
        <v>7.5653605657127097</v>
      </c>
    </row>
    <row r="443" spans="1:15">
      <c r="A443" s="8" t="s">
        <v>621</v>
      </c>
      <c r="B443" s="9">
        <v>7.5653605657127097</v>
      </c>
      <c r="C443" s="9">
        <v>1.7834950397906899</v>
      </c>
      <c r="D443" s="9">
        <v>2.5391680172879498</v>
      </c>
      <c r="E443" s="9">
        <v>-0.69999999999999896</v>
      </c>
      <c r="F443" s="9">
        <v>1.88</v>
      </c>
      <c r="G443" s="9">
        <v>4.59</v>
      </c>
      <c r="I443" s="14"/>
      <c r="J443" s="15"/>
      <c r="K443" s="14"/>
      <c r="L443" s="16"/>
      <c r="N443" s="9">
        <v>3.1909140075716498</v>
      </c>
      <c r="O443" s="9">
        <v>10.926100926100901</v>
      </c>
    </row>
    <row r="444" spans="1:15">
      <c r="A444" s="8" t="s">
        <v>622</v>
      </c>
      <c r="B444" s="9">
        <v>10.926100926100901</v>
      </c>
      <c r="C444" s="9">
        <v>2.8572370880147702</v>
      </c>
      <c r="D444" s="9">
        <v>3.1909140075716498</v>
      </c>
      <c r="E444" s="9">
        <v>-0.5</v>
      </c>
      <c r="F444" s="9">
        <v>2.5839999999999899</v>
      </c>
      <c r="G444" s="9">
        <v>4.99</v>
      </c>
      <c r="I444" s="14"/>
      <c r="J444" s="15"/>
      <c r="K444" s="14"/>
      <c r="L444" s="16"/>
      <c r="N444" s="9">
        <v>3.6216216216216099</v>
      </c>
      <c r="O444" s="9">
        <v>8.9934527663860795</v>
      </c>
    </row>
    <row r="445" spans="1:15">
      <c r="A445" s="8" t="s">
        <v>623</v>
      </c>
      <c r="B445" s="9">
        <v>8.9934527663860795</v>
      </c>
      <c r="C445" s="9">
        <v>2.33343262833881</v>
      </c>
      <c r="D445" s="9">
        <v>3.6216216216216099</v>
      </c>
      <c r="E445" s="9">
        <v>-0.39999999999999902</v>
      </c>
      <c r="F445" s="9">
        <v>2.1139999999999999</v>
      </c>
      <c r="G445" s="9">
        <v>5.39</v>
      </c>
      <c r="I445" s="14"/>
      <c r="J445" s="15"/>
      <c r="K445" s="14"/>
      <c r="L445" s="16"/>
      <c r="N445" s="9">
        <v>3.3423180592991901</v>
      </c>
      <c r="O445" s="9">
        <v>4.4327354061867199</v>
      </c>
    </row>
    <row r="446" spans="1:15">
      <c r="A446" s="8" t="s">
        <v>624</v>
      </c>
      <c r="B446" s="9">
        <v>4.4327354061867199</v>
      </c>
      <c r="C446" s="9">
        <v>3.3609820836098199</v>
      </c>
      <c r="D446" s="9">
        <v>3.3423180592991901</v>
      </c>
      <c r="E446" s="9">
        <v>-0.3</v>
      </c>
      <c r="F446" s="9">
        <v>2.6859999999999902</v>
      </c>
      <c r="G446" s="9">
        <v>5.69</v>
      </c>
      <c r="I446" s="14"/>
      <c r="J446" s="15"/>
      <c r="K446" s="14"/>
      <c r="L446" s="16"/>
      <c r="N446" s="9">
        <v>2.8448738593665999</v>
      </c>
      <c r="O446" s="9">
        <v>5.1234125805719</v>
      </c>
    </row>
    <row r="447" spans="1:15">
      <c r="A447" s="8" t="s">
        <v>625</v>
      </c>
      <c r="B447" s="9">
        <v>5.1234125805719</v>
      </c>
      <c r="C447" s="9">
        <v>3.83501690944055</v>
      </c>
      <c r="D447" s="9">
        <v>2.8448738593665999</v>
      </c>
      <c r="E447" s="9">
        <v>-0.4</v>
      </c>
      <c r="F447" s="9">
        <v>2.8340000000000001</v>
      </c>
      <c r="G447" s="9">
        <v>5.55</v>
      </c>
      <c r="I447" s="14"/>
      <c r="J447" s="15"/>
      <c r="K447" s="14"/>
      <c r="L447" s="16"/>
      <c r="N447" s="9">
        <v>3.0530262453133399</v>
      </c>
      <c r="O447" s="9">
        <v>4.8285843670363304</v>
      </c>
    </row>
    <row r="448" spans="1:15">
      <c r="A448" s="8" t="s">
        <v>626</v>
      </c>
      <c r="B448" s="9">
        <v>4.8285843670363304</v>
      </c>
      <c r="C448" s="9">
        <v>3.1495977386388301</v>
      </c>
      <c r="D448" s="9">
        <v>3.0530262453133399</v>
      </c>
      <c r="E448" s="9">
        <v>-0.19999999999999901</v>
      </c>
      <c r="F448" s="9">
        <v>2.8999999999999901</v>
      </c>
      <c r="G448" s="9">
        <v>5.21</v>
      </c>
      <c r="I448" s="14"/>
      <c r="J448" s="15"/>
      <c r="K448" s="14"/>
      <c r="L448" s="16"/>
      <c r="N448" s="9">
        <v>3.2068412613575701</v>
      </c>
      <c r="O448" s="9">
        <v>4.47484873114783</v>
      </c>
    </row>
    <row r="449" spans="1:15">
      <c r="A449" s="8" t="s">
        <v>627</v>
      </c>
      <c r="B449" s="9">
        <v>4.47484873114783</v>
      </c>
      <c r="C449" s="9">
        <v>3.4855077968161599</v>
      </c>
      <c r="D449" s="9">
        <v>3.2068412613575701</v>
      </c>
      <c r="E449" s="9">
        <v>-0.6</v>
      </c>
      <c r="F449" s="9">
        <v>3.22800000000001</v>
      </c>
      <c r="G449" s="9">
        <v>5.56</v>
      </c>
      <c r="I449" s="14"/>
      <c r="J449" s="15"/>
      <c r="K449" s="14"/>
      <c r="L449" s="16"/>
      <c r="N449" s="9">
        <v>3.3617929562433302</v>
      </c>
      <c r="O449" s="9">
        <v>6.3193775207909502</v>
      </c>
    </row>
    <row r="450" spans="1:15">
      <c r="A450" s="8" t="s">
        <v>628</v>
      </c>
      <c r="B450" s="9">
        <v>6.3193775207909502</v>
      </c>
      <c r="C450" s="9">
        <v>4.4036717564859096</v>
      </c>
      <c r="D450" s="9">
        <v>3.3617929562433302</v>
      </c>
      <c r="E450" s="9">
        <v>-0.39999999999999902</v>
      </c>
      <c r="F450" s="9">
        <v>2.8279999999999998</v>
      </c>
      <c r="G450" s="9">
        <v>5.25</v>
      </c>
      <c r="I450" s="14"/>
      <c r="J450" s="15"/>
      <c r="K450" s="14"/>
      <c r="L450" s="16"/>
      <c r="N450" s="9">
        <v>2.86928799149841</v>
      </c>
      <c r="O450" s="9">
        <v>4.4256863363837198</v>
      </c>
    </row>
    <row r="451" spans="1:15">
      <c r="A451" s="8" t="s">
        <v>629</v>
      </c>
      <c r="B451" s="9">
        <v>4.4256863363837198</v>
      </c>
      <c r="C451" s="9">
        <v>3.1334926819684998</v>
      </c>
      <c r="D451" s="9">
        <v>2.86928799149841</v>
      </c>
      <c r="E451" s="9">
        <v>-0.5</v>
      </c>
      <c r="F451" s="9">
        <v>2.3639999999999999</v>
      </c>
      <c r="G451" s="9">
        <v>5.67</v>
      </c>
      <c r="I451" s="14"/>
      <c r="J451" s="15"/>
      <c r="K451" s="14"/>
      <c r="L451" s="16"/>
      <c r="N451" s="9">
        <v>2.5410269984118501</v>
      </c>
      <c r="O451" s="9">
        <v>12.023018552808299</v>
      </c>
    </row>
    <row r="452" spans="1:15">
      <c r="A452" s="8" t="s">
        <v>630</v>
      </c>
      <c r="B452" s="9">
        <v>12.023018552808299</v>
      </c>
      <c r="C452" s="9">
        <v>4.3229484176639899</v>
      </c>
      <c r="D452" s="9">
        <v>2.5410269984118501</v>
      </c>
      <c r="E452" s="9">
        <v>-0.6</v>
      </c>
      <c r="F452" s="9">
        <v>3.2509999999999901</v>
      </c>
      <c r="G452" s="9">
        <v>5.26</v>
      </c>
      <c r="I452" s="14"/>
      <c r="J452" s="15"/>
      <c r="K452" s="14"/>
      <c r="L452" s="16"/>
      <c r="N452" s="9">
        <v>3.06716023268112</v>
      </c>
      <c r="O452" s="9">
        <v>10.5131130913569</v>
      </c>
    </row>
    <row r="453" spans="1:15">
      <c r="A453" s="8" t="s">
        <v>631</v>
      </c>
      <c r="B453" s="9">
        <v>10.5131130913569</v>
      </c>
      <c r="C453" s="9">
        <v>3.88683995494798</v>
      </c>
      <c r="D453" s="9">
        <v>3.06716023268112</v>
      </c>
      <c r="E453" s="9">
        <v>-0.5</v>
      </c>
      <c r="F453" s="9">
        <v>2.544</v>
      </c>
      <c r="G453" s="9">
        <v>5.62</v>
      </c>
      <c r="I453" s="14"/>
      <c r="J453" s="15"/>
      <c r="K453" s="14"/>
      <c r="L453" s="16"/>
      <c r="N453" s="9">
        <v>3.6469344608879499</v>
      </c>
      <c r="O453" s="9">
        <v>10.248703547524601</v>
      </c>
    </row>
    <row r="454" spans="1:15">
      <c r="A454" s="8" t="s">
        <v>632</v>
      </c>
      <c r="B454" s="9">
        <v>10.248703547524601</v>
      </c>
      <c r="C454" s="9">
        <v>3.6891136545115901</v>
      </c>
      <c r="D454" s="9">
        <v>3.6469344608879499</v>
      </c>
      <c r="E454" s="9">
        <v>-0.5</v>
      </c>
      <c r="F454" s="9">
        <v>2.3849999999999998</v>
      </c>
      <c r="G454" s="9">
        <v>5.61</v>
      </c>
      <c r="I454" s="14"/>
      <c r="J454" s="15"/>
      <c r="K454" s="14"/>
      <c r="L454" s="16"/>
      <c r="N454" s="9">
        <v>4.7418335089568098</v>
      </c>
      <c r="O454" s="9">
        <v>6.7961422757034198</v>
      </c>
    </row>
    <row r="455" spans="1:15">
      <c r="A455" s="8" t="s">
        <v>633</v>
      </c>
      <c r="B455" s="9">
        <v>6.7961422757034198</v>
      </c>
      <c r="C455" s="9">
        <v>1.77366493155968</v>
      </c>
      <c r="D455" s="9">
        <v>4.7418335089568098</v>
      </c>
      <c r="E455" s="9">
        <v>-0.4</v>
      </c>
      <c r="F455" s="9">
        <v>0.74500000000000499</v>
      </c>
      <c r="G455" s="9">
        <v>5.75</v>
      </c>
      <c r="I455" s="14"/>
      <c r="J455" s="15"/>
      <c r="K455" s="14"/>
      <c r="L455" s="16"/>
      <c r="N455" s="9">
        <v>4.3501048218029403</v>
      </c>
      <c r="O455" s="9">
        <v>6.4456219863352304</v>
      </c>
    </row>
    <row r="456" spans="1:15">
      <c r="A456" s="8" t="s">
        <v>634</v>
      </c>
      <c r="B456" s="9">
        <v>6.4456219863352304</v>
      </c>
      <c r="C456" s="9">
        <v>1.5252081529696999</v>
      </c>
      <c r="D456" s="9">
        <v>4.3501048218029403</v>
      </c>
      <c r="E456" s="9">
        <v>-0.5</v>
      </c>
      <c r="F456" s="9">
        <v>0.73400000000000898</v>
      </c>
      <c r="G456" s="9">
        <v>5.16</v>
      </c>
      <c r="I456" s="14"/>
      <c r="J456" s="15"/>
      <c r="K456" s="14"/>
      <c r="L456" s="16"/>
      <c r="N456" s="9">
        <v>3.3385498174230501</v>
      </c>
      <c r="O456" s="9">
        <v>3.0010231698461798</v>
      </c>
    </row>
    <row r="457" spans="1:15">
      <c r="A457" s="8" t="s">
        <v>635</v>
      </c>
      <c r="B457" s="9">
        <v>3.0010231698461798</v>
      </c>
      <c r="C457" s="9">
        <v>2.4613493757681599</v>
      </c>
      <c r="D457" s="9">
        <v>3.3385498174230501</v>
      </c>
      <c r="E457" s="9">
        <v>-0.4</v>
      </c>
      <c r="F457" s="9">
        <v>1.3439999999999901</v>
      </c>
      <c r="G457" s="9">
        <v>4.6100000000000003</v>
      </c>
      <c r="I457" s="14"/>
      <c r="J457" s="15"/>
      <c r="K457" s="14"/>
      <c r="L457" s="16"/>
      <c r="N457" s="9">
        <v>3.3385498174230501</v>
      </c>
      <c r="O457" s="9">
        <v>8.3647260998755506</v>
      </c>
    </row>
    <row r="458" spans="1:15">
      <c r="A458" s="8" t="s">
        <v>636</v>
      </c>
      <c r="B458" s="9">
        <v>8.3647260998755506</v>
      </c>
      <c r="C458" s="9">
        <v>2.7520089022994099</v>
      </c>
      <c r="D458" s="9">
        <v>3.3385498174230501</v>
      </c>
      <c r="E458" s="9">
        <v>-0.5</v>
      </c>
      <c r="F458" s="9">
        <v>1.1970000000000001</v>
      </c>
      <c r="G458" s="9">
        <v>4.58</v>
      </c>
      <c r="I458" s="14"/>
      <c r="J458" s="15"/>
      <c r="K458" s="14"/>
      <c r="L458" s="16"/>
      <c r="N458" s="9">
        <v>3.9665970772442498</v>
      </c>
      <c r="O458" s="9">
        <v>6.40245928880028</v>
      </c>
    </row>
    <row r="459" spans="1:15">
      <c r="A459" s="8" t="s">
        <v>637</v>
      </c>
      <c r="B459" s="9">
        <v>6.40245928880028</v>
      </c>
      <c r="C459" s="9">
        <v>1.59549557220708</v>
      </c>
      <c r="D459" s="9">
        <v>3.9665970772442498</v>
      </c>
      <c r="E459" s="9">
        <v>-0.6</v>
      </c>
      <c r="F459" s="9">
        <v>0.76500000000000101</v>
      </c>
      <c r="G459" s="9">
        <v>4.51</v>
      </c>
      <c r="I459" s="14"/>
      <c r="J459" s="15"/>
      <c r="K459" s="14"/>
      <c r="L459" s="16"/>
      <c r="N459" s="9">
        <v>3.6382536382536301</v>
      </c>
      <c r="O459" s="9">
        <v>9.6799058098069501</v>
      </c>
    </row>
    <row r="460" spans="1:15">
      <c r="A460" s="8" t="s">
        <v>638</v>
      </c>
      <c r="B460" s="9">
        <v>9.6799058098069501</v>
      </c>
      <c r="C460" s="9">
        <v>1.2279056040979299</v>
      </c>
      <c r="D460" s="9">
        <v>3.6382536382536301</v>
      </c>
      <c r="E460" s="9">
        <v>-0.60000000000000098</v>
      </c>
      <c r="F460" s="9">
        <v>0.20600000000000299</v>
      </c>
      <c r="G460" s="9">
        <v>4.67</v>
      </c>
      <c r="I460" s="14"/>
      <c r="J460" s="15"/>
      <c r="K460" s="14"/>
      <c r="L460" s="16"/>
      <c r="N460" s="9">
        <v>3.4179181771103</v>
      </c>
      <c r="O460" s="9">
        <v>13.2912650732593</v>
      </c>
    </row>
    <row r="461" spans="1:15">
      <c r="A461" s="8" t="s">
        <v>639</v>
      </c>
      <c r="B461" s="9">
        <v>13.2912650732593</v>
      </c>
      <c r="C461" s="9">
        <v>2.06469878886384</v>
      </c>
      <c r="D461" s="9">
        <v>3.4179181771103</v>
      </c>
      <c r="E461" s="9">
        <v>-0.5</v>
      </c>
      <c r="F461" s="9">
        <v>0.35899999999999499</v>
      </c>
      <c r="G461" s="9">
        <v>4.3</v>
      </c>
      <c r="I461" s="14"/>
      <c r="J461" s="15"/>
      <c r="K461" s="14"/>
      <c r="L461" s="16"/>
      <c r="N461" s="9">
        <v>3.5622096024780601</v>
      </c>
      <c r="O461" s="9">
        <v>6.59588753671843</v>
      </c>
    </row>
    <row r="462" spans="1:15">
      <c r="A462" s="8" t="s">
        <v>640</v>
      </c>
      <c r="B462" s="9">
        <v>6.59588753671843</v>
      </c>
      <c r="C462" s="9">
        <v>0.80922280671984503</v>
      </c>
      <c r="D462" s="9">
        <v>3.5622096024780601</v>
      </c>
      <c r="E462" s="9">
        <v>-0.5</v>
      </c>
      <c r="F462" s="9">
        <v>0.59000000000000297</v>
      </c>
      <c r="G462" s="9">
        <v>4</v>
      </c>
      <c r="I462" s="14"/>
      <c r="J462" s="15"/>
      <c r="K462" s="14"/>
      <c r="L462" s="16"/>
      <c r="N462" s="9">
        <v>4.0289256198347196</v>
      </c>
      <c r="O462" s="9">
        <v>6.6203318979627799</v>
      </c>
    </row>
    <row r="463" spans="1:15">
      <c r="A463" s="8" t="s">
        <v>641</v>
      </c>
      <c r="B463" s="9">
        <v>6.6203318979627799</v>
      </c>
      <c r="C463" s="9">
        <v>1.9673206764450499</v>
      </c>
      <c r="D463" s="9">
        <v>4.0289256198347196</v>
      </c>
      <c r="E463" s="9">
        <v>-0.5</v>
      </c>
      <c r="F463" s="9">
        <v>0.26899999999999102</v>
      </c>
      <c r="G463" s="9">
        <v>3.79</v>
      </c>
      <c r="I463" s="14"/>
      <c r="J463" s="15"/>
      <c r="K463" s="14"/>
      <c r="L463" s="16"/>
      <c r="N463" s="9">
        <v>4.2333505420753896</v>
      </c>
      <c r="O463" s="9">
        <v>3.4419614642920799</v>
      </c>
    </row>
    <row r="464" spans="1:15">
      <c r="A464" s="8" t="s">
        <v>642</v>
      </c>
      <c r="B464" s="9">
        <v>3.4419614642920799</v>
      </c>
      <c r="C464" s="9">
        <v>2.0739571266005701</v>
      </c>
      <c r="D464" s="9">
        <v>4.2333505420753896</v>
      </c>
      <c r="E464" s="9">
        <v>-0.4</v>
      </c>
      <c r="F464" s="9">
        <v>0.33899999999999902</v>
      </c>
      <c r="G464" s="9">
        <v>4.3099999999999996</v>
      </c>
      <c r="I464" s="14"/>
      <c r="J464" s="15"/>
      <c r="K464" s="14"/>
      <c r="L464" s="16"/>
      <c r="N464" s="9">
        <v>4.1046690610569501</v>
      </c>
      <c r="O464" s="9">
        <v>6.8415920283857696</v>
      </c>
    </row>
    <row r="465" spans="1:15">
      <c r="A465" s="8" t="s">
        <v>643</v>
      </c>
      <c r="B465" s="9">
        <v>6.8415920283857696</v>
      </c>
      <c r="C465" s="9">
        <v>2.8379498735145998</v>
      </c>
      <c r="D465" s="9">
        <v>4.1046690610569501</v>
      </c>
      <c r="E465" s="9">
        <v>-0.3</v>
      </c>
      <c r="F465" s="9">
        <v>0.58299999999999796</v>
      </c>
      <c r="G465" s="9">
        <v>3.73</v>
      </c>
      <c r="I465" s="14"/>
      <c r="J465" s="15"/>
      <c r="K465" s="14"/>
      <c r="L465" s="16"/>
      <c r="N465" s="9">
        <v>3.8755736868944402</v>
      </c>
      <c r="O465" s="9">
        <v>8.7108666107860397</v>
      </c>
    </row>
    <row r="466" spans="1:15">
      <c r="A466" s="8" t="s">
        <v>644</v>
      </c>
      <c r="B466" s="9">
        <v>8.7108666107860397</v>
      </c>
      <c r="C466" s="9">
        <v>2.5824006571516498</v>
      </c>
      <c r="D466" s="9">
        <v>3.8755736868944402</v>
      </c>
      <c r="E466" s="9">
        <v>-0.2</v>
      </c>
      <c r="F466" s="9">
        <v>0.614999999999995</v>
      </c>
      <c r="G466" s="9">
        <v>3.71</v>
      </c>
      <c r="I466" s="14"/>
      <c r="J466" s="15"/>
      <c r="K466" s="14"/>
      <c r="L466" s="16"/>
      <c r="N466" s="9">
        <v>2.06237424547284</v>
      </c>
      <c r="O466" s="9">
        <v>14.1614402531876</v>
      </c>
    </row>
    <row r="467" spans="1:15">
      <c r="A467" s="8" t="s">
        <v>645</v>
      </c>
      <c r="B467" s="9">
        <v>14.1614402531876</v>
      </c>
      <c r="C467" s="9">
        <v>4.2421754962008702</v>
      </c>
      <c r="D467" s="9">
        <v>2.06237424547284</v>
      </c>
      <c r="E467" s="9">
        <v>-0.5</v>
      </c>
      <c r="F467" s="9">
        <v>2.0590000000000002</v>
      </c>
      <c r="G467" s="9">
        <v>3.63</v>
      </c>
      <c r="I467" s="14"/>
      <c r="J467" s="15"/>
      <c r="K467" s="14"/>
      <c r="L467" s="16"/>
      <c r="N467" s="9">
        <v>1.35610246107485</v>
      </c>
      <c r="O467" s="9">
        <v>12.097032365464001</v>
      </c>
    </row>
    <row r="468" spans="1:15">
      <c r="A468" s="8" t="s">
        <v>646</v>
      </c>
      <c r="B468" s="9">
        <v>12.097032365464001</v>
      </c>
      <c r="C468" s="9">
        <v>3.15513538552239</v>
      </c>
      <c r="D468" s="9">
        <v>1.35610246107485</v>
      </c>
      <c r="E468" s="9">
        <v>-0.6</v>
      </c>
      <c r="F468" s="9">
        <v>1.1559999999999899</v>
      </c>
      <c r="G468" s="9">
        <v>3.72</v>
      </c>
      <c r="I468" s="14"/>
      <c r="J468" s="15"/>
      <c r="K468" s="14"/>
      <c r="L468" s="16"/>
      <c r="N468" s="9">
        <v>1.96870267541647</v>
      </c>
      <c r="O468" s="9">
        <v>13.6194313821308</v>
      </c>
    </row>
    <row r="469" spans="1:15">
      <c r="A469" s="8" t="s">
        <v>647</v>
      </c>
      <c r="B469" s="9">
        <v>13.6194313821308</v>
      </c>
      <c r="C469" s="9">
        <v>2.0213180129844202</v>
      </c>
      <c r="D469" s="9">
        <v>1.96870267541647</v>
      </c>
      <c r="E469" s="9">
        <v>-0.5</v>
      </c>
      <c r="F469" s="9">
        <v>7.9999999999998295E-2</v>
      </c>
      <c r="G469" s="9">
        <v>3.71</v>
      </c>
      <c r="I469" s="14"/>
      <c r="J469" s="15"/>
      <c r="K469" s="14"/>
      <c r="L469" s="16"/>
      <c r="N469" s="9">
        <v>2.5239777889954498</v>
      </c>
      <c r="O469" s="9">
        <v>12.3554777826386</v>
      </c>
    </row>
    <row r="470" spans="1:15">
      <c r="A470" s="8" t="s">
        <v>648</v>
      </c>
      <c r="B470" s="9">
        <v>12.3554777826386</v>
      </c>
      <c r="C470" s="9">
        <v>2.30238152263331</v>
      </c>
      <c r="D470" s="9">
        <v>2.5239777889954498</v>
      </c>
      <c r="E470" s="9">
        <v>-0.5</v>
      </c>
      <c r="F470" s="9">
        <v>0.379000000000005</v>
      </c>
      <c r="G470" s="9">
        <v>4.0599999999999996</v>
      </c>
      <c r="I470" s="14"/>
      <c r="J470" s="15"/>
      <c r="K470" s="14"/>
      <c r="L470" s="16"/>
      <c r="N470" s="9">
        <v>2.09437751004018</v>
      </c>
      <c r="O470" s="9">
        <v>9.8511704902159796</v>
      </c>
    </row>
    <row r="471" spans="1:15">
      <c r="A471" s="8" t="s">
        <v>649</v>
      </c>
      <c r="B471" s="9">
        <v>9.8511704902159796</v>
      </c>
      <c r="C471" s="9">
        <v>2.2713224586437</v>
      </c>
      <c r="D471" s="9">
        <v>2.09437751004018</v>
      </c>
      <c r="E471" s="9">
        <v>-0.100000000000001</v>
      </c>
      <c r="F471" s="9">
        <v>1.00000000000051E-2</v>
      </c>
      <c r="G471" s="9">
        <v>4.09</v>
      </c>
      <c r="I471" s="14"/>
      <c r="J471" s="15"/>
      <c r="K471" s="14"/>
      <c r="L471" s="16"/>
      <c r="N471" s="9">
        <v>2.4363089267803502</v>
      </c>
      <c r="O471" s="9">
        <v>9.7299342791168204</v>
      </c>
    </row>
    <row r="472" spans="1:15">
      <c r="A472" s="8" t="s">
        <v>650</v>
      </c>
      <c r="B472" s="9">
        <v>9.7299342791168204</v>
      </c>
      <c r="C472" s="9">
        <v>3.0799025426375901</v>
      </c>
      <c r="D472" s="9">
        <v>2.4363089267803502</v>
      </c>
      <c r="E472" s="9">
        <v>-0.3</v>
      </c>
      <c r="F472" s="9">
        <v>0.80700000000000205</v>
      </c>
      <c r="G472" s="9">
        <v>3.96</v>
      </c>
      <c r="I472" s="14"/>
      <c r="J472" s="15"/>
      <c r="K472" s="14"/>
      <c r="L472" s="16"/>
      <c r="N472" s="9">
        <v>2.8102153229844902</v>
      </c>
      <c r="O472" s="9">
        <v>13.1053478914399</v>
      </c>
    </row>
    <row r="473" spans="1:15">
      <c r="A473" s="8" t="s">
        <v>651</v>
      </c>
      <c r="B473" s="9">
        <v>13.1053478914399</v>
      </c>
      <c r="C473" s="9">
        <v>2.62087245977767</v>
      </c>
      <c r="D473" s="9">
        <v>2.8102153229844902</v>
      </c>
      <c r="E473" s="9">
        <v>-0.3</v>
      </c>
      <c r="F473" s="9">
        <v>0.65900000000000603</v>
      </c>
      <c r="G473" s="9">
        <v>4.0599999999999996</v>
      </c>
      <c r="I473" s="14"/>
      <c r="J473" s="15"/>
      <c r="K473" s="14"/>
      <c r="L473" s="16"/>
      <c r="N473" s="9">
        <v>2.6714855433698901</v>
      </c>
      <c r="O473" s="9">
        <v>20.512719571053999</v>
      </c>
    </row>
    <row r="474" spans="1:15">
      <c r="A474" s="8" t="s">
        <v>652</v>
      </c>
      <c r="B474" s="9">
        <v>20.512719571053999</v>
      </c>
      <c r="C474" s="9">
        <v>3.7506180892363101</v>
      </c>
      <c r="D474" s="9">
        <v>2.6714855433698901</v>
      </c>
      <c r="E474" s="9">
        <v>-0.2</v>
      </c>
      <c r="F474" s="9">
        <v>0.86599999999999999</v>
      </c>
      <c r="G474" s="9">
        <v>4.59</v>
      </c>
      <c r="I474" s="14"/>
      <c r="J474" s="15"/>
      <c r="K474" s="14"/>
      <c r="L474" s="16"/>
      <c r="N474" s="9">
        <v>2.7060575968222298</v>
      </c>
      <c r="O474" s="9">
        <v>18.355377105967602</v>
      </c>
    </row>
    <row r="475" spans="1:15">
      <c r="A475" s="8" t="s">
        <v>653</v>
      </c>
      <c r="B475" s="9">
        <v>18.355377105967602</v>
      </c>
      <c r="C475" s="9">
        <v>3.2640395213433999</v>
      </c>
      <c r="D475" s="9">
        <v>2.7060575968222298</v>
      </c>
      <c r="E475" s="9">
        <v>-0.19999999999999901</v>
      </c>
      <c r="F475" s="9">
        <v>0.94500000000000695</v>
      </c>
      <c r="G475" s="9">
        <v>4.53</v>
      </c>
      <c r="I475" s="14"/>
      <c r="J475" s="15"/>
      <c r="K475" s="14"/>
      <c r="L475" s="16"/>
      <c r="N475" s="9">
        <v>2.6260525012382399</v>
      </c>
      <c r="O475" s="9">
        <v>13.990412482571699</v>
      </c>
    </row>
    <row r="476" spans="1:15">
      <c r="A476" s="8" t="s">
        <v>654</v>
      </c>
      <c r="B476" s="9">
        <v>13.990412482571699</v>
      </c>
      <c r="C476" s="9">
        <v>2.6665729265010101</v>
      </c>
      <c r="D476" s="9">
        <v>2.6260525012382399</v>
      </c>
      <c r="E476" s="9">
        <v>0</v>
      </c>
      <c r="F476" s="9">
        <v>0.45799999999999802</v>
      </c>
      <c r="G476" s="9">
        <v>4.6500000000000004</v>
      </c>
      <c r="I476" s="14"/>
      <c r="J476" s="15"/>
      <c r="K476" s="14"/>
      <c r="L476" s="16"/>
      <c r="N476" s="9">
        <v>2.3415475603745701</v>
      </c>
      <c r="O476" s="9">
        <v>13.0516482336519</v>
      </c>
    </row>
    <row r="477" spans="1:15">
      <c r="A477" s="8" t="s">
        <v>655</v>
      </c>
      <c r="B477" s="9">
        <v>13.0516482336519</v>
      </c>
      <c r="C477" s="9">
        <v>2.58082520257978</v>
      </c>
      <c r="D477" s="9">
        <v>2.3415475603745701</v>
      </c>
      <c r="E477" s="9">
        <v>-0.100000000000001</v>
      </c>
      <c r="F477" s="9">
        <v>0.448000000000008</v>
      </c>
      <c r="G477" s="9">
        <v>5.01</v>
      </c>
      <c r="I477" s="14"/>
      <c r="J477" s="15"/>
      <c r="K477" s="14"/>
      <c r="L477" s="16"/>
      <c r="N477" s="9">
        <v>1.9494354442808099</v>
      </c>
      <c r="O477" s="9">
        <v>14.290526630983999</v>
      </c>
    </row>
    <row r="478" spans="1:15">
      <c r="A478" s="8" t="s">
        <v>656</v>
      </c>
      <c r="B478" s="9">
        <v>14.290526630983999</v>
      </c>
      <c r="C478" s="9">
        <v>2.36724888644211</v>
      </c>
      <c r="D478" s="9">
        <v>1.9494354442808099</v>
      </c>
      <c r="E478" s="9">
        <v>-0.100000000000001</v>
      </c>
      <c r="F478" s="9">
        <v>0.25500000000001</v>
      </c>
      <c r="G478" s="9">
        <v>5.13</v>
      </c>
      <c r="I478" s="14"/>
      <c r="J478" s="15"/>
      <c r="K478" s="14"/>
      <c r="L478" s="16"/>
      <c r="N478" s="9">
        <v>2.7614588467225198</v>
      </c>
      <c r="O478" s="9">
        <v>12.4417608894437</v>
      </c>
    </row>
    <row r="479" spans="1:15">
      <c r="A479" s="8" t="s">
        <v>657</v>
      </c>
      <c r="B479" s="9">
        <v>12.4417608894437</v>
      </c>
      <c r="C479" s="9">
        <v>2.8681614893037102</v>
      </c>
      <c r="D479" s="9">
        <v>2.7614588467225198</v>
      </c>
      <c r="E479" s="9">
        <v>0.2</v>
      </c>
      <c r="F479" s="9">
        <v>0.73199999999999898</v>
      </c>
      <c r="G479" s="9">
        <v>5.49</v>
      </c>
      <c r="I479" s="14"/>
      <c r="J479" s="15"/>
      <c r="K479" s="14"/>
      <c r="L479" s="16"/>
      <c r="N479" s="9">
        <v>3.6040634291377498</v>
      </c>
      <c r="O479" s="9">
        <v>5.7481276282815603</v>
      </c>
    </row>
    <row r="480" spans="1:15">
      <c r="A480" s="8" t="s">
        <v>658</v>
      </c>
      <c r="B480" s="9">
        <v>5.7481276282815603</v>
      </c>
      <c r="C480" s="9">
        <v>2.1003214777772099</v>
      </c>
      <c r="D480" s="9">
        <v>3.6040634291377498</v>
      </c>
      <c r="E480" s="9">
        <v>0.3</v>
      </c>
      <c r="F480" s="9">
        <v>0.27400000000000102</v>
      </c>
      <c r="G480" s="9">
        <v>5.72</v>
      </c>
      <c r="I480" s="14"/>
      <c r="J480" s="15"/>
      <c r="K480" s="14"/>
      <c r="L480" s="16"/>
      <c r="N480" s="9">
        <v>4.3267326732673297</v>
      </c>
      <c r="O480" s="9">
        <v>3.5295776633998499</v>
      </c>
    </row>
    <row r="481" spans="1:15">
      <c r="A481" s="8" t="s">
        <v>659</v>
      </c>
      <c r="B481" s="9">
        <v>3.5295776633998499</v>
      </c>
      <c r="C481" s="9">
        <v>2.7702716640194902</v>
      </c>
      <c r="D481" s="9">
        <v>4.3267326732673297</v>
      </c>
      <c r="E481" s="9">
        <v>0.2</v>
      </c>
      <c r="F481" s="9">
        <v>0.83899999999999897</v>
      </c>
      <c r="G481" s="9">
        <v>5.94</v>
      </c>
      <c r="I481" s="14"/>
      <c r="J481" s="15"/>
      <c r="K481" s="14"/>
      <c r="L481" s="16"/>
      <c r="N481" s="9">
        <v>4.1033973412112301</v>
      </c>
      <c r="O481" s="9">
        <v>-4.1502113694515499</v>
      </c>
    </row>
    <row r="482" spans="1:15">
      <c r="A482" s="8" t="s">
        <v>660</v>
      </c>
      <c r="B482" s="9">
        <v>-4.1502113694515499</v>
      </c>
      <c r="C482" s="9">
        <v>1.85256814804258</v>
      </c>
      <c r="D482" s="9">
        <v>4.1033973412112301</v>
      </c>
      <c r="E482" s="9">
        <v>0.6</v>
      </c>
      <c r="F482" s="9">
        <v>0.19099999999998801</v>
      </c>
      <c r="G482" s="9">
        <v>5.85</v>
      </c>
      <c r="I482" s="14"/>
      <c r="J482" s="15"/>
      <c r="K482" s="14"/>
      <c r="L482" s="16"/>
      <c r="N482" s="9">
        <v>4.3531066223472203</v>
      </c>
      <c r="O482" s="9">
        <v>-5.4157603673533101</v>
      </c>
    </row>
    <row r="483" spans="1:15">
      <c r="A483" s="8" t="s">
        <v>661</v>
      </c>
      <c r="B483" s="9">
        <v>-5.4157603673533101</v>
      </c>
      <c r="C483" s="9">
        <v>2.1184400577756399</v>
      </c>
      <c r="D483" s="9">
        <v>4.3531066223472203</v>
      </c>
      <c r="E483" s="9">
        <v>0.4</v>
      </c>
      <c r="F483" s="9">
        <v>0.33199999999999402</v>
      </c>
      <c r="G483" s="9">
        <v>5.76</v>
      </c>
      <c r="I483" s="14"/>
      <c r="J483" s="15"/>
      <c r="K483" s="14"/>
      <c r="L483" s="16"/>
      <c r="N483" s="9">
        <v>4.1344769849895702</v>
      </c>
      <c r="O483" s="9">
        <v>-6.9084920400320904</v>
      </c>
    </row>
    <row r="484" spans="1:15">
      <c r="A484" s="8" t="s">
        <v>662</v>
      </c>
      <c r="B484" s="9">
        <v>-6.9084920400320904</v>
      </c>
      <c r="C484" s="9">
        <v>0.42929292929292401</v>
      </c>
      <c r="D484" s="9">
        <v>4.1344769849895702</v>
      </c>
      <c r="E484" s="9">
        <v>0.3</v>
      </c>
      <c r="F484" s="9">
        <v>-0.61700000000000399</v>
      </c>
      <c r="G484" s="9">
        <v>5.86</v>
      </c>
      <c r="I484" s="14"/>
      <c r="J484" s="15"/>
      <c r="K484" s="14"/>
      <c r="L484" s="16"/>
      <c r="N484" s="9">
        <v>4.0090204177057203</v>
      </c>
      <c r="O484" s="9">
        <v>-6.5287343915486602</v>
      </c>
    </row>
    <row r="485" spans="1:15">
      <c r="A485" s="8" t="s">
        <v>663</v>
      </c>
      <c r="B485" s="9">
        <v>-6.5287343915486602</v>
      </c>
      <c r="C485" s="9">
        <v>-0.27131200881013201</v>
      </c>
      <c r="D485" s="9">
        <v>4.0090204177057203</v>
      </c>
      <c r="E485" s="9">
        <v>0.69999999999999896</v>
      </c>
      <c r="F485" s="9">
        <v>-0.81500000000001205</v>
      </c>
      <c r="G485" s="9">
        <v>5.84</v>
      </c>
      <c r="I485" s="14"/>
      <c r="J485" s="15"/>
      <c r="K485" s="14"/>
      <c r="L485" s="16"/>
      <c r="N485" s="9">
        <v>3.95564165683462</v>
      </c>
      <c r="O485" s="9">
        <v>-8.5089702212175293</v>
      </c>
    </row>
    <row r="486" spans="1:15">
      <c r="A486" s="8" t="s">
        <v>664</v>
      </c>
      <c r="B486" s="9">
        <v>-8.5089702212175293</v>
      </c>
      <c r="C486" s="9">
        <v>-0.92479922122171698</v>
      </c>
      <c r="D486" s="9">
        <v>3.95564165683462</v>
      </c>
      <c r="E486" s="9">
        <v>0.5</v>
      </c>
      <c r="F486" s="9">
        <v>-1.923</v>
      </c>
      <c r="G486" s="9">
        <v>5.73</v>
      </c>
      <c r="I486" s="14"/>
      <c r="J486" s="15"/>
      <c r="K486" s="14"/>
      <c r="L486" s="16"/>
      <c r="N486" s="9">
        <v>4.0788010635726302</v>
      </c>
      <c r="O486" s="9">
        <v>-14.8568197691822</v>
      </c>
    </row>
    <row r="487" spans="1:15">
      <c r="A487" s="8" t="s">
        <v>665</v>
      </c>
      <c r="B487" s="9">
        <v>-14.8568197691822</v>
      </c>
      <c r="C487" s="9">
        <v>-2.0874791453094601</v>
      </c>
      <c r="D487" s="9">
        <v>4.0788010635726302</v>
      </c>
      <c r="E487" s="9">
        <v>1</v>
      </c>
      <c r="F487" s="9">
        <v>-2.1960000000000002</v>
      </c>
      <c r="G487" s="9">
        <v>5.98</v>
      </c>
      <c r="I487" s="14"/>
      <c r="J487" s="15"/>
      <c r="K487" s="14"/>
      <c r="L487" s="16"/>
      <c r="N487" s="9">
        <v>4.8633700446906802</v>
      </c>
      <c r="O487" s="9">
        <v>-12.9110062050341</v>
      </c>
    </row>
    <row r="488" spans="1:15">
      <c r="A488" s="8" t="s">
        <v>666</v>
      </c>
      <c r="B488" s="9">
        <v>-12.9110062050341</v>
      </c>
      <c r="C488" s="9">
        <v>-2.3644847927529602</v>
      </c>
      <c r="D488" s="9">
        <v>4.8633700446906802</v>
      </c>
      <c r="E488" s="9">
        <v>0.9</v>
      </c>
      <c r="F488" s="9">
        <v>-2.2779999999999898</v>
      </c>
      <c r="G488" s="9">
        <v>5.31</v>
      </c>
      <c r="I488" s="14"/>
      <c r="J488" s="15"/>
      <c r="K488" s="14"/>
      <c r="L488" s="16"/>
      <c r="N488" s="9">
        <v>5.5145412254214996</v>
      </c>
      <c r="O488" s="9">
        <v>-12.968880385891399</v>
      </c>
    </row>
    <row r="489" spans="1:15">
      <c r="A489" s="8" t="s">
        <v>667</v>
      </c>
      <c r="B489" s="9">
        <v>-12.968880385891399</v>
      </c>
      <c r="C489" s="9">
        <v>-1.8367943253836301</v>
      </c>
      <c r="D489" s="9">
        <v>5.5145412254214996</v>
      </c>
      <c r="E489" s="9">
        <v>1.2</v>
      </c>
      <c r="F489" s="9">
        <v>-2.452</v>
      </c>
      <c r="G489" s="9">
        <v>5.2</v>
      </c>
      <c r="I489" s="14"/>
      <c r="J489" s="15"/>
      <c r="K489" s="14"/>
      <c r="L489" s="16"/>
      <c r="N489" s="9">
        <v>5.3488450481771599</v>
      </c>
      <c r="O489" s="9">
        <v>-23.605043392827898</v>
      </c>
    </row>
    <row r="490" spans="1:15">
      <c r="A490" s="8" t="s">
        <v>668</v>
      </c>
      <c r="B490" s="9">
        <v>-23.605043392827898</v>
      </c>
      <c r="C490" s="9">
        <v>-3.7440109514031401</v>
      </c>
      <c r="D490" s="9">
        <v>5.3488450481771599</v>
      </c>
      <c r="E490" s="9">
        <v>1.5</v>
      </c>
      <c r="F490" s="9">
        <v>-3.35300000000001</v>
      </c>
      <c r="G490" s="9">
        <v>4.91</v>
      </c>
      <c r="I490" s="14"/>
      <c r="J490" s="15"/>
      <c r="K490" s="14"/>
      <c r="L490" s="16"/>
      <c r="N490" s="9">
        <v>4.9606000872889098</v>
      </c>
      <c r="O490" s="9">
        <v>-37.474989995998399</v>
      </c>
    </row>
    <row r="491" spans="1:15">
      <c r="A491" s="8" t="s">
        <v>669</v>
      </c>
      <c r="B491" s="9">
        <v>-37.474989995998399</v>
      </c>
      <c r="C491" s="9">
        <v>-7.8355938524348998</v>
      </c>
      <c r="D491" s="9">
        <v>4.9606000872889098</v>
      </c>
      <c r="E491" s="9">
        <v>1.5</v>
      </c>
      <c r="F491" s="9">
        <v>-6.7749999999999897</v>
      </c>
      <c r="G491" s="9">
        <v>3.81</v>
      </c>
      <c r="I491" s="14"/>
      <c r="J491" s="15"/>
      <c r="K491" s="14"/>
      <c r="L491" s="16"/>
      <c r="N491" s="9">
        <v>3.71114395450391</v>
      </c>
      <c r="O491" s="9">
        <v>-39.489852410980703</v>
      </c>
    </row>
    <row r="492" spans="1:15">
      <c r="A492" s="8" t="s">
        <v>670</v>
      </c>
      <c r="B492" s="9">
        <v>-39.489852410980703</v>
      </c>
      <c r="C492" s="9">
        <v>-6.4572233939406098</v>
      </c>
      <c r="D492" s="9">
        <v>3.71114395450391</v>
      </c>
      <c r="E492" s="9">
        <v>1.9</v>
      </c>
      <c r="F492" s="9">
        <v>-5.5009999999999897</v>
      </c>
      <c r="G492" s="9">
        <v>3.43</v>
      </c>
      <c r="I492" s="14"/>
      <c r="J492" s="15"/>
      <c r="K492" s="14"/>
      <c r="L492" s="16"/>
      <c r="N492" s="9">
        <v>1.03587358830786</v>
      </c>
      <c r="O492" s="9">
        <v>-38.485793674575703</v>
      </c>
    </row>
    <row r="493" spans="1:15">
      <c r="A493" s="8" t="s">
        <v>671</v>
      </c>
      <c r="B493" s="9">
        <v>-38.485793674575703</v>
      </c>
      <c r="C493" s="9">
        <v>-7.56794187306813</v>
      </c>
      <c r="D493" s="9">
        <v>1.03587358830786</v>
      </c>
      <c r="E493" s="9">
        <v>2.2000000000000002</v>
      </c>
      <c r="F493" s="9">
        <v>-6.63</v>
      </c>
      <c r="G493" s="9">
        <v>2.84</v>
      </c>
      <c r="I493" s="14"/>
      <c r="J493" s="15"/>
      <c r="K493" s="14"/>
      <c r="L493" s="16"/>
      <c r="N493" s="9">
        <v>-4.4931278791493501E-2</v>
      </c>
      <c r="O493" s="9">
        <v>-40.090674984585199</v>
      </c>
    </row>
    <row r="494" spans="1:15">
      <c r="A494" s="8" t="s">
        <v>672</v>
      </c>
      <c r="B494" s="9">
        <v>-40.090674984585199</v>
      </c>
      <c r="C494" s="9">
        <v>-8.8724990505886296</v>
      </c>
      <c r="D494" s="9">
        <v>-4.4931278791493501E-2</v>
      </c>
      <c r="E494" s="9">
        <v>2.4</v>
      </c>
      <c r="F494" s="9">
        <v>-8.2850000000000001</v>
      </c>
      <c r="G494" s="9">
        <v>2</v>
      </c>
      <c r="I494" s="14"/>
      <c r="J494" s="15"/>
      <c r="K494" s="14"/>
      <c r="L494" s="16"/>
      <c r="N494" s="9">
        <v>-0.125338673577569</v>
      </c>
      <c r="O494" s="9">
        <v>-44.756243283256801</v>
      </c>
    </row>
    <row r="495" spans="1:15">
      <c r="A495" s="8" t="s">
        <v>673</v>
      </c>
      <c r="B495" s="9">
        <v>-44.756243283256801</v>
      </c>
      <c r="C495" s="9">
        <v>-10.622247635097899</v>
      </c>
      <c r="D495" s="9">
        <v>-0.125338673577569</v>
      </c>
      <c r="E495" s="9">
        <v>2.7</v>
      </c>
      <c r="F495" s="9">
        <v>-9.5909999999999904</v>
      </c>
      <c r="G495" s="9">
        <v>1.54</v>
      </c>
      <c r="I495" s="14"/>
      <c r="J495" s="15"/>
      <c r="K495" s="14"/>
      <c r="L495" s="16"/>
      <c r="N495" s="9">
        <v>8.1804205864521903E-2</v>
      </c>
      <c r="O495" s="9">
        <v>-39.6786875330763</v>
      </c>
    </row>
    <row r="496" spans="1:15">
      <c r="A496" s="8" t="s">
        <v>674</v>
      </c>
      <c r="B496" s="9">
        <v>-39.6786875330763</v>
      </c>
      <c r="C496" s="9">
        <v>-11.456877042997199</v>
      </c>
      <c r="D496" s="9">
        <v>8.1804205864521903E-2</v>
      </c>
      <c r="E496" s="9">
        <v>3.4</v>
      </c>
      <c r="F496" s="9">
        <v>-10.01</v>
      </c>
      <c r="G496" s="9">
        <v>1.3</v>
      </c>
      <c r="I496" s="14"/>
      <c r="J496" s="15"/>
      <c r="K496" s="14"/>
      <c r="L496" s="16"/>
      <c r="N496" s="9">
        <v>-0.42146078307413498</v>
      </c>
      <c r="O496" s="9">
        <v>-37.008061547788301</v>
      </c>
    </row>
    <row r="497" spans="1:15">
      <c r="A497" s="8" t="s">
        <v>675</v>
      </c>
      <c r="B497" s="9">
        <v>-37.008061547788301</v>
      </c>
      <c r="C497" s="9">
        <v>-12.5333788423314</v>
      </c>
      <c r="D497" s="9">
        <v>-0.42146078307413498</v>
      </c>
      <c r="E497" s="9">
        <v>3.5</v>
      </c>
      <c r="F497" s="9">
        <v>-10.851000000000001</v>
      </c>
      <c r="G497" s="9">
        <v>0.42</v>
      </c>
      <c r="I497" s="14"/>
      <c r="J497" s="15"/>
      <c r="K497" s="14"/>
      <c r="L497" s="16"/>
      <c r="N497" s="9">
        <v>-0.60530765135026199</v>
      </c>
      <c r="O497" s="9">
        <v>-34.364958082806098</v>
      </c>
    </row>
    <row r="498" spans="1:15">
      <c r="A498" s="8" t="s">
        <v>676</v>
      </c>
      <c r="B498" s="9">
        <v>-34.364958082806098</v>
      </c>
      <c r="C498" s="9">
        <v>-13.5828625235405</v>
      </c>
      <c r="D498" s="9">
        <v>-0.60530765135026199</v>
      </c>
      <c r="E498" s="9">
        <v>3.9</v>
      </c>
      <c r="F498" s="9">
        <v>-10.765000000000001</v>
      </c>
      <c r="G498" s="9">
        <v>-0.61</v>
      </c>
      <c r="I498" s="14"/>
      <c r="J498" s="15"/>
      <c r="K498" s="14"/>
      <c r="L498" s="16"/>
      <c r="N498" s="9">
        <v>-1.0390780678814699</v>
      </c>
      <c r="O498" s="9">
        <v>-28.178125000000001</v>
      </c>
    </row>
    <row r="499" spans="1:15">
      <c r="A499" s="8" t="s">
        <v>677</v>
      </c>
      <c r="B499" s="9">
        <v>-28.178125000000001</v>
      </c>
      <c r="C499" s="9">
        <v>-12.988985947588301</v>
      </c>
      <c r="D499" s="9">
        <v>-1.0390780678814699</v>
      </c>
      <c r="E499" s="9">
        <v>4</v>
      </c>
      <c r="F499" s="9">
        <v>-11.031000000000001</v>
      </c>
      <c r="G499" s="9">
        <v>-1.61</v>
      </c>
      <c r="I499" s="14"/>
      <c r="J499" s="15"/>
      <c r="K499" s="14"/>
      <c r="L499" s="16"/>
      <c r="N499" s="9">
        <v>-1.2523069417661099</v>
      </c>
      <c r="O499" s="9">
        <v>-22.084931117739</v>
      </c>
    </row>
    <row r="500" spans="1:15">
      <c r="A500" s="8" t="s">
        <v>678</v>
      </c>
      <c r="B500" s="9">
        <v>-22.084931117739</v>
      </c>
      <c r="C500" s="9">
        <v>-12.688870185563699</v>
      </c>
      <c r="D500" s="9">
        <v>-1.2523069417661099</v>
      </c>
      <c r="E500" s="9">
        <v>4</v>
      </c>
      <c r="F500" s="9">
        <v>-10.877000000000001</v>
      </c>
      <c r="G500" s="9">
        <v>-1.91</v>
      </c>
      <c r="J500" s="15"/>
      <c r="K500" s="14"/>
      <c r="L500" s="16"/>
      <c r="N500" s="9">
        <v>-1.97533568840084</v>
      </c>
      <c r="O500" s="9">
        <v>-20.439964765401498</v>
      </c>
    </row>
    <row r="501" spans="1:15">
      <c r="A501" s="8" t="s">
        <v>679</v>
      </c>
      <c r="B501" s="9">
        <v>-20.439964765401498</v>
      </c>
      <c r="C501" s="9">
        <v>-10.963192576930201</v>
      </c>
      <c r="D501" s="9">
        <v>-1.97533568840084</v>
      </c>
      <c r="E501" s="9">
        <v>3.6</v>
      </c>
      <c r="F501" s="9">
        <v>-9.8490000000000002</v>
      </c>
      <c r="G501" s="9">
        <v>-2.66</v>
      </c>
      <c r="J501" s="15"/>
      <c r="K501" s="14"/>
      <c r="L501" s="16"/>
      <c r="N501" s="9">
        <v>-1.46860530489672</v>
      </c>
      <c r="O501" s="9">
        <v>-9.36931993552591</v>
      </c>
    </row>
    <row r="502" spans="1:15">
      <c r="A502" s="8" t="s">
        <v>680</v>
      </c>
      <c r="B502" s="9">
        <v>-9.36931993552591</v>
      </c>
      <c r="C502" s="9">
        <v>-8.8946678721264494</v>
      </c>
      <c r="D502" s="9">
        <v>-1.46860530489672</v>
      </c>
      <c r="E502" s="9">
        <v>3.6</v>
      </c>
      <c r="F502" s="9">
        <v>-7.97</v>
      </c>
      <c r="G502" s="9">
        <v>-3.27</v>
      </c>
      <c r="J502" s="15"/>
      <c r="K502" s="14"/>
      <c r="L502" s="16"/>
      <c r="N502" s="9">
        <v>-1.3411257231112299</v>
      </c>
      <c r="O502" s="9">
        <v>6.9615483870967703</v>
      </c>
    </row>
    <row r="503" spans="1:15">
      <c r="A503" s="8" t="s">
        <v>681</v>
      </c>
      <c r="B503" s="9">
        <v>6.9615483870967703</v>
      </c>
      <c r="C503" s="9">
        <v>-5.19007560430199</v>
      </c>
      <c r="D503" s="9">
        <v>-1.3411257231112299</v>
      </c>
      <c r="E503" s="9">
        <v>3.6</v>
      </c>
      <c r="F503" s="9">
        <v>-4.26400000000001</v>
      </c>
      <c r="G503" s="9">
        <v>-3.16</v>
      </c>
      <c r="J503" s="15"/>
      <c r="K503" s="14"/>
      <c r="L503" s="16"/>
      <c r="N503" s="9">
        <v>-0.21906360684769099</v>
      </c>
      <c r="O503" s="9">
        <v>22.247389092207399</v>
      </c>
    </row>
    <row r="504" spans="1:15">
      <c r="A504" s="8" t="s">
        <v>682</v>
      </c>
      <c r="B504" s="9">
        <v>22.247389092207399</v>
      </c>
      <c r="C504" s="9">
        <v>-5.5106162444033702</v>
      </c>
      <c r="D504" s="9">
        <v>-0.21906360684769099</v>
      </c>
      <c r="E504" s="9">
        <v>3.5</v>
      </c>
      <c r="F504" s="9">
        <v>-4.6790000000000003</v>
      </c>
      <c r="G504" s="9">
        <v>-3.59</v>
      </c>
      <c r="J504" s="15"/>
      <c r="K504" s="14"/>
      <c r="L504" s="16"/>
      <c r="N504" s="9">
        <v>1.84855558112558</v>
      </c>
      <c r="O504" s="9">
        <v>23.4541931912538</v>
      </c>
    </row>
    <row r="505" spans="1:15">
      <c r="A505" s="8" t="s">
        <v>683</v>
      </c>
      <c r="B505" s="9">
        <v>23.4541931912538</v>
      </c>
      <c r="C505" s="9">
        <v>-3.95644007252749</v>
      </c>
      <c r="D505" s="9">
        <v>1.84855558112558</v>
      </c>
      <c r="E505" s="9">
        <v>3.1</v>
      </c>
      <c r="F505" s="9">
        <v>-3.4060000000000099</v>
      </c>
      <c r="G505" s="9">
        <v>-3.74</v>
      </c>
      <c r="J505" s="15"/>
      <c r="K505" s="14"/>
      <c r="L505" s="16"/>
      <c r="N505" s="9">
        <v>2.7846256488390599</v>
      </c>
      <c r="O505" s="9">
        <v>30.0273647503269</v>
      </c>
    </row>
    <row r="506" spans="1:15">
      <c r="A506" s="8" t="s">
        <v>684</v>
      </c>
      <c r="B506" s="9">
        <v>30.0273647503269</v>
      </c>
      <c r="C506" s="9">
        <v>-1.69327952272328</v>
      </c>
      <c r="D506" s="9">
        <v>2.7846256488390599</v>
      </c>
      <c r="E506" s="9">
        <v>2.6</v>
      </c>
      <c r="F506" s="9">
        <v>-1.363</v>
      </c>
      <c r="G506" s="9">
        <v>-4.22</v>
      </c>
      <c r="J506" s="15"/>
      <c r="K506" s="14"/>
      <c r="L506" s="16"/>
      <c r="N506" s="9">
        <v>2.65523049268961</v>
      </c>
      <c r="O506" s="9">
        <v>50.252350052374503</v>
      </c>
    </row>
    <row r="507" spans="1:15">
      <c r="A507" s="8" t="s">
        <v>685</v>
      </c>
      <c r="B507" s="9">
        <v>50.252350052374503</v>
      </c>
      <c r="C507" s="9">
        <v>1.5163078856989001</v>
      </c>
      <c r="D507" s="9">
        <v>2.65523049268961</v>
      </c>
      <c r="E507" s="9">
        <v>2</v>
      </c>
      <c r="F507" s="9">
        <v>1.0169999999999999</v>
      </c>
      <c r="G507" s="9">
        <v>-4.3600000000000003</v>
      </c>
      <c r="J507" s="15"/>
      <c r="K507" s="14"/>
      <c r="L507" s="16"/>
      <c r="N507" s="9">
        <v>2.2144242919620098</v>
      </c>
      <c r="O507" s="9">
        <v>46.568989935703797</v>
      </c>
    </row>
    <row r="508" spans="1:15">
      <c r="A508" s="8" t="s">
        <v>686</v>
      </c>
      <c r="B508" s="9">
        <v>46.568989935703797</v>
      </c>
      <c r="C508" s="9">
        <v>2.2786650612263402</v>
      </c>
      <c r="D508" s="9">
        <v>2.2144242919620098</v>
      </c>
      <c r="E508" s="9">
        <v>1.5</v>
      </c>
      <c r="F508" s="9">
        <v>1.65700000000001</v>
      </c>
      <c r="G508" s="9">
        <v>-4.3600000000000003</v>
      </c>
      <c r="J508" s="15"/>
      <c r="K508" s="14"/>
      <c r="L508" s="16"/>
      <c r="N508" s="9">
        <v>2.3918022225043898</v>
      </c>
      <c r="O508" s="9">
        <v>35.962007768013699</v>
      </c>
    </row>
    <row r="509" spans="1:15">
      <c r="A509" s="8" t="s">
        <v>687</v>
      </c>
      <c r="B509" s="9">
        <v>35.962007768013699</v>
      </c>
      <c r="C509" s="9">
        <v>4.4267695026914096</v>
      </c>
      <c r="D509" s="9">
        <v>2.3918022225043898</v>
      </c>
      <c r="E509" s="9">
        <v>1.1000000000000001</v>
      </c>
      <c r="F509" s="9">
        <v>3.22800000000001</v>
      </c>
      <c r="G509" s="9">
        <v>-4.22</v>
      </c>
      <c r="I509" s="17"/>
      <c r="J509" s="15"/>
      <c r="K509" s="14"/>
      <c r="L509" s="16"/>
      <c r="N509" s="9">
        <v>2.2409661200131699</v>
      </c>
      <c r="O509" s="9">
        <v>18.524925473812502</v>
      </c>
    </row>
    <row r="510" spans="1:15">
      <c r="A510" s="8" t="s">
        <v>688</v>
      </c>
      <c r="B510" s="9">
        <v>18.524925473812502</v>
      </c>
      <c r="C510" s="9">
        <v>6.5306219132329701</v>
      </c>
      <c r="D510" s="9">
        <v>2.2409661200131699</v>
      </c>
      <c r="E510" s="9">
        <v>1</v>
      </c>
      <c r="F510" s="9">
        <v>4.1719999999999997</v>
      </c>
      <c r="G510" s="9">
        <v>-3.94</v>
      </c>
      <c r="I510" s="17"/>
      <c r="J510" s="15"/>
      <c r="K510" s="14"/>
      <c r="L510" s="16"/>
      <c r="N510" s="9">
        <v>1.9591645153719699</v>
      </c>
      <c r="O510" s="9">
        <v>12.1165644171779</v>
      </c>
    </row>
    <row r="511" spans="1:15">
      <c r="A511" s="8" t="s">
        <v>689</v>
      </c>
      <c r="B511" s="9">
        <v>12.1165644171779</v>
      </c>
      <c r="C511" s="9">
        <v>7.9748015147404097</v>
      </c>
      <c r="D511" s="9">
        <v>1.9591645153719699</v>
      </c>
      <c r="E511" s="9">
        <v>0.29999999999999899</v>
      </c>
      <c r="F511" s="9">
        <v>5.6800000000000104</v>
      </c>
      <c r="G511" s="9">
        <v>-3.93</v>
      </c>
      <c r="I511" s="17"/>
      <c r="J511" s="15"/>
      <c r="K511" s="14"/>
      <c r="L511" s="16"/>
      <c r="N511" s="9">
        <v>1.1050625005826</v>
      </c>
      <c r="O511" s="9">
        <v>11.5566897557419</v>
      </c>
    </row>
    <row r="512" spans="1:15">
      <c r="A512" s="8" t="s">
        <v>690</v>
      </c>
      <c r="B512" s="9">
        <v>11.5566897557419</v>
      </c>
      <c r="C512" s="9">
        <v>8.3142070231810905</v>
      </c>
      <c r="D512" s="9">
        <v>1.1050625005826</v>
      </c>
      <c r="E512" s="9">
        <v>0</v>
      </c>
      <c r="F512" s="9">
        <v>5.9349999999999898</v>
      </c>
      <c r="G512" s="9">
        <v>-3.75</v>
      </c>
      <c r="I512" s="17"/>
      <c r="J512" s="15"/>
      <c r="K512" s="14"/>
      <c r="L512" s="16"/>
      <c r="N512" s="9">
        <v>1.3144049093465799</v>
      </c>
      <c r="O512" s="9">
        <v>2.8129960220258301</v>
      </c>
    </row>
    <row r="513" spans="1:15">
      <c r="A513" s="8" t="s">
        <v>691</v>
      </c>
      <c r="B513" s="9">
        <v>2.8129960220258301</v>
      </c>
      <c r="C513" s="9">
        <v>7.3329874920744498</v>
      </c>
      <c r="D513" s="9">
        <v>1.3144049093465799</v>
      </c>
      <c r="E513" s="9">
        <v>9.9999999999999603E-2</v>
      </c>
      <c r="F513" s="9">
        <v>5.4740000000000002</v>
      </c>
      <c r="G513" s="9">
        <v>-3.39</v>
      </c>
      <c r="I513" s="17"/>
      <c r="J513" s="15"/>
      <c r="K513" s="14"/>
      <c r="L513" s="16"/>
      <c r="N513" s="9">
        <v>1.1987048050249101</v>
      </c>
      <c r="O513" s="9">
        <v>4.9636735157225598</v>
      </c>
    </row>
    <row r="514" spans="1:15">
      <c r="A514" s="8" t="s">
        <v>692</v>
      </c>
      <c r="B514" s="9">
        <v>4.9636735157225598</v>
      </c>
      <c r="C514" s="9">
        <v>6.3277025143557903</v>
      </c>
      <c r="D514" s="9">
        <v>1.1987048050249101</v>
      </c>
      <c r="E514" s="9">
        <v>-9.9999999999999603E-2</v>
      </c>
      <c r="F514" s="9">
        <v>4.7300000000000004</v>
      </c>
      <c r="G514" s="9">
        <v>-3.14</v>
      </c>
      <c r="I514" s="17"/>
      <c r="J514" s="15"/>
      <c r="K514" s="14"/>
      <c r="L514" s="16"/>
    </row>
    <row r="515" spans="1:15">
      <c r="A515" s="8"/>
      <c r="B515" s="9"/>
      <c r="C515" s="17"/>
      <c r="I515" s="17"/>
      <c r="J515" s="15"/>
      <c r="K515" s="14"/>
      <c r="L515" s="16"/>
    </row>
    <row r="516" spans="1:15">
      <c r="A516" s="8"/>
      <c r="B516" s="9"/>
      <c r="C516" s="17"/>
      <c r="I516" s="17"/>
      <c r="J516" s="15"/>
      <c r="K516" s="14"/>
      <c r="L516" s="16"/>
    </row>
    <row r="517" spans="1:15">
      <c r="A517" s="8"/>
      <c r="B517" s="9"/>
      <c r="C517" s="17"/>
      <c r="I517" s="17"/>
      <c r="J517" s="15"/>
      <c r="K517" s="14"/>
      <c r="L517" s="16"/>
    </row>
    <row r="518" spans="1:15">
      <c r="A518" s="8"/>
      <c r="B518" s="9"/>
      <c r="C518" s="17"/>
      <c r="I518" s="17"/>
      <c r="J518" s="15"/>
      <c r="K518" s="14"/>
      <c r="L518" s="16"/>
    </row>
    <row r="519" spans="1:15">
      <c r="A519" s="8"/>
      <c r="B519" s="9"/>
      <c r="C519" s="17"/>
      <c r="I519" s="17"/>
      <c r="J519" s="15"/>
      <c r="K519" s="14"/>
      <c r="L519" s="16"/>
    </row>
    <row r="520" spans="1:15">
      <c r="A520" s="8"/>
      <c r="B520" s="9"/>
      <c r="C520" s="17"/>
      <c r="I520" s="17"/>
      <c r="J520" s="15"/>
      <c r="K520" s="14"/>
      <c r="L520" s="16"/>
    </row>
    <row r="521" spans="1:15">
      <c r="A521" s="8"/>
      <c r="B521" s="9"/>
      <c r="C521" s="17"/>
      <c r="I521" s="17"/>
      <c r="J521" s="15"/>
      <c r="K521" s="14"/>
      <c r="L521" s="16"/>
    </row>
    <row r="522" spans="1:15">
      <c r="A522" s="8"/>
      <c r="B522" s="9"/>
      <c r="C522" s="17"/>
      <c r="I522" s="17"/>
      <c r="J522" s="15"/>
      <c r="K522" s="14"/>
      <c r="L522" s="16"/>
    </row>
    <row r="523" spans="1:15">
      <c r="A523" s="8"/>
      <c r="B523" s="9"/>
      <c r="C523" s="17"/>
      <c r="I523" s="17"/>
      <c r="J523" s="15"/>
      <c r="K523" s="14"/>
      <c r="L523" s="16"/>
    </row>
    <row r="524" spans="1:15">
      <c r="A524" s="8"/>
      <c r="B524" s="9"/>
      <c r="C524" s="17"/>
      <c r="I524" s="17"/>
    </row>
    <row r="525" spans="1:15">
      <c r="A525" s="8"/>
      <c r="B525" s="9"/>
      <c r="C525" s="17"/>
      <c r="I525" s="17"/>
    </row>
    <row r="526" spans="1:15">
      <c r="A526" s="8"/>
      <c r="B526" s="9"/>
      <c r="C526" s="17"/>
      <c r="I526" s="17"/>
    </row>
    <row r="527" spans="1:15">
      <c r="A527" s="8"/>
      <c r="B527" s="9"/>
      <c r="C527" s="17"/>
      <c r="I527" s="17"/>
    </row>
    <row r="528" spans="1:15">
      <c r="A528" s="8"/>
      <c r="B528" s="9"/>
      <c r="C528" s="17"/>
      <c r="I528" s="17"/>
    </row>
    <row r="529" spans="1:9">
      <c r="A529" s="8"/>
      <c r="B529" s="9"/>
      <c r="C529" s="17"/>
      <c r="I529" s="17"/>
    </row>
    <row r="530" spans="1:9">
      <c r="A530" s="8"/>
      <c r="B530" s="9"/>
      <c r="C530" s="17"/>
      <c r="I530" s="17"/>
    </row>
    <row r="531" spans="1:9">
      <c r="A531" s="8"/>
      <c r="B531" s="9"/>
      <c r="C531" s="17"/>
      <c r="I531" s="17"/>
    </row>
    <row r="532" spans="1:9">
      <c r="A532" s="8"/>
      <c r="B532" s="9"/>
      <c r="C532" s="17"/>
      <c r="I532" s="17"/>
    </row>
    <row r="533" spans="1:9">
      <c r="A533" s="8"/>
      <c r="B533" s="9"/>
      <c r="C533" s="17"/>
      <c r="I533" s="17"/>
    </row>
    <row r="534" spans="1:9">
      <c r="A534" s="8"/>
      <c r="B534" s="9"/>
      <c r="C534" s="17"/>
      <c r="I534" s="17"/>
    </row>
    <row r="535" spans="1:9">
      <c r="A535" s="8"/>
      <c r="B535" s="9"/>
      <c r="C535" s="17"/>
      <c r="I535" s="17"/>
    </row>
    <row r="536" spans="1:9">
      <c r="A536" s="8"/>
      <c r="B536" s="9"/>
      <c r="C536" s="17"/>
      <c r="I536" s="17"/>
    </row>
    <row r="537" spans="1:9">
      <c r="A537" s="8"/>
      <c r="B537" s="9"/>
      <c r="C537" s="17"/>
      <c r="I537" s="17"/>
    </row>
    <row r="538" spans="1:9">
      <c r="A538" s="8"/>
      <c r="B538" s="9"/>
      <c r="C538" s="17"/>
      <c r="I538" s="17"/>
    </row>
    <row r="539" spans="1:9">
      <c r="A539" s="8"/>
      <c r="B539" s="9"/>
      <c r="C539" s="17"/>
      <c r="I539" s="17"/>
    </row>
    <row r="540" spans="1:9">
      <c r="A540" s="8"/>
      <c r="B540" s="9"/>
      <c r="C540" s="17"/>
      <c r="I540" s="17"/>
    </row>
    <row r="541" spans="1:9">
      <c r="A541" s="8"/>
      <c r="B541" s="9"/>
      <c r="C541" s="17"/>
      <c r="I541" s="17"/>
    </row>
    <row r="542" spans="1:9">
      <c r="A542" s="8"/>
      <c r="B542" s="9"/>
      <c r="C542" s="17"/>
      <c r="I542" s="17"/>
    </row>
    <row r="543" spans="1:9">
      <c r="A543" s="8"/>
      <c r="B543" s="9"/>
      <c r="C543" s="17"/>
      <c r="I543" s="17"/>
    </row>
    <row r="544" spans="1:9">
      <c r="A544" s="8"/>
      <c r="B544" s="9"/>
      <c r="C544" s="17"/>
      <c r="I544" s="17"/>
    </row>
    <row r="545" spans="1:9">
      <c r="A545" s="8"/>
      <c r="B545" s="9"/>
      <c r="C545" s="17"/>
      <c r="I545" s="17"/>
    </row>
    <row r="546" spans="1:9">
      <c r="A546" s="8"/>
      <c r="B546" s="9"/>
      <c r="C546" s="17"/>
      <c r="I546" s="17"/>
    </row>
    <row r="547" spans="1:9">
      <c r="A547" s="8"/>
      <c r="B547" s="9"/>
      <c r="C547" s="17"/>
      <c r="I547" s="17"/>
    </row>
    <row r="548" spans="1:9">
      <c r="A548" s="8"/>
      <c r="B548" s="9"/>
      <c r="C548" s="17"/>
      <c r="I548" s="17"/>
    </row>
    <row r="549" spans="1:9">
      <c r="A549" s="8"/>
      <c r="B549" s="9"/>
      <c r="C549" s="17"/>
      <c r="I549" s="17"/>
    </row>
    <row r="550" spans="1:9">
      <c r="A550" s="8"/>
      <c r="B550" s="9"/>
      <c r="C550" s="17"/>
      <c r="I550" s="17"/>
    </row>
    <row r="551" spans="1:9">
      <c r="A551" s="8"/>
      <c r="B551" s="9"/>
      <c r="C551" s="17"/>
      <c r="I551" s="17"/>
    </row>
    <row r="552" spans="1:9">
      <c r="A552" s="8"/>
      <c r="B552" s="9"/>
      <c r="C552" s="17"/>
      <c r="I552" s="17"/>
    </row>
    <row r="553" spans="1:9">
      <c r="A553" s="8"/>
      <c r="B553" s="9"/>
      <c r="C553" s="17"/>
      <c r="I553" s="17"/>
    </row>
    <row r="554" spans="1:9">
      <c r="A554" s="8"/>
      <c r="B554" s="9"/>
      <c r="C554" s="17"/>
      <c r="I554" s="17"/>
    </row>
    <row r="555" spans="1:9">
      <c r="A555" s="8"/>
      <c r="B555" s="9"/>
      <c r="C555" s="17"/>
      <c r="I555" s="17"/>
    </row>
    <row r="556" spans="1:9">
      <c r="A556" s="8"/>
      <c r="B556" s="9"/>
      <c r="C556" s="17"/>
      <c r="I556" s="17"/>
    </row>
    <row r="557" spans="1:9">
      <c r="A557" s="8"/>
      <c r="B557" s="9"/>
      <c r="C557" s="17"/>
      <c r="I557" s="17"/>
    </row>
    <row r="558" spans="1:9">
      <c r="A558" s="8"/>
      <c r="B558" s="9"/>
      <c r="C558" s="17"/>
      <c r="I558" s="17"/>
    </row>
    <row r="559" spans="1:9">
      <c r="A559" s="8"/>
      <c r="B559" s="9"/>
      <c r="C559" s="17"/>
      <c r="I559" s="17"/>
    </row>
    <row r="560" spans="1:9">
      <c r="A560" s="8"/>
      <c r="B560" s="9"/>
      <c r="C560" s="17"/>
      <c r="I560" s="17"/>
    </row>
    <row r="561" spans="1:9">
      <c r="A561" s="8"/>
      <c r="B561" s="9"/>
      <c r="C561" s="17"/>
      <c r="I561" s="17"/>
    </row>
    <row r="562" spans="1:9">
      <c r="A562" s="8"/>
      <c r="B562" s="9"/>
      <c r="C562" s="17"/>
      <c r="I562" s="17"/>
    </row>
    <row r="563" spans="1:9">
      <c r="A563" s="8"/>
      <c r="B563" s="9"/>
      <c r="C563" s="17"/>
      <c r="I563" s="17"/>
    </row>
    <row r="564" spans="1:9">
      <c r="A564" s="8"/>
      <c r="B564" s="9"/>
      <c r="C564" s="17"/>
      <c r="I564" s="17"/>
    </row>
    <row r="565" spans="1:9">
      <c r="A565" s="8"/>
      <c r="B565" s="9"/>
      <c r="C565" s="17"/>
      <c r="I565" s="17"/>
    </row>
    <row r="566" spans="1:9">
      <c r="A566" s="8"/>
      <c r="B566" s="9"/>
      <c r="C566" s="17"/>
      <c r="I566" s="17"/>
    </row>
    <row r="567" spans="1:9">
      <c r="A567" s="8"/>
      <c r="B567" s="9"/>
      <c r="C567" s="17"/>
      <c r="I567" s="17"/>
    </row>
    <row r="568" spans="1:9">
      <c r="A568" s="8"/>
      <c r="B568" s="9"/>
      <c r="C568" s="17"/>
      <c r="I568" s="17"/>
    </row>
    <row r="569" spans="1:9">
      <c r="A569" s="8"/>
      <c r="B569" s="9"/>
      <c r="C569" s="17"/>
      <c r="I569" s="17"/>
    </row>
    <row r="570" spans="1:9">
      <c r="A570" s="8"/>
      <c r="B570" s="9"/>
      <c r="C570" s="17"/>
      <c r="I570" s="17"/>
    </row>
    <row r="571" spans="1:9">
      <c r="A571" s="8"/>
      <c r="B571" s="9"/>
      <c r="C571" s="17"/>
      <c r="I571" s="17"/>
    </row>
    <row r="572" spans="1:9">
      <c r="A572" s="8"/>
      <c r="B572" s="9"/>
      <c r="C572" s="17"/>
      <c r="I572" s="17"/>
    </row>
    <row r="573" spans="1:9">
      <c r="A573" s="8"/>
      <c r="B573" s="9"/>
      <c r="C573" s="17"/>
      <c r="I573" s="17"/>
    </row>
    <row r="574" spans="1:9">
      <c r="A574" s="8"/>
      <c r="B574" s="9"/>
      <c r="C574" s="17"/>
      <c r="I574" s="17"/>
    </row>
    <row r="575" spans="1:9">
      <c r="A575" s="8"/>
      <c r="B575" s="9"/>
      <c r="C575" s="17"/>
      <c r="I575" s="17"/>
    </row>
    <row r="576" spans="1:9">
      <c r="A576" s="8"/>
      <c r="B576" s="9"/>
      <c r="C576" s="17"/>
      <c r="I576" s="17"/>
    </row>
    <row r="577" spans="1:9">
      <c r="A577" s="8"/>
      <c r="B577" s="9"/>
      <c r="C577" s="17"/>
      <c r="I577" s="17"/>
    </row>
    <row r="578" spans="1:9">
      <c r="A578" s="8"/>
      <c r="B578" s="9"/>
      <c r="C578" s="17"/>
      <c r="I578" s="17"/>
    </row>
    <row r="579" spans="1:9">
      <c r="A579" s="8"/>
      <c r="B579" s="9"/>
      <c r="C579" s="17"/>
      <c r="I579" s="17"/>
    </row>
    <row r="580" spans="1:9">
      <c r="A580" s="8"/>
      <c r="B580" s="9"/>
      <c r="C580" s="17"/>
      <c r="I580" s="17"/>
    </row>
    <row r="581" spans="1:9">
      <c r="A581" s="8"/>
      <c r="B581" s="9"/>
      <c r="C581" s="17"/>
      <c r="I581" s="17"/>
    </row>
    <row r="582" spans="1:9">
      <c r="A582" s="8"/>
      <c r="B582" s="9"/>
      <c r="C582" s="17"/>
      <c r="I582" s="17"/>
    </row>
    <row r="583" spans="1:9">
      <c r="A583" s="8"/>
      <c r="B583" s="9"/>
      <c r="C583" s="17"/>
      <c r="I583" s="17"/>
    </row>
    <row r="584" spans="1:9">
      <c r="A584" s="8"/>
      <c r="B584" s="9"/>
      <c r="C584" s="17"/>
      <c r="I584" s="17"/>
    </row>
    <row r="585" spans="1:9">
      <c r="A585" s="8"/>
      <c r="B585" s="9"/>
      <c r="C585" s="17"/>
      <c r="I585" s="17"/>
    </row>
    <row r="586" spans="1:9">
      <c r="A586" s="8"/>
      <c r="B586" s="9"/>
      <c r="C586" s="17"/>
      <c r="I586" s="17"/>
    </row>
    <row r="587" spans="1:9">
      <c r="A587" s="8"/>
      <c r="B587" s="9"/>
      <c r="C587" s="17"/>
      <c r="I587" s="17"/>
    </row>
    <row r="588" spans="1:9">
      <c r="A588" s="8"/>
      <c r="B588" s="9"/>
      <c r="C588" s="17"/>
      <c r="I588" s="17"/>
    </row>
    <row r="589" spans="1:9">
      <c r="A589" s="8"/>
      <c r="B589" s="9"/>
      <c r="C589" s="17"/>
      <c r="I589" s="17"/>
    </row>
    <row r="590" spans="1:9">
      <c r="A590" s="8"/>
      <c r="B590" s="9"/>
      <c r="C590" s="17"/>
      <c r="I590" s="17"/>
    </row>
    <row r="591" spans="1:9">
      <c r="A591" s="8"/>
      <c r="B591" s="9"/>
      <c r="C591" s="17"/>
      <c r="I591" s="17"/>
    </row>
    <row r="592" spans="1:9">
      <c r="A592" s="8"/>
      <c r="B592" s="9"/>
      <c r="C592" s="17"/>
      <c r="I592" s="17"/>
    </row>
    <row r="593" spans="1:9">
      <c r="A593" s="8"/>
      <c r="B593" s="9"/>
      <c r="C593" s="17"/>
      <c r="I593" s="17"/>
    </row>
    <row r="594" spans="1:9">
      <c r="A594" s="8"/>
      <c r="B594" s="9"/>
      <c r="C594" s="17"/>
      <c r="I594" s="17"/>
    </row>
    <row r="595" spans="1:9">
      <c r="A595" s="8"/>
      <c r="B595" s="9"/>
      <c r="C595" s="17"/>
      <c r="I595" s="17"/>
    </row>
    <row r="596" spans="1:9">
      <c r="A596" s="8"/>
      <c r="B596" s="9"/>
      <c r="C596" s="17"/>
      <c r="I596" s="17"/>
    </row>
    <row r="597" spans="1:9">
      <c r="A597" s="8"/>
      <c r="B597" s="9"/>
      <c r="C597" s="17"/>
      <c r="I597" s="17"/>
    </row>
    <row r="598" spans="1:9">
      <c r="A598" s="8"/>
      <c r="B598" s="9"/>
      <c r="C598" s="17"/>
      <c r="I598" s="17"/>
    </row>
    <row r="599" spans="1:9">
      <c r="A599" s="8"/>
      <c r="B599" s="9"/>
      <c r="C599" s="17"/>
      <c r="I599" s="17"/>
    </row>
    <row r="600" spans="1:9">
      <c r="A600" s="8"/>
      <c r="B600" s="9"/>
      <c r="C600" s="17"/>
      <c r="I600" s="17"/>
    </row>
    <row r="601" spans="1:9">
      <c r="A601" s="8"/>
      <c r="B601" s="9"/>
      <c r="C601" s="17"/>
      <c r="I601" s="17"/>
    </row>
    <row r="602" spans="1:9">
      <c r="A602" s="8"/>
      <c r="B602" s="9"/>
      <c r="C602" s="17"/>
      <c r="I602" s="17"/>
    </row>
    <row r="603" spans="1:9">
      <c r="A603" s="8"/>
      <c r="B603" s="9"/>
      <c r="C603" s="17"/>
      <c r="I603" s="17"/>
    </row>
    <row r="604" spans="1:9">
      <c r="A604" s="8"/>
      <c r="B604" s="9"/>
      <c r="C604" s="17"/>
      <c r="I604" s="17"/>
    </row>
    <row r="605" spans="1:9">
      <c r="A605" s="8"/>
      <c r="B605" s="9"/>
      <c r="C605" s="17"/>
      <c r="I605" s="17"/>
    </row>
    <row r="606" spans="1:9">
      <c r="A606" s="8"/>
      <c r="B606" s="9"/>
      <c r="C606" s="17"/>
      <c r="I606" s="17"/>
    </row>
    <row r="607" spans="1:9">
      <c r="A607" s="8"/>
      <c r="B607" s="9"/>
      <c r="C607" s="17"/>
      <c r="I607" s="17"/>
    </row>
    <row r="608" spans="1:9">
      <c r="A608" s="8"/>
      <c r="B608" s="9"/>
      <c r="C608" s="17"/>
      <c r="I608" s="17"/>
    </row>
    <row r="609" spans="1:9">
      <c r="A609" s="8"/>
      <c r="B609" s="9"/>
      <c r="C609" s="17"/>
      <c r="I609" s="17"/>
    </row>
    <row r="610" spans="1:9">
      <c r="A610" s="8"/>
      <c r="B610" s="9"/>
      <c r="C610" s="17"/>
      <c r="I610" s="17"/>
    </row>
    <row r="611" spans="1:9">
      <c r="A611" s="8"/>
      <c r="B611" s="9"/>
      <c r="C611" s="17"/>
      <c r="I611" s="17"/>
    </row>
    <row r="612" spans="1:9">
      <c r="A612" s="8"/>
      <c r="B612" s="9"/>
      <c r="C612" s="17"/>
      <c r="I612" s="17"/>
    </row>
    <row r="613" spans="1:9">
      <c r="A613" s="8"/>
      <c r="B613" s="9"/>
      <c r="C613" s="17"/>
      <c r="I613" s="17"/>
    </row>
    <row r="614" spans="1:9">
      <c r="A614" s="8"/>
      <c r="B614" s="9"/>
      <c r="C614" s="17"/>
      <c r="I614" s="17"/>
    </row>
    <row r="615" spans="1:9">
      <c r="A615" s="8"/>
      <c r="B615" s="9"/>
      <c r="C615" s="17"/>
      <c r="I615" s="17"/>
    </row>
    <row r="616" spans="1:9">
      <c r="A616" s="8"/>
      <c r="B616" s="9"/>
      <c r="C616" s="17"/>
      <c r="I616" s="17"/>
    </row>
    <row r="617" spans="1:9">
      <c r="A617" s="8"/>
      <c r="B617" s="9"/>
      <c r="C617" s="17"/>
      <c r="I617" s="17"/>
    </row>
    <row r="618" spans="1:9">
      <c r="A618" s="8"/>
      <c r="B618" s="9"/>
      <c r="C618" s="17"/>
      <c r="I618" s="17"/>
    </row>
    <row r="619" spans="1:9">
      <c r="A619" s="8"/>
      <c r="B619" s="9"/>
      <c r="C619" s="17"/>
      <c r="I619" s="17"/>
    </row>
    <row r="620" spans="1:9">
      <c r="A620" s="8"/>
      <c r="B620" s="9"/>
      <c r="C620" s="17"/>
      <c r="I620" s="17"/>
    </row>
    <row r="621" spans="1:9">
      <c r="A621" s="8"/>
      <c r="B621" s="9"/>
      <c r="C621" s="17"/>
      <c r="I621" s="17"/>
    </row>
    <row r="622" spans="1:9">
      <c r="A622" s="8"/>
      <c r="B622" s="9"/>
      <c r="C622" s="17"/>
      <c r="I622" s="17"/>
    </row>
    <row r="623" spans="1:9">
      <c r="A623" s="8"/>
      <c r="B623" s="9"/>
      <c r="C623" s="17"/>
      <c r="I623" s="17"/>
    </row>
    <row r="624" spans="1:9">
      <c r="A624" s="8"/>
      <c r="B624" s="9"/>
      <c r="C624" s="17"/>
      <c r="I624" s="17"/>
    </row>
    <row r="625" spans="1:9">
      <c r="A625" s="8"/>
      <c r="B625" s="9"/>
      <c r="C625" s="17"/>
      <c r="I625" s="17"/>
    </row>
    <row r="626" spans="1:9">
      <c r="A626" s="8"/>
      <c r="B626" s="9"/>
      <c r="C626" s="17"/>
      <c r="I626" s="17"/>
    </row>
    <row r="627" spans="1:9">
      <c r="A627" s="8"/>
      <c r="B627" s="9"/>
      <c r="C627" s="17"/>
      <c r="I627" s="17"/>
    </row>
    <row r="628" spans="1:9">
      <c r="A628" s="8"/>
      <c r="B628" s="9"/>
      <c r="C628" s="17"/>
      <c r="I628" s="17"/>
    </row>
    <row r="629" spans="1:9">
      <c r="A629" s="8"/>
      <c r="B629" s="9"/>
      <c r="C629" s="17"/>
      <c r="I629" s="17"/>
    </row>
    <row r="630" spans="1:9">
      <c r="A630" s="8"/>
      <c r="B630" s="9"/>
      <c r="C630" s="17"/>
      <c r="I630" s="17"/>
    </row>
    <row r="631" spans="1:9">
      <c r="A631" s="8"/>
      <c r="B631" s="9"/>
      <c r="C631" s="17"/>
      <c r="I631" s="17"/>
    </row>
    <row r="632" spans="1:9">
      <c r="A632" s="8"/>
      <c r="B632" s="9"/>
      <c r="C632" s="17"/>
      <c r="I632" s="17"/>
    </row>
    <row r="633" spans="1:9">
      <c r="A633" s="8"/>
      <c r="B633" s="9"/>
      <c r="C633" s="17"/>
      <c r="I633" s="17"/>
    </row>
    <row r="634" spans="1:9">
      <c r="A634" s="8"/>
      <c r="B634" s="9"/>
      <c r="C634" s="17"/>
      <c r="I634" s="17"/>
    </row>
    <row r="635" spans="1:9">
      <c r="A635" s="8"/>
      <c r="B635" s="9"/>
      <c r="C635" s="17"/>
      <c r="I635" s="17"/>
    </row>
    <row r="636" spans="1:9">
      <c r="A636" s="8"/>
      <c r="B636" s="9"/>
      <c r="C636" s="17"/>
      <c r="I636" s="17"/>
    </row>
    <row r="637" spans="1:9">
      <c r="A637" s="8"/>
      <c r="B637" s="9"/>
      <c r="C637" s="17"/>
      <c r="I637" s="17"/>
    </row>
    <row r="638" spans="1:9">
      <c r="A638" s="8"/>
      <c r="B638" s="9"/>
      <c r="C638" s="17"/>
      <c r="I638" s="17"/>
    </row>
    <row r="639" spans="1:9">
      <c r="A639" s="8"/>
      <c r="B639" s="9"/>
      <c r="C639" s="17"/>
      <c r="I639" s="17"/>
    </row>
    <row r="640" spans="1:9">
      <c r="A640" s="8"/>
      <c r="B640" s="9"/>
      <c r="C640" s="17"/>
      <c r="I640" s="17"/>
    </row>
    <row r="641" spans="1:9">
      <c r="A641" s="8"/>
      <c r="B641" s="9"/>
      <c r="C641" s="17"/>
      <c r="I641" s="17"/>
    </row>
    <row r="642" spans="1:9">
      <c r="A642" s="8"/>
      <c r="B642" s="9"/>
      <c r="C642" s="17"/>
      <c r="I642" s="17"/>
    </row>
    <row r="643" spans="1:9">
      <c r="A643" s="8"/>
      <c r="B643" s="9"/>
      <c r="C643" s="17"/>
      <c r="I643" s="17"/>
    </row>
    <row r="644" spans="1:9">
      <c r="A644" s="8"/>
      <c r="B644" s="9"/>
      <c r="C644" s="17"/>
      <c r="I644" s="17"/>
    </row>
    <row r="645" spans="1:9">
      <c r="A645" s="8"/>
      <c r="B645" s="9"/>
      <c r="C645" s="17"/>
      <c r="I645" s="17"/>
    </row>
    <row r="646" spans="1:9">
      <c r="A646" s="8"/>
      <c r="B646" s="9"/>
      <c r="C646" s="17"/>
      <c r="I646" s="17"/>
    </row>
    <row r="647" spans="1:9">
      <c r="A647" s="8"/>
      <c r="I647" s="17"/>
    </row>
    <row r="648" spans="1:9">
      <c r="A648" s="8"/>
      <c r="I648" s="17"/>
    </row>
    <row r="649" spans="1:9">
      <c r="A649" s="8"/>
      <c r="I649" s="17"/>
    </row>
    <row r="650" spans="1:9">
      <c r="A650" s="8"/>
      <c r="I650" s="17"/>
    </row>
    <row r="651" spans="1:9">
      <c r="A651" s="8"/>
      <c r="I651" s="17"/>
    </row>
    <row r="652" spans="1:9">
      <c r="A652" s="8"/>
      <c r="I652" s="17"/>
    </row>
    <row r="653" spans="1:9">
      <c r="A653" s="8"/>
      <c r="I653" s="17"/>
    </row>
    <row r="654" spans="1:9">
      <c r="A654" s="8"/>
      <c r="I654" s="17"/>
    </row>
    <row r="655" spans="1:9">
      <c r="A655" s="8"/>
      <c r="I655" s="17"/>
    </row>
    <row r="656" spans="1:9">
      <c r="A656" s="8"/>
      <c r="I656" s="17"/>
    </row>
    <row r="657" spans="1:9">
      <c r="A657" s="8"/>
      <c r="I657" s="17"/>
    </row>
    <row r="658" spans="1:9">
      <c r="A658" s="8"/>
      <c r="I658" s="17"/>
    </row>
    <row r="659" spans="1:9">
      <c r="A659" s="8"/>
      <c r="I659" s="17"/>
    </row>
    <row r="660" spans="1:9">
      <c r="A660" s="8"/>
      <c r="I660" s="17"/>
    </row>
    <row r="661" spans="1:9">
      <c r="A661" s="8"/>
      <c r="I661" s="17"/>
    </row>
    <row r="662" spans="1:9">
      <c r="A662" s="8"/>
      <c r="I662" s="17"/>
    </row>
    <row r="663" spans="1:9">
      <c r="A663" s="8"/>
      <c r="I663" s="17"/>
    </row>
    <row r="664" spans="1:9">
      <c r="A664" s="8"/>
      <c r="I664" s="17"/>
    </row>
    <row r="665" spans="1:9">
      <c r="A665" s="8"/>
      <c r="I665" s="17"/>
    </row>
    <row r="666" spans="1:9">
      <c r="A666" s="8"/>
      <c r="I666" s="17"/>
    </row>
    <row r="667" spans="1:9">
      <c r="A667" s="8"/>
      <c r="I667" s="17"/>
    </row>
    <row r="668" spans="1:9">
      <c r="A668" s="8"/>
      <c r="I668" s="17"/>
    </row>
    <row r="669" spans="1:9">
      <c r="A669" s="8"/>
      <c r="I669" s="17"/>
    </row>
    <row r="670" spans="1:9">
      <c r="A670" s="8"/>
      <c r="I670" s="17"/>
    </row>
    <row r="671" spans="1:9">
      <c r="A671" s="8"/>
      <c r="I671" s="17"/>
    </row>
    <row r="672" spans="1:9">
      <c r="A672" s="8"/>
      <c r="I672" s="17"/>
    </row>
    <row r="673" spans="1:9">
      <c r="A673" s="8"/>
      <c r="I673" s="17"/>
    </row>
    <row r="674" spans="1:9">
      <c r="A674" s="8"/>
      <c r="I674" s="17"/>
    </row>
    <row r="675" spans="1:9">
      <c r="A675" s="8"/>
      <c r="I675" s="17"/>
    </row>
    <row r="676" spans="1:9">
      <c r="A676" s="8"/>
      <c r="I676" s="17"/>
    </row>
    <row r="677" spans="1:9">
      <c r="A677" s="8"/>
      <c r="I677" s="17"/>
    </row>
    <row r="678" spans="1:9">
      <c r="A678" s="8"/>
      <c r="I678" s="17"/>
    </row>
    <row r="679" spans="1:9">
      <c r="A679" s="8"/>
      <c r="I679" s="17"/>
    </row>
    <row r="680" spans="1:9">
      <c r="A680" s="8"/>
      <c r="I680" s="17"/>
    </row>
    <row r="681" spans="1:9">
      <c r="A681" s="8"/>
      <c r="I681" s="17"/>
    </row>
    <row r="682" spans="1:9">
      <c r="A682" s="8"/>
      <c r="I682" s="17"/>
    </row>
    <row r="683" spans="1:9">
      <c r="A683" s="8"/>
      <c r="I683" s="17"/>
    </row>
    <row r="684" spans="1:9">
      <c r="A684" s="8"/>
      <c r="I684" s="17"/>
    </row>
    <row r="685" spans="1:9">
      <c r="A685" s="8"/>
      <c r="I685" s="17"/>
    </row>
    <row r="686" spans="1:9">
      <c r="A686" s="8"/>
      <c r="I686" s="17"/>
    </row>
    <row r="687" spans="1:9">
      <c r="A687" s="8"/>
      <c r="I687" s="17"/>
    </row>
    <row r="688" spans="1:9">
      <c r="A688" s="8"/>
      <c r="I688" s="17"/>
    </row>
    <row r="689" spans="1:9">
      <c r="A689" s="8"/>
      <c r="I689" s="17"/>
    </row>
    <row r="690" spans="1:9">
      <c r="A690" s="8"/>
      <c r="I690" s="17"/>
    </row>
    <row r="691" spans="1:9">
      <c r="A691" s="8"/>
      <c r="I691" s="17"/>
    </row>
    <row r="692" spans="1:9">
      <c r="A692" s="8"/>
      <c r="I692" s="17"/>
    </row>
    <row r="693" spans="1:9">
      <c r="A693" s="8"/>
      <c r="I693" s="17"/>
    </row>
    <row r="694" spans="1:9">
      <c r="A694" s="8"/>
      <c r="I694" s="17"/>
    </row>
    <row r="695" spans="1:9">
      <c r="A695" s="8"/>
      <c r="I695" s="17"/>
    </row>
    <row r="696" spans="1:9">
      <c r="A696" s="8"/>
      <c r="I696" s="17"/>
    </row>
    <row r="697" spans="1:9">
      <c r="A697" s="8"/>
      <c r="I697" s="17"/>
    </row>
    <row r="698" spans="1:9">
      <c r="A698" s="8"/>
      <c r="I698" s="17"/>
    </row>
    <row r="699" spans="1:9">
      <c r="A699" s="8"/>
      <c r="I699" s="17"/>
    </row>
    <row r="700" spans="1:9">
      <c r="A700" s="8"/>
      <c r="I700" s="17"/>
    </row>
    <row r="701" spans="1:9">
      <c r="A701" s="8"/>
      <c r="I701" s="17"/>
    </row>
    <row r="702" spans="1:9">
      <c r="A702" s="8"/>
      <c r="I702" s="17"/>
    </row>
    <row r="703" spans="1:9">
      <c r="A703" s="8"/>
      <c r="I703" s="17"/>
    </row>
    <row r="704" spans="1:9">
      <c r="A704" s="8"/>
      <c r="I704" s="17"/>
    </row>
    <row r="705" spans="1:9">
      <c r="A705" s="8"/>
      <c r="I705" s="17"/>
    </row>
    <row r="706" spans="1:9">
      <c r="A706" s="8"/>
      <c r="I706" s="17"/>
    </row>
    <row r="707" spans="1:9">
      <c r="A707" s="8"/>
      <c r="I707" s="17"/>
    </row>
    <row r="708" spans="1:9">
      <c r="A708" s="8"/>
      <c r="I708" s="17"/>
    </row>
    <row r="709" spans="1:9">
      <c r="A709" s="8"/>
      <c r="I709" s="17"/>
    </row>
    <row r="710" spans="1:9">
      <c r="A710" s="8"/>
      <c r="I710" s="17"/>
    </row>
    <row r="711" spans="1:9">
      <c r="A711" s="8"/>
      <c r="I711" s="17"/>
    </row>
    <row r="712" spans="1:9">
      <c r="A712" s="8"/>
      <c r="I712" s="17"/>
    </row>
    <row r="713" spans="1:9">
      <c r="A713" s="8"/>
      <c r="I713" s="17"/>
    </row>
    <row r="714" spans="1:9">
      <c r="A714" s="8"/>
      <c r="I714" s="17"/>
    </row>
    <row r="715" spans="1:9">
      <c r="A715" s="8"/>
      <c r="I715" s="17"/>
    </row>
    <row r="716" spans="1:9">
      <c r="A716" s="8"/>
      <c r="I716" s="17"/>
    </row>
    <row r="717" spans="1:9">
      <c r="A717" s="8"/>
      <c r="I717" s="17"/>
    </row>
    <row r="718" spans="1:9">
      <c r="A718" s="8"/>
      <c r="I718" s="17"/>
    </row>
    <row r="719" spans="1:9">
      <c r="A719" s="8"/>
      <c r="I719" s="17"/>
    </row>
    <row r="720" spans="1:9">
      <c r="A720" s="8"/>
      <c r="I720" s="17"/>
    </row>
    <row r="721" spans="1:9">
      <c r="A721" s="8"/>
      <c r="I721" s="17"/>
    </row>
    <row r="722" spans="1:9">
      <c r="A722" s="8"/>
      <c r="I722" s="17"/>
    </row>
    <row r="723" spans="1:9">
      <c r="A723" s="8"/>
      <c r="I723" s="17"/>
    </row>
    <row r="724" spans="1:9">
      <c r="A724" s="8"/>
      <c r="I724" s="17"/>
    </row>
    <row r="725" spans="1:9">
      <c r="A725" s="8"/>
      <c r="I725" s="17"/>
    </row>
    <row r="726" spans="1:9">
      <c r="A726" s="8"/>
      <c r="I726" s="17"/>
    </row>
    <row r="727" spans="1:9">
      <c r="A727" s="8"/>
      <c r="I727" s="17"/>
    </row>
    <row r="728" spans="1:9">
      <c r="A728" s="8"/>
      <c r="I728" s="17"/>
    </row>
    <row r="729" spans="1:9">
      <c r="A729" s="8"/>
      <c r="I729" s="17"/>
    </row>
    <row r="730" spans="1:9">
      <c r="A730" s="8"/>
      <c r="I730" s="17"/>
    </row>
    <row r="731" spans="1:9">
      <c r="A731" s="8"/>
      <c r="I731" s="17"/>
    </row>
    <row r="732" spans="1:9">
      <c r="A732" s="8"/>
      <c r="I732" s="17"/>
    </row>
    <row r="733" spans="1:9">
      <c r="A733" s="8"/>
      <c r="I733" s="17"/>
    </row>
    <row r="734" spans="1:9">
      <c r="A734" s="8"/>
      <c r="I734" s="17"/>
    </row>
    <row r="735" spans="1:9">
      <c r="A735" s="8"/>
      <c r="I735" s="17"/>
    </row>
    <row r="736" spans="1:9">
      <c r="A736" s="8"/>
      <c r="I736" s="17"/>
    </row>
    <row r="737" spans="1:9">
      <c r="A737" s="8"/>
      <c r="I737" s="17"/>
    </row>
    <row r="738" spans="1:9">
      <c r="A738" s="8"/>
      <c r="I738" s="17"/>
    </row>
    <row r="739" spans="1:9">
      <c r="A739" s="8"/>
      <c r="I739" s="17"/>
    </row>
    <row r="740" spans="1:9">
      <c r="A740" s="8"/>
      <c r="I740" s="17"/>
    </row>
    <row r="741" spans="1:9">
      <c r="A741" s="8"/>
      <c r="I741" s="17"/>
    </row>
    <row r="742" spans="1:9">
      <c r="A742" s="8"/>
      <c r="I742" s="17"/>
    </row>
    <row r="743" spans="1:9">
      <c r="A743" s="8"/>
      <c r="I743" s="17"/>
    </row>
    <row r="744" spans="1:9">
      <c r="A744" s="8"/>
      <c r="I744" s="17"/>
    </row>
    <row r="745" spans="1:9">
      <c r="A745" s="8"/>
      <c r="I745" s="17"/>
    </row>
    <row r="746" spans="1:9">
      <c r="A746" s="8"/>
      <c r="I746" s="17"/>
    </row>
    <row r="747" spans="1:9">
      <c r="A747" s="8"/>
      <c r="I747" s="17"/>
    </row>
    <row r="748" spans="1:9">
      <c r="A748" s="8"/>
      <c r="I748" s="17"/>
    </row>
    <row r="749" spans="1:9">
      <c r="A749" s="8"/>
      <c r="I749" s="17"/>
    </row>
    <row r="750" spans="1:9">
      <c r="A750" s="8"/>
      <c r="I750" s="17"/>
    </row>
    <row r="751" spans="1:9">
      <c r="A751" s="8"/>
      <c r="I751" s="17"/>
    </row>
    <row r="752" spans="1:9">
      <c r="A752" s="8"/>
      <c r="I752" s="17"/>
    </row>
    <row r="753" spans="1:9">
      <c r="A753" s="8"/>
      <c r="I753" s="17"/>
    </row>
    <row r="754" spans="1:9">
      <c r="A754" s="8"/>
      <c r="I754" s="17"/>
    </row>
    <row r="755" spans="1:9">
      <c r="A755" s="8"/>
      <c r="I755" s="17"/>
    </row>
    <row r="756" spans="1:9">
      <c r="A756" s="8"/>
      <c r="I756" s="17"/>
    </row>
    <row r="757" spans="1:9">
      <c r="A757" s="8"/>
      <c r="I757" s="17"/>
    </row>
    <row r="758" spans="1:9">
      <c r="A758" s="8"/>
      <c r="I758" s="17"/>
    </row>
    <row r="759" spans="1:9">
      <c r="A759" s="8"/>
      <c r="I759" s="17"/>
    </row>
    <row r="760" spans="1:9">
      <c r="A760" s="8"/>
      <c r="I760" s="17"/>
    </row>
    <row r="761" spans="1:9">
      <c r="A761" s="8"/>
      <c r="I761" s="17"/>
    </row>
    <row r="762" spans="1:9">
      <c r="A762" s="8"/>
      <c r="I762" s="17"/>
    </row>
    <row r="763" spans="1:9">
      <c r="A763" s="8"/>
      <c r="I763" s="17"/>
    </row>
    <row r="764" spans="1:9">
      <c r="A764" s="8"/>
      <c r="I764" s="17"/>
    </row>
    <row r="765" spans="1:9">
      <c r="A765" s="8"/>
      <c r="I765" s="17"/>
    </row>
    <row r="766" spans="1:9">
      <c r="A766" s="8"/>
      <c r="I766" s="17"/>
    </row>
    <row r="767" spans="1:9">
      <c r="A767" s="8"/>
      <c r="I767" s="17"/>
    </row>
    <row r="768" spans="1:9">
      <c r="A768" s="8"/>
      <c r="I768" s="17"/>
    </row>
    <row r="769" spans="1:9">
      <c r="A769" s="8"/>
      <c r="I769" s="17"/>
    </row>
    <row r="770" spans="1:9">
      <c r="A770" s="8"/>
      <c r="I770" s="17"/>
    </row>
    <row r="771" spans="1:9">
      <c r="A771" s="8"/>
      <c r="I771" s="17"/>
    </row>
    <row r="772" spans="1:9">
      <c r="A772" s="8"/>
      <c r="I772" s="17"/>
    </row>
    <row r="773" spans="1:9">
      <c r="A773" s="8"/>
      <c r="I773" s="17"/>
    </row>
    <row r="774" spans="1:9">
      <c r="A774" s="8"/>
      <c r="I774" s="17"/>
    </row>
    <row r="775" spans="1:9">
      <c r="A775" s="8"/>
      <c r="I775" s="17"/>
    </row>
    <row r="776" spans="1:9">
      <c r="A776" s="8"/>
      <c r="I776" s="17"/>
    </row>
    <row r="777" spans="1:9">
      <c r="A777" s="8"/>
      <c r="I777" s="17"/>
    </row>
    <row r="778" spans="1:9">
      <c r="A778" s="8"/>
      <c r="I778" s="17"/>
    </row>
    <row r="779" spans="1:9">
      <c r="A779" s="8"/>
      <c r="I779" s="17"/>
    </row>
    <row r="780" spans="1:9">
      <c r="A780" s="8"/>
      <c r="I780" s="17"/>
    </row>
    <row r="781" spans="1:9">
      <c r="A781" s="8"/>
      <c r="I781" s="17"/>
    </row>
    <row r="782" spans="1:9">
      <c r="A782" s="8"/>
      <c r="I782" s="17"/>
    </row>
    <row r="783" spans="1:9">
      <c r="A783" s="8"/>
      <c r="I783" s="17"/>
    </row>
    <row r="784" spans="1:9">
      <c r="A784" s="8"/>
      <c r="I784" s="17"/>
    </row>
    <row r="785" spans="1:9">
      <c r="A785" s="8"/>
      <c r="I785" s="17"/>
    </row>
    <row r="786" spans="1:9">
      <c r="A786" s="8"/>
      <c r="I786" s="17"/>
    </row>
    <row r="787" spans="1:9">
      <c r="A787" s="8"/>
      <c r="I787" s="17"/>
    </row>
    <row r="788" spans="1:9">
      <c r="A788" s="8"/>
      <c r="I788" s="17"/>
    </row>
    <row r="789" spans="1:9">
      <c r="A789" s="8"/>
      <c r="I789" s="17"/>
    </row>
    <row r="790" spans="1:9">
      <c r="A790" s="8"/>
      <c r="I790" s="17"/>
    </row>
    <row r="791" spans="1:9">
      <c r="A791" s="8"/>
      <c r="I791" s="17"/>
    </row>
    <row r="792" spans="1:9">
      <c r="A792" s="8"/>
      <c r="I792" s="17"/>
    </row>
    <row r="793" spans="1:9">
      <c r="A793" s="8"/>
      <c r="I793" s="17"/>
    </row>
    <row r="794" spans="1:9">
      <c r="A794" s="8"/>
      <c r="I794" s="17"/>
    </row>
    <row r="795" spans="1:9">
      <c r="A795" s="8"/>
      <c r="I795" s="17"/>
    </row>
    <row r="796" spans="1:9">
      <c r="A796" s="8"/>
      <c r="I796" s="17"/>
    </row>
    <row r="797" spans="1:9">
      <c r="A797" s="8"/>
      <c r="I797" s="17"/>
    </row>
    <row r="798" spans="1:9">
      <c r="A798" s="8"/>
      <c r="I798" s="17"/>
    </row>
    <row r="799" spans="1:9">
      <c r="A799" s="8"/>
      <c r="I799" s="17"/>
    </row>
    <row r="800" spans="1:9">
      <c r="A800" s="8"/>
      <c r="I800" s="17"/>
    </row>
    <row r="801" spans="1:9">
      <c r="A801" s="8"/>
      <c r="I801" s="17"/>
    </row>
    <row r="802" spans="1:9">
      <c r="I802" s="17"/>
    </row>
    <row r="803" spans="1:9">
      <c r="I803" s="17"/>
    </row>
    <row r="804" spans="1:9">
      <c r="I804" s="17"/>
    </row>
    <row r="805" spans="1:9">
      <c r="I805" s="17"/>
    </row>
    <row r="806" spans="1:9">
      <c r="I806" s="17"/>
    </row>
    <row r="807" spans="1:9">
      <c r="I807" s="17"/>
    </row>
    <row r="808" spans="1:9">
      <c r="I808" s="17"/>
    </row>
    <row r="809" spans="1:9">
      <c r="I809" s="17"/>
    </row>
    <row r="810" spans="1:9">
      <c r="I810" s="17"/>
    </row>
    <row r="811" spans="1:9">
      <c r="I811" s="17"/>
    </row>
    <row r="812" spans="1:9">
      <c r="I812" s="17"/>
    </row>
    <row r="813" spans="1:9">
      <c r="I813" s="17"/>
    </row>
    <row r="814" spans="1:9">
      <c r="I814" s="17"/>
    </row>
    <row r="815" spans="1:9">
      <c r="I815" s="17"/>
    </row>
    <row r="816" spans="1:9">
      <c r="I816" s="17"/>
    </row>
    <row r="817" spans="9:9">
      <c r="I817" s="17"/>
    </row>
    <row r="818" spans="9:9">
      <c r="I818" s="17"/>
    </row>
    <row r="819" spans="9:9">
      <c r="I819" s="17"/>
    </row>
    <row r="820" spans="9:9">
      <c r="I820" s="17"/>
    </row>
    <row r="821" spans="9:9">
      <c r="I821" s="17"/>
    </row>
    <row r="822" spans="9:9">
      <c r="I822" s="17"/>
    </row>
    <row r="823" spans="9:9">
      <c r="I823" s="17"/>
    </row>
    <row r="824" spans="9:9">
      <c r="I824" s="17"/>
    </row>
    <row r="825" spans="9:9">
      <c r="I825" s="17"/>
    </row>
    <row r="826" spans="9:9">
      <c r="I826" s="17"/>
    </row>
    <row r="827" spans="9:9">
      <c r="I827" s="17"/>
    </row>
    <row r="828" spans="9:9">
      <c r="I828" s="17"/>
    </row>
    <row r="829" spans="9:9">
      <c r="I829" s="17"/>
    </row>
    <row r="830" spans="9:9">
      <c r="I830" s="17"/>
    </row>
    <row r="831" spans="9:9">
      <c r="I831" s="17"/>
    </row>
    <row r="832" spans="9:9">
      <c r="I832" s="17"/>
    </row>
    <row r="833" spans="9:9">
      <c r="I833" s="17"/>
    </row>
    <row r="834" spans="9:9">
      <c r="I834" s="17"/>
    </row>
    <row r="835" spans="9:9">
      <c r="I835" s="17"/>
    </row>
    <row r="836" spans="9:9">
      <c r="I836" s="17"/>
    </row>
    <row r="837" spans="9:9">
      <c r="I837" s="17"/>
    </row>
    <row r="838" spans="9:9">
      <c r="I838" s="17"/>
    </row>
    <row r="839" spans="9:9">
      <c r="I839" s="17"/>
    </row>
    <row r="840" spans="9:9">
      <c r="I840" s="17"/>
    </row>
    <row r="841" spans="9:9">
      <c r="I841" s="17"/>
    </row>
    <row r="842" spans="9:9">
      <c r="I842" s="17"/>
    </row>
    <row r="843" spans="9:9">
      <c r="I843" s="17"/>
    </row>
    <row r="844" spans="9:9">
      <c r="I844" s="17"/>
    </row>
    <row r="845" spans="9:9">
      <c r="I845" s="17"/>
    </row>
    <row r="846" spans="9:9">
      <c r="I846" s="17"/>
    </row>
    <row r="847" spans="9:9">
      <c r="I847" s="17"/>
    </row>
    <row r="848" spans="9:9">
      <c r="I848" s="17"/>
    </row>
    <row r="849" spans="9:9">
      <c r="I849" s="17"/>
    </row>
    <row r="850" spans="9:9">
      <c r="I850" s="17"/>
    </row>
    <row r="851" spans="9:9">
      <c r="I851" s="17"/>
    </row>
    <row r="852" spans="9:9">
      <c r="I852" s="17"/>
    </row>
    <row r="853" spans="9:9">
      <c r="I853" s="17"/>
    </row>
    <row r="854" spans="9:9">
      <c r="I854" s="17"/>
    </row>
    <row r="855" spans="9:9">
      <c r="I855" s="17"/>
    </row>
    <row r="856" spans="9:9">
      <c r="I856" s="17"/>
    </row>
    <row r="857" spans="9:9">
      <c r="I857" s="17"/>
    </row>
    <row r="858" spans="9:9">
      <c r="I858" s="17"/>
    </row>
    <row r="859" spans="9:9">
      <c r="I859" s="17"/>
    </row>
    <row r="860" spans="9:9">
      <c r="I860" s="17"/>
    </row>
    <row r="861" spans="9:9">
      <c r="I861" s="17"/>
    </row>
    <row r="862" spans="9:9">
      <c r="I862" s="17"/>
    </row>
    <row r="863" spans="9:9">
      <c r="I863" s="17"/>
    </row>
    <row r="864" spans="9:9">
      <c r="I864" s="17"/>
    </row>
    <row r="865" spans="9:9">
      <c r="I865" s="17"/>
    </row>
    <row r="866" spans="9:9">
      <c r="I866" s="17"/>
    </row>
    <row r="867" spans="9:9">
      <c r="I867" s="17"/>
    </row>
    <row r="868" spans="9:9">
      <c r="I868" s="17"/>
    </row>
    <row r="869" spans="9:9">
      <c r="I869" s="17"/>
    </row>
    <row r="870" spans="9:9">
      <c r="I870" s="17"/>
    </row>
    <row r="871" spans="9:9">
      <c r="I871" s="17"/>
    </row>
    <row r="872" spans="9:9">
      <c r="I872" s="17"/>
    </row>
    <row r="873" spans="9:9">
      <c r="I873" s="17"/>
    </row>
    <row r="874" spans="9:9">
      <c r="I874" s="17"/>
    </row>
    <row r="875" spans="9:9">
      <c r="I875" s="17"/>
    </row>
    <row r="876" spans="9:9">
      <c r="I876" s="17"/>
    </row>
    <row r="877" spans="9:9">
      <c r="I877" s="17"/>
    </row>
    <row r="878" spans="9:9">
      <c r="I878" s="17"/>
    </row>
    <row r="879" spans="9:9">
      <c r="I879" s="17"/>
    </row>
    <row r="880" spans="9:9">
      <c r="I880" s="17"/>
    </row>
    <row r="881" spans="9:9">
      <c r="I881" s="17"/>
    </row>
    <row r="882" spans="9:9">
      <c r="I882" s="17"/>
    </row>
    <row r="883" spans="9:9">
      <c r="I883" s="17"/>
    </row>
    <row r="884" spans="9:9">
      <c r="I884" s="17"/>
    </row>
    <row r="885" spans="9:9">
      <c r="I885" s="17"/>
    </row>
    <row r="886" spans="9:9">
      <c r="I886" s="17"/>
    </row>
    <row r="887" spans="9:9">
      <c r="I887" s="17"/>
    </row>
    <row r="888" spans="9:9">
      <c r="I888" s="17"/>
    </row>
    <row r="889" spans="9:9">
      <c r="I889" s="17"/>
    </row>
    <row r="890" spans="9:9">
      <c r="I890" s="17"/>
    </row>
    <row r="891" spans="9:9">
      <c r="I891" s="17"/>
    </row>
    <row r="892" spans="9:9">
      <c r="I892" s="17"/>
    </row>
    <row r="893" spans="9:9">
      <c r="I893" s="17"/>
    </row>
    <row r="894" spans="9:9">
      <c r="I894" s="17"/>
    </row>
    <row r="895" spans="9:9">
      <c r="I895" s="17"/>
    </row>
    <row r="896" spans="9:9">
      <c r="I896" s="17"/>
    </row>
    <row r="897" spans="9:9">
      <c r="I897" s="17"/>
    </row>
    <row r="898" spans="9:9">
      <c r="I898" s="17"/>
    </row>
    <row r="899" spans="9:9">
      <c r="I899" s="17"/>
    </row>
    <row r="900" spans="9:9">
      <c r="I900" s="17"/>
    </row>
    <row r="901" spans="9:9">
      <c r="I901" s="17"/>
    </row>
    <row r="902" spans="9:9">
      <c r="I902" s="17"/>
    </row>
    <row r="903" spans="9:9">
      <c r="I903" s="17"/>
    </row>
    <row r="904" spans="9:9">
      <c r="I904" s="17"/>
    </row>
    <row r="905" spans="9:9">
      <c r="I905" s="17"/>
    </row>
    <row r="906" spans="9:9">
      <c r="I906" s="17"/>
    </row>
    <row r="907" spans="9:9">
      <c r="I907" s="17"/>
    </row>
    <row r="908" spans="9:9">
      <c r="I908" s="17"/>
    </row>
    <row r="909" spans="9:9">
      <c r="I909" s="17"/>
    </row>
    <row r="910" spans="9:9">
      <c r="I910" s="17"/>
    </row>
    <row r="911" spans="9:9">
      <c r="I911" s="17"/>
    </row>
    <row r="912" spans="9:9">
      <c r="I912" s="17"/>
    </row>
    <row r="913" spans="9:9">
      <c r="I913" s="17"/>
    </row>
    <row r="914" spans="9:9">
      <c r="I914" s="17"/>
    </row>
    <row r="915" spans="9:9">
      <c r="I915" s="17"/>
    </row>
    <row r="916" spans="9:9">
      <c r="I916" s="17"/>
    </row>
    <row r="917" spans="9:9">
      <c r="I917" s="17"/>
    </row>
    <row r="918" spans="9:9">
      <c r="I918" s="17"/>
    </row>
    <row r="919" spans="9:9">
      <c r="I919" s="17"/>
    </row>
    <row r="920" spans="9:9">
      <c r="I920" s="17"/>
    </row>
    <row r="921" spans="9:9">
      <c r="I921" s="17"/>
    </row>
    <row r="922" spans="9:9">
      <c r="I922" s="17"/>
    </row>
    <row r="923" spans="9:9">
      <c r="I923" s="17"/>
    </row>
    <row r="924" spans="9:9">
      <c r="I924" s="17"/>
    </row>
    <row r="925" spans="9:9">
      <c r="I925" s="17"/>
    </row>
    <row r="926" spans="9:9">
      <c r="I926" s="17"/>
    </row>
    <row r="927" spans="9:9">
      <c r="I927" s="17"/>
    </row>
    <row r="928" spans="9:9">
      <c r="I928" s="17"/>
    </row>
    <row r="929" spans="9:9">
      <c r="I929" s="17"/>
    </row>
    <row r="930" spans="9:9">
      <c r="I930" s="17"/>
    </row>
    <row r="931" spans="9:9">
      <c r="I931" s="17"/>
    </row>
    <row r="932" spans="9:9">
      <c r="I932" s="17"/>
    </row>
    <row r="933" spans="9:9">
      <c r="I933" s="17"/>
    </row>
    <row r="934" spans="9:9">
      <c r="I934" s="17"/>
    </row>
    <row r="935" spans="9:9">
      <c r="I935" s="17"/>
    </row>
    <row r="936" spans="9:9">
      <c r="I936" s="17"/>
    </row>
    <row r="937" spans="9:9">
      <c r="I937" s="17"/>
    </row>
    <row r="938" spans="9:9">
      <c r="I938" s="17"/>
    </row>
    <row r="939" spans="9:9">
      <c r="I939" s="17"/>
    </row>
    <row r="940" spans="9:9">
      <c r="I940" s="17"/>
    </row>
    <row r="941" spans="9:9">
      <c r="I941" s="17"/>
    </row>
    <row r="942" spans="9:9">
      <c r="I942" s="17"/>
    </row>
    <row r="943" spans="9:9">
      <c r="I943" s="17"/>
    </row>
    <row r="944" spans="9:9">
      <c r="I944" s="17"/>
    </row>
    <row r="945" spans="9:9">
      <c r="I945" s="17"/>
    </row>
    <row r="946" spans="9:9">
      <c r="I946" s="17"/>
    </row>
    <row r="947" spans="9:9">
      <c r="I947" s="17"/>
    </row>
    <row r="948" spans="9:9">
      <c r="I948" s="17"/>
    </row>
    <row r="949" spans="9:9">
      <c r="I949" s="17"/>
    </row>
    <row r="950" spans="9:9">
      <c r="I950" s="17"/>
    </row>
    <row r="951" spans="9:9">
      <c r="I951" s="17"/>
    </row>
    <row r="952" spans="9:9">
      <c r="I952" s="17"/>
    </row>
    <row r="953" spans="9:9">
      <c r="I953" s="17"/>
    </row>
    <row r="954" spans="9:9">
      <c r="I954" s="17"/>
    </row>
    <row r="955" spans="9:9">
      <c r="I955" s="17"/>
    </row>
    <row r="956" spans="9:9">
      <c r="I956" s="17"/>
    </row>
    <row r="957" spans="9:9">
      <c r="I957" s="17"/>
    </row>
    <row r="958" spans="9:9">
      <c r="I958" s="17"/>
    </row>
    <row r="959" spans="9:9">
      <c r="I959" s="17"/>
    </row>
    <row r="960" spans="9:9">
      <c r="I960" s="17"/>
    </row>
    <row r="961" spans="9:9">
      <c r="I961" s="17"/>
    </row>
    <row r="962" spans="9:9">
      <c r="I962" s="17"/>
    </row>
    <row r="963" spans="9:9">
      <c r="I963" s="17"/>
    </row>
    <row r="964" spans="9:9">
      <c r="I964" s="17"/>
    </row>
    <row r="965" spans="9:9">
      <c r="I965" s="17"/>
    </row>
    <row r="966" spans="9:9">
      <c r="I966" s="17"/>
    </row>
    <row r="967" spans="9:9">
      <c r="I967" s="17"/>
    </row>
    <row r="968" spans="9:9">
      <c r="I968" s="17"/>
    </row>
    <row r="969" spans="9:9">
      <c r="I969" s="17"/>
    </row>
    <row r="970" spans="9:9">
      <c r="I970" s="17"/>
    </row>
    <row r="971" spans="9:9">
      <c r="I971" s="17"/>
    </row>
    <row r="972" spans="9:9">
      <c r="I972" s="17"/>
    </row>
    <row r="973" spans="9:9">
      <c r="I973" s="17"/>
    </row>
    <row r="974" spans="9:9">
      <c r="I974" s="17"/>
    </row>
    <row r="975" spans="9:9">
      <c r="I975" s="17"/>
    </row>
    <row r="976" spans="9:9">
      <c r="I976" s="17"/>
    </row>
    <row r="977" spans="9:9">
      <c r="I977" s="17"/>
    </row>
    <row r="978" spans="9:9">
      <c r="I978" s="17"/>
    </row>
    <row r="979" spans="9:9">
      <c r="I979" s="17"/>
    </row>
    <row r="980" spans="9:9">
      <c r="I980" s="17"/>
    </row>
    <row r="981" spans="9:9">
      <c r="I981" s="17"/>
    </row>
    <row r="982" spans="9:9">
      <c r="I982" s="17"/>
    </row>
    <row r="983" spans="9:9">
      <c r="I983" s="17"/>
    </row>
    <row r="984" spans="9:9">
      <c r="I984" s="17"/>
    </row>
    <row r="985" spans="9:9">
      <c r="I985" s="17"/>
    </row>
    <row r="986" spans="9:9">
      <c r="I986" s="17"/>
    </row>
    <row r="987" spans="9:9">
      <c r="I987" s="17"/>
    </row>
    <row r="988" spans="9:9">
      <c r="I988" s="17"/>
    </row>
    <row r="989" spans="9:9">
      <c r="I989" s="17"/>
    </row>
    <row r="990" spans="9:9">
      <c r="I990" s="17"/>
    </row>
    <row r="991" spans="9:9">
      <c r="I991" s="17"/>
    </row>
    <row r="992" spans="9:9">
      <c r="I992" s="17"/>
    </row>
    <row r="993" spans="9:9">
      <c r="I993" s="17"/>
    </row>
    <row r="994" spans="9:9">
      <c r="I994" s="17"/>
    </row>
    <row r="995" spans="9:9">
      <c r="I995" s="17"/>
    </row>
    <row r="996" spans="9:9">
      <c r="I996" s="17"/>
    </row>
    <row r="997" spans="9:9">
      <c r="I997" s="17"/>
    </row>
    <row r="998" spans="9:9">
      <c r="I998" s="17"/>
    </row>
    <row r="999" spans="9:9">
      <c r="I999" s="17"/>
    </row>
    <row r="1000" spans="9:9">
      <c r="I1000" s="17"/>
    </row>
    <row r="1001" spans="9:9">
      <c r="I1001" s="17"/>
    </row>
    <row r="1002" spans="9:9">
      <c r="I1002" s="17"/>
    </row>
    <row r="1003" spans="9:9">
      <c r="I1003" s="17"/>
    </row>
    <row r="1004" spans="9:9">
      <c r="I1004" s="17"/>
    </row>
    <row r="1005" spans="9:9">
      <c r="I1005" s="17"/>
    </row>
    <row r="1006" spans="9:9">
      <c r="I1006" s="17"/>
    </row>
    <row r="1007" spans="9:9">
      <c r="I1007" s="17"/>
    </row>
    <row r="1008" spans="9:9">
      <c r="I1008" s="17"/>
    </row>
    <row r="1009" spans="9:9">
      <c r="I1009" s="17"/>
    </row>
    <row r="1010" spans="9:9">
      <c r="I1010" s="17"/>
    </row>
    <row r="1011" spans="9:9">
      <c r="I1011" s="17"/>
    </row>
  </sheetData>
  <mergeCells count="4">
    <mergeCell ref="A1:G1"/>
    <mergeCell ref="I3:J3"/>
    <mergeCell ref="I5:J5"/>
    <mergeCell ref="I6:J6"/>
  </mergeCells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Q17" sqref="Q17"/>
    </sheetView>
  </sheetViews>
  <sheetFormatPr defaultColWidth="9" defaultRowHeight="15"/>
  <cols>
    <col min="1" max="1" width="9.5703125" customWidth="1"/>
    <col min="2" max="2" width="9.28515625" customWidth="1"/>
    <col min="4" max="4" width="10.140625" customWidth="1"/>
    <col min="9" max="9" width="9.85546875" customWidth="1"/>
    <col min="257" max="257" width="9.5703125" customWidth="1"/>
    <col min="258" max="258" width="9.28515625" customWidth="1"/>
    <col min="260" max="260" width="10.140625" customWidth="1"/>
    <col min="265" max="265" width="9.85546875" customWidth="1"/>
    <col min="513" max="513" width="9.5703125" customWidth="1"/>
    <col min="514" max="514" width="9.28515625" customWidth="1"/>
    <col min="516" max="516" width="10.140625" customWidth="1"/>
    <col min="521" max="521" width="9.85546875" customWidth="1"/>
    <col min="769" max="769" width="9.5703125" customWidth="1"/>
    <col min="770" max="770" width="9.28515625" customWidth="1"/>
    <col min="772" max="772" width="10.140625" customWidth="1"/>
    <col min="777" max="777" width="9.85546875" customWidth="1"/>
    <col min="1025" max="1025" width="9.5703125" customWidth="1"/>
    <col min="1026" max="1026" width="9.28515625" customWidth="1"/>
    <col min="1028" max="1028" width="10.140625" customWidth="1"/>
    <col min="1033" max="1033" width="9.85546875" customWidth="1"/>
    <col min="1281" max="1281" width="9.5703125" customWidth="1"/>
    <col min="1282" max="1282" width="9.28515625" customWidth="1"/>
    <col min="1284" max="1284" width="10.140625" customWidth="1"/>
    <col min="1289" max="1289" width="9.85546875" customWidth="1"/>
    <col min="1537" max="1537" width="9.5703125" customWidth="1"/>
    <col min="1538" max="1538" width="9.28515625" customWidth="1"/>
    <col min="1540" max="1540" width="10.140625" customWidth="1"/>
    <col min="1545" max="1545" width="9.85546875" customWidth="1"/>
    <col min="1793" max="1793" width="9.5703125" customWidth="1"/>
    <col min="1794" max="1794" width="9.28515625" customWidth="1"/>
    <col min="1796" max="1796" width="10.140625" customWidth="1"/>
    <col min="1801" max="1801" width="9.85546875" customWidth="1"/>
    <col min="2049" max="2049" width="9.5703125" customWidth="1"/>
    <col min="2050" max="2050" width="9.28515625" customWidth="1"/>
    <col min="2052" max="2052" width="10.140625" customWidth="1"/>
    <col min="2057" max="2057" width="9.85546875" customWidth="1"/>
    <col min="2305" max="2305" width="9.5703125" customWidth="1"/>
    <col min="2306" max="2306" width="9.28515625" customWidth="1"/>
    <col min="2308" max="2308" width="10.140625" customWidth="1"/>
    <col min="2313" max="2313" width="9.85546875" customWidth="1"/>
    <col min="2561" max="2561" width="9.5703125" customWidth="1"/>
    <col min="2562" max="2562" width="9.28515625" customWidth="1"/>
    <col min="2564" max="2564" width="10.140625" customWidth="1"/>
    <col min="2569" max="2569" width="9.85546875" customWidth="1"/>
    <col min="2817" max="2817" width="9.5703125" customWidth="1"/>
    <col min="2818" max="2818" width="9.28515625" customWidth="1"/>
    <col min="2820" max="2820" width="10.140625" customWidth="1"/>
    <col min="2825" max="2825" width="9.85546875" customWidth="1"/>
    <col min="3073" max="3073" width="9.5703125" customWidth="1"/>
    <col min="3074" max="3074" width="9.28515625" customWidth="1"/>
    <col min="3076" max="3076" width="10.140625" customWidth="1"/>
    <col min="3081" max="3081" width="9.85546875" customWidth="1"/>
    <col min="3329" max="3329" width="9.5703125" customWidth="1"/>
    <col min="3330" max="3330" width="9.28515625" customWidth="1"/>
    <col min="3332" max="3332" width="10.140625" customWidth="1"/>
    <col min="3337" max="3337" width="9.85546875" customWidth="1"/>
    <col min="3585" max="3585" width="9.5703125" customWidth="1"/>
    <col min="3586" max="3586" width="9.28515625" customWidth="1"/>
    <col min="3588" max="3588" width="10.140625" customWidth="1"/>
    <col min="3593" max="3593" width="9.85546875" customWidth="1"/>
    <col min="3841" max="3841" width="9.5703125" customWidth="1"/>
    <col min="3842" max="3842" width="9.28515625" customWidth="1"/>
    <col min="3844" max="3844" width="10.140625" customWidth="1"/>
    <col min="3849" max="3849" width="9.85546875" customWidth="1"/>
    <col min="4097" max="4097" width="9.5703125" customWidth="1"/>
    <col min="4098" max="4098" width="9.28515625" customWidth="1"/>
    <col min="4100" max="4100" width="10.140625" customWidth="1"/>
    <col min="4105" max="4105" width="9.85546875" customWidth="1"/>
    <col min="4353" max="4353" width="9.5703125" customWidth="1"/>
    <col min="4354" max="4354" width="9.28515625" customWidth="1"/>
    <col min="4356" max="4356" width="10.140625" customWidth="1"/>
    <col min="4361" max="4361" width="9.85546875" customWidth="1"/>
    <col min="4609" max="4609" width="9.5703125" customWidth="1"/>
    <col min="4610" max="4610" width="9.28515625" customWidth="1"/>
    <col min="4612" max="4612" width="10.140625" customWidth="1"/>
    <col min="4617" max="4617" width="9.85546875" customWidth="1"/>
    <col min="4865" max="4865" width="9.5703125" customWidth="1"/>
    <col min="4866" max="4866" width="9.28515625" customWidth="1"/>
    <col min="4868" max="4868" width="10.140625" customWidth="1"/>
    <col min="4873" max="4873" width="9.85546875" customWidth="1"/>
    <col min="5121" max="5121" width="9.5703125" customWidth="1"/>
    <col min="5122" max="5122" width="9.28515625" customWidth="1"/>
    <col min="5124" max="5124" width="10.140625" customWidth="1"/>
    <col min="5129" max="5129" width="9.85546875" customWidth="1"/>
    <col min="5377" max="5377" width="9.5703125" customWidth="1"/>
    <col min="5378" max="5378" width="9.28515625" customWidth="1"/>
    <col min="5380" max="5380" width="10.140625" customWidth="1"/>
    <col min="5385" max="5385" width="9.85546875" customWidth="1"/>
    <col min="5633" max="5633" width="9.5703125" customWidth="1"/>
    <col min="5634" max="5634" width="9.28515625" customWidth="1"/>
    <col min="5636" max="5636" width="10.140625" customWidth="1"/>
    <col min="5641" max="5641" width="9.85546875" customWidth="1"/>
    <col min="5889" max="5889" width="9.5703125" customWidth="1"/>
    <col min="5890" max="5890" width="9.28515625" customWidth="1"/>
    <col min="5892" max="5892" width="10.140625" customWidth="1"/>
    <col min="5897" max="5897" width="9.85546875" customWidth="1"/>
    <col min="6145" max="6145" width="9.5703125" customWidth="1"/>
    <col min="6146" max="6146" width="9.28515625" customWidth="1"/>
    <col min="6148" max="6148" width="10.140625" customWidth="1"/>
    <col min="6153" max="6153" width="9.85546875" customWidth="1"/>
    <col min="6401" max="6401" width="9.5703125" customWidth="1"/>
    <col min="6402" max="6402" width="9.28515625" customWidth="1"/>
    <col min="6404" max="6404" width="10.140625" customWidth="1"/>
    <col min="6409" max="6409" width="9.85546875" customWidth="1"/>
    <col min="6657" max="6657" width="9.5703125" customWidth="1"/>
    <col min="6658" max="6658" width="9.28515625" customWidth="1"/>
    <col min="6660" max="6660" width="10.140625" customWidth="1"/>
    <col min="6665" max="6665" width="9.85546875" customWidth="1"/>
    <col min="6913" max="6913" width="9.5703125" customWidth="1"/>
    <col min="6914" max="6914" width="9.28515625" customWidth="1"/>
    <col min="6916" max="6916" width="10.140625" customWidth="1"/>
    <col min="6921" max="6921" width="9.85546875" customWidth="1"/>
    <col min="7169" max="7169" width="9.5703125" customWidth="1"/>
    <col min="7170" max="7170" width="9.28515625" customWidth="1"/>
    <col min="7172" max="7172" width="10.140625" customWidth="1"/>
    <col min="7177" max="7177" width="9.85546875" customWidth="1"/>
    <col min="7425" max="7425" width="9.5703125" customWidth="1"/>
    <col min="7426" max="7426" width="9.28515625" customWidth="1"/>
    <col min="7428" max="7428" width="10.140625" customWidth="1"/>
    <col min="7433" max="7433" width="9.85546875" customWidth="1"/>
    <col min="7681" max="7681" width="9.5703125" customWidth="1"/>
    <col min="7682" max="7682" width="9.28515625" customWidth="1"/>
    <col min="7684" max="7684" width="10.140625" customWidth="1"/>
    <col min="7689" max="7689" width="9.85546875" customWidth="1"/>
    <col min="7937" max="7937" width="9.5703125" customWidth="1"/>
    <col min="7938" max="7938" width="9.28515625" customWidth="1"/>
    <col min="7940" max="7940" width="10.140625" customWidth="1"/>
    <col min="7945" max="7945" width="9.85546875" customWidth="1"/>
    <col min="8193" max="8193" width="9.5703125" customWidth="1"/>
    <col min="8194" max="8194" width="9.28515625" customWidth="1"/>
    <col min="8196" max="8196" width="10.140625" customWidth="1"/>
    <col min="8201" max="8201" width="9.85546875" customWidth="1"/>
    <col min="8449" max="8449" width="9.5703125" customWidth="1"/>
    <col min="8450" max="8450" width="9.28515625" customWidth="1"/>
    <col min="8452" max="8452" width="10.140625" customWidth="1"/>
    <col min="8457" max="8457" width="9.85546875" customWidth="1"/>
    <col min="8705" max="8705" width="9.5703125" customWidth="1"/>
    <col min="8706" max="8706" width="9.28515625" customWidth="1"/>
    <col min="8708" max="8708" width="10.140625" customWidth="1"/>
    <col min="8713" max="8713" width="9.85546875" customWidth="1"/>
    <col min="8961" max="8961" width="9.5703125" customWidth="1"/>
    <col min="8962" max="8962" width="9.28515625" customWidth="1"/>
    <col min="8964" max="8964" width="10.140625" customWidth="1"/>
    <col min="8969" max="8969" width="9.85546875" customWidth="1"/>
    <col min="9217" max="9217" width="9.5703125" customWidth="1"/>
    <col min="9218" max="9218" width="9.28515625" customWidth="1"/>
    <col min="9220" max="9220" width="10.140625" customWidth="1"/>
    <col min="9225" max="9225" width="9.85546875" customWidth="1"/>
    <col min="9473" max="9473" width="9.5703125" customWidth="1"/>
    <col min="9474" max="9474" width="9.28515625" customWidth="1"/>
    <col min="9476" max="9476" width="10.140625" customWidth="1"/>
    <col min="9481" max="9481" width="9.85546875" customWidth="1"/>
    <col min="9729" max="9729" width="9.5703125" customWidth="1"/>
    <col min="9730" max="9730" width="9.28515625" customWidth="1"/>
    <col min="9732" max="9732" width="10.140625" customWidth="1"/>
    <col min="9737" max="9737" width="9.85546875" customWidth="1"/>
    <col min="9985" max="9985" width="9.5703125" customWidth="1"/>
    <col min="9986" max="9986" width="9.28515625" customWidth="1"/>
    <col min="9988" max="9988" width="10.140625" customWidth="1"/>
    <col min="9993" max="9993" width="9.85546875" customWidth="1"/>
    <col min="10241" max="10241" width="9.5703125" customWidth="1"/>
    <col min="10242" max="10242" width="9.28515625" customWidth="1"/>
    <col min="10244" max="10244" width="10.140625" customWidth="1"/>
    <col min="10249" max="10249" width="9.85546875" customWidth="1"/>
    <col min="10497" max="10497" width="9.5703125" customWidth="1"/>
    <col min="10498" max="10498" width="9.28515625" customWidth="1"/>
    <col min="10500" max="10500" width="10.140625" customWidth="1"/>
    <col min="10505" max="10505" width="9.85546875" customWidth="1"/>
    <col min="10753" max="10753" width="9.5703125" customWidth="1"/>
    <col min="10754" max="10754" width="9.28515625" customWidth="1"/>
    <col min="10756" max="10756" width="10.140625" customWidth="1"/>
    <col min="10761" max="10761" width="9.85546875" customWidth="1"/>
    <col min="11009" max="11009" width="9.5703125" customWidth="1"/>
    <col min="11010" max="11010" width="9.28515625" customWidth="1"/>
    <col min="11012" max="11012" width="10.140625" customWidth="1"/>
    <col min="11017" max="11017" width="9.85546875" customWidth="1"/>
    <col min="11265" max="11265" width="9.5703125" customWidth="1"/>
    <col min="11266" max="11266" width="9.28515625" customWidth="1"/>
    <col min="11268" max="11268" width="10.140625" customWidth="1"/>
    <col min="11273" max="11273" width="9.85546875" customWidth="1"/>
    <col min="11521" max="11521" width="9.5703125" customWidth="1"/>
    <col min="11522" max="11522" width="9.28515625" customWidth="1"/>
    <col min="11524" max="11524" width="10.140625" customWidth="1"/>
    <col min="11529" max="11529" width="9.85546875" customWidth="1"/>
    <col min="11777" max="11777" width="9.5703125" customWidth="1"/>
    <col min="11778" max="11778" width="9.28515625" customWidth="1"/>
    <col min="11780" max="11780" width="10.140625" customWidth="1"/>
    <col min="11785" max="11785" width="9.85546875" customWidth="1"/>
    <col min="12033" max="12033" width="9.5703125" customWidth="1"/>
    <col min="12034" max="12034" width="9.28515625" customWidth="1"/>
    <col min="12036" max="12036" width="10.140625" customWidth="1"/>
    <col min="12041" max="12041" width="9.85546875" customWidth="1"/>
    <col min="12289" max="12289" width="9.5703125" customWidth="1"/>
    <col min="12290" max="12290" width="9.28515625" customWidth="1"/>
    <col min="12292" max="12292" width="10.140625" customWidth="1"/>
    <col min="12297" max="12297" width="9.85546875" customWidth="1"/>
    <col min="12545" max="12545" width="9.5703125" customWidth="1"/>
    <col min="12546" max="12546" width="9.28515625" customWidth="1"/>
    <col min="12548" max="12548" width="10.140625" customWidth="1"/>
    <col min="12553" max="12553" width="9.85546875" customWidth="1"/>
    <col min="12801" max="12801" width="9.5703125" customWidth="1"/>
    <col min="12802" max="12802" width="9.28515625" customWidth="1"/>
    <col min="12804" max="12804" width="10.140625" customWidth="1"/>
    <col min="12809" max="12809" width="9.85546875" customWidth="1"/>
    <col min="13057" max="13057" width="9.5703125" customWidth="1"/>
    <col min="13058" max="13058" width="9.28515625" customWidth="1"/>
    <col min="13060" max="13060" width="10.140625" customWidth="1"/>
    <col min="13065" max="13065" width="9.85546875" customWidth="1"/>
    <col min="13313" max="13313" width="9.5703125" customWidth="1"/>
    <col min="13314" max="13314" width="9.28515625" customWidth="1"/>
    <col min="13316" max="13316" width="10.140625" customWidth="1"/>
    <col min="13321" max="13321" width="9.85546875" customWidth="1"/>
    <col min="13569" max="13569" width="9.5703125" customWidth="1"/>
    <col min="13570" max="13570" width="9.28515625" customWidth="1"/>
    <col min="13572" max="13572" width="10.140625" customWidth="1"/>
    <col min="13577" max="13577" width="9.85546875" customWidth="1"/>
    <col min="13825" max="13825" width="9.5703125" customWidth="1"/>
    <col min="13826" max="13826" width="9.28515625" customWidth="1"/>
    <col min="13828" max="13828" width="10.140625" customWidth="1"/>
    <col min="13833" max="13833" width="9.85546875" customWidth="1"/>
    <col min="14081" max="14081" width="9.5703125" customWidth="1"/>
    <col min="14082" max="14082" width="9.28515625" customWidth="1"/>
    <col min="14084" max="14084" width="10.140625" customWidth="1"/>
    <col min="14089" max="14089" width="9.85546875" customWidth="1"/>
    <col min="14337" max="14337" width="9.5703125" customWidth="1"/>
    <col min="14338" max="14338" width="9.28515625" customWidth="1"/>
    <col min="14340" max="14340" width="10.140625" customWidth="1"/>
    <col min="14345" max="14345" width="9.85546875" customWidth="1"/>
    <col min="14593" max="14593" width="9.5703125" customWidth="1"/>
    <col min="14594" max="14594" width="9.28515625" customWidth="1"/>
    <col min="14596" max="14596" width="10.140625" customWidth="1"/>
    <col min="14601" max="14601" width="9.85546875" customWidth="1"/>
    <col min="14849" max="14849" width="9.5703125" customWidth="1"/>
    <col min="14850" max="14850" width="9.28515625" customWidth="1"/>
    <col min="14852" max="14852" width="10.140625" customWidth="1"/>
    <col min="14857" max="14857" width="9.85546875" customWidth="1"/>
    <col min="15105" max="15105" width="9.5703125" customWidth="1"/>
    <col min="15106" max="15106" width="9.28515625" customWidth="1"/>
    <col min="15108" max="15108" width="10.140625" customWidth="1"/>
    <col min="15113" max="15113" width="9.85546875" customWidth="1"/>
    <col min="15361" max="15361" width="9.5703125" customWidth="1"/>
    <col min="15362" max="15362" width="9.28515625" customWidth="1"/>
    <col min="15364" max="15364" width="10.140625" customWidth="1"/>
    <col min="15369" max="15369" width="9.85546875" customWidth="1"/>
    <col min="15617" max="15617" width="9.5703125" customWidth="1"/>
    <col min="15618" max="15618" width="9.28515625" customWidth="1"/>
    <col min="15620" max="15620" width="10.140625" customWidth="1"/>
    <col min="15625" max="15625" width="9.85546875" customWidth="1"/>
    <col min="15873" max="15873" width="9.5703125" customWidth="1"/>
    <col min="15874" max="15874" width="9.28515625" customWidth="1"/>
    <col min="15876" max="15876" width="10.140625" customWidth="1"/>
    <col min="15881" max="15881" width="9.85546875" customWidth="1"/>
    <col min="16129" max="16129" width="9.5703125" customWidth="1"/>
    <col min="16130" max="16130" width="9.28515625" customWidth="1"/>
    <col min="16132" max="16132" width="10.140625" customWidth="1"/>
    <col min="16137" max="16137" width="9.85546875" customWidth="1"/>
  </cols>
  <sheetData>
    <row r="1" spans="1:15" ht="16.5">
      <c r="A1" s="92" t="s">
        <v>693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51.75">
      <c r="A3" s="2" t="s">
        <v>21</v>
      </c>
      <c r="B3" s="2" t="s">
        <v>694</v>
      </c>
      <c r="C3" s="2" t="s">
        <v>695</v>
      </c>
      <c r="D3" s="2" t="s">
        <v>696</v>
      </c>
      <c r="E3" s="1"/>
      <c r="F3" s="1"/>
      <c r="G3" s="1"/>
      <c r="H3" s="3" t="s">
        <v>695</v>
      </c>
      <c r="I3" s="2" t="s">
        <v>694</v>
      </c>
      <c r="K3" s="3" t="s">
        <v>697</v>
      </c>
      <c r="L3" s="2" t="s">
        <v>694</v>
      </c>
      <c r="M3" s="1"/>
      <c r="N3" s="1"/>
      <c r="O3" s="1"/>
    </row>
    <row r="4" spans="1:15">
      <c r="A4" s="4">
        <v>40185</v>
      </c>
      <c r="B4" s="5">
        <v>50</v>
      </c>
      <c r="C4" s="1">
        <f>MONTH(A4)</f>
        <v>1</v>
      </c>
      <c r="D4" s="1">
        <f>WEEKDAY(A4)</f>
        <v>5</v>
      </c>
      <c r="E4" s="1"/>
      <c r="F4" s="1"/>
      <c r="G4" s="1"/>
      <c r="H4" s="6">
        <v>1</v>
      </c>
      <c r="I4" s="6">
        <f>SUMIF($C$4:$C$55,H4,$B$4:$B$55)</f>
        <v>245</v>
      </c>
      <c r="K4" s="6">
        <v>1</v>
      </c>
      <c r="L4" s="6">
        <f>SUMIF($D$4:$D$55,K4,$B$4:$B$55)</f>
        <v>156</v>
      </c>
      <c r="M4" s="1"/>
      <c r="N4" s="1"/>
      <c r="O4" s="1"/>
    </row>
    <row r="5" spans="1:15">
      <c r="A5" s="4">
        <v>40186</v>
      </c>
      <c r="B5" s="5">
        <v>39</v>
      </c>
      <c r="C5" s="1">
        <f t="shared" ref="C5:C55" si="0">MONTH(A5)</f>
        <v>1</v>
      </c>
      <c r="D5" s="1">
        <f t="shared" ref="D5:D55" si="1">WEEKDAY(A5)</f>
        <v>6</v>
      </c>
      <c r="E5" s="1"/>
      <c r="F5" s="1"/>
      <c r="G5" s="1"/>
      <c r="H5" s="6">
        <v>2</v>
      </c>
      <c r="I5" s="6">
        <f t="shared" ref="I5:I11" si="2">SUMIF($C$4:$C$55,H5,$B$4:$B$55)</f>
        <v>280</v>
      </c>
      <c r="K5" s="6">
        <v>2</v>
      </c>
      <c r="L5" s="6">
        <f t="shared" ref="L5:L10" si="3">SUMIF($D$4:$D$55,K5,$B$4:$B$55)</f>
        <v>465</v>
      </c>
      <c r="M5" s="1"/>
      <c r="N5" s="1"/>
      <c r="O5" s="1"/>
    </row>
    <row r="6" spans="1:15">
      <c r="A6" s="4">
        <v>40189</v>
      </c>
      <c r="B6" s="5">
        <v>61</v>
      </c>
      <c r="C6" s="1">
        <f t="shared" si="0"/>
        <v>1</v>
      </c>
      <c r="D6" s="1">
        <f t="shared" si="1"/>
        <v>2</v>
      </c>
      <c r="E6" s="1"/>
      <c r="F6" s="1"/>
      <c r="G6" s="1"/>
      <c r="H6" s="6">
        <v>3</v>
      </c>
      <c r="I6" s="6">
        <f t="shared" si="2"/>
        <v>278</v>
      </c>
      <c r="K6" s="6">
        <v>3</v>
      </c>
      <c r="L6" s="6">
        <f t="shared" si="3"/>
        <v>340</v>
      </c>
      <c r="M6" s="1"/>
      <c r="N6" s="1"/>
      <c r="O6" s="1"/>
    </row>
    <row r="7" spans="1:15">
      <c r="A7" s="4">
        <v>40194</v>
      </c>
      <c r="B7" s="5">
        <v>30</v>
      </c>
      <c r="C7" s="1">
        <f t="shared" si="0"/>
        <v>1</v>
      </c>
      <c r="D7" s="1">
        <f t="shared" si="1"/>
        <v>7</v>
      </c>
      <c r="E7" s="1"/>
      <c r="F7" s="1"/>
      <c r="G7" s="1"/>
      <c r="H7" s="6">
        <v>4</v>
      </c>
      <c r="I7" s="6">
        <f t="shared" si="2"/>
        <v>249</v>
      </c>
      <c r="K7" s="6">
        <v>4</v>
      </c>
      <c r="L7" s="6">
        <f t="shared" si="3"/>
        <v>125</v>
      </c>
      <c r="M7" s="1"/>
      <c r="N7" s="1"/>
      <c r="O7" s="1"/>
    </row>
    <row r="8" spans="1:15">
      <c r="A8" s="4">
        <v>40201</v>
      </c>
      <c r="B8" s="5">
        <v>31</v>
      </c>
      <c r="C8" s="1">
        <f t="shared" si="0"/>
        <v>1</v>
      </c>
      <c r="D8" s="1">
        <f t="shared" si="1"/>
        <v>7</v>
      </c>
      <c r="E8" s="1"/>
      <c r="F8" s="1"/>
      <c r="G8" s="1"/>
      <c r="H8" s="6">
        <v>5</v>
      </c>
      <c r="I8" s="6">
        <f t="shared" si="2"/>
        <v>349</v>
      </c>
      <c r="K8" s="6">
        <v>5</v>
      </c>
      <c r="L8" s="6">
        <f t="shared" si="3"/>
        <v>553</v>
      </c>
      <c r="M8" s="1"/>
      <c r="N8" s="1"/>
      <c r="O8" s="1"/>
    </row>
    <row r="9" spans="1:15">
      <c r="A9" s="4">
        <v>40204</v>
      </c>
      <c r="B9" s="5">
        <v>34</v>
      </c>
      <c r="C9" s="1">
        <f t="shared" si="0"/>
        <v>1</v>
      </c>
      <c r="D9" s="1">
        <f t="shared" si="1"/>
        <v>3</v>
      </c>
      <c r="E9" s="1"/>
      <c r="F9" s="1"/>
      <c r="G9" s="1"/>
      <c r="H9" s="6">
        <v>6</v>
      </c>
      <c r="I9" s="6">
        <f t="shared" si="2"/>
        <v>262</v>
      </c>
      <c r="K9" s="6">
        <v>6</v>
      </c>
      <c r="L9" s="6">
        <f t="shared" si="3"/>
        <v>359</v>
      </c>
      <c r="M9" s="1"/>
      <c r="N9" s="1"/>
      <c r="O9" s="1"/>
    </row>
    <row r="10" spans="1:15">
      <c r="A10" s="4">
        <v>40214</v>
      </c>
      <c r="B10" s="5">
        <v>25</v>
      </c>
      <c r="C10" s="1">
        <f t="shared" si="0"/>
        <v>2</v>
      </c>
      <c r="D10" s="1">
        <f t="shared" si="1"/>
        <v>6</v>
      </c>
      <c r="E10" s="1"/>
      <c r="F10" s="1"/>
      <c r="G10" s="1"/>
      <c r="H10" s="6">
        <v>7</v>
      </c>
      <c r="I10" s="6">
        <f t="shared" si="2"/>
        <v>275</v>
      </c>
      <c r="K10" s="6">
        <v>7</v>
      </c>
      <c r="L10" s="6">
        <f t="shared" si="3"/>
        <v>408</v>
      </c>
      <c r="M10" s="1"/>
    </row>
    <row r="11" spans="1:15">
      <c r="A11" s="4">
        <v>40220</v>
      </c>
      <c r="B11" s="5">
        <v>53</v>
      </c>
      <c r="C11" s="1">
        <f t="shared" si="0"/>
        <v>2</v>
      </c>
      <c r="D11" s="1">
        <f t="shared" si="1"/>
        <v>5</v>
      </c>
      <c r="E11" s="1"/>
      <c r="F11" s="1"/>
      <c r="G11" s="1"/>
      <c r="H11" s="6">
        <v>8</v>
      </c>
      <c r="I11" s="6">
        <f t="shared" si="2"/>
        <v>468</v>
      </c>
      <c r="K11" s="1"/>
      <c r="L11" s="1"/>
      <c r="M11" s="1"/>
    </row>
    <row r="12" spans="1:15">
      <c r="A12" s="4">
        <v>40226</v>
      </c>
      <c r="B12" s="5">
        <v>57</v>
      </c>
      <c r="C12" s="1">
        <f t="shared" si="0"/>
        <v>2</v>
      </c>
      <c r="D12" s="1">
        <f t="shared" si="1"/>
        <v>4</v>
      </c>
      <c r="E12" s="1"/>
      <c r="F12" s="1"/>
      <c r="G12" s="1"/>
      <c r="H12" s="1"/>
      <c r="I12" s="1"/>
      <c r="J12" s="1"/>
      <c r="K12" s="1"/>
      <c r="L12" s="1"/>
      <c r="M12" s="1"/>
    </row>
    <row r="13" spans="1:15">
      <c r="A13" s="4">
        <v>40229</v>
      </c>
      <c r="B13" s="5">
        <v>40</v>
      </c>
      <c r="C13" s="1">
        <f t="shared" si="0"/>
        <v>2</v>
      </c>
      <c r="D13" s="1">
        <f t="shared" si="1"/>
        <v>7</v>
      </c>
      <c r="E13" s="1"/>
      <c r="F13" s="1"/>
      <c r="G13" s="1"/>
      <c r="H13" s="1"/>
      <c r="K13" s="1"/>
      <c r="L13" s="1"/>
      <c r="M13" s="1"/>
    </row>
    <row r="14" spans="1:15">
      <c r="A14" s="4">
        <v>40231</v>
      </c>
      <c r="B14" s="5">
        <v>72</v>
      </c>
      <c r="C14" s="1">
        <f t="shared" si="0"/>
        <v>2</v>
      </c>
      <c r="D14" s="1">
        <f t="shared" si="1"/>
        <v>2</v>
      </c>
      <c r="E14" s="1"/>
      <c r="F14" s="1"/>
      <c r="G14" s="1"/>
      <c r="H14" s="1"/>
      <c r="K14" s="1"/>
      <c r="L14" s="1"/>
      <c r="M14" s="1"/>
    </row>
    <row r="15" spans="1:15">
      <c r="A15" s="4">
        <v>40235</v>
      </c>
      <c r="B15" s="5">
        <v>33</v>
      </c>
      <c r="C15" s="1">
        <f t="shared" si="0"/>
        <v>2</v>
      </c>
      <c r="D15" s="1">
        <f t="shared" si="1"/>
        <v>6</v>
      </c>
      <c r="E15" s="1"/>
      <c r="F15" s="1"/>
      <c r="G15" s="1"/>
      <c r="H15" s="1"/>
      <c r="K15" s="1"/>
      <c r="L15" s="1"/>
      <c r="M15" s="1"/>
    </row>
    <row r="16" spans="1:15">
      <c r="A16" s="4">
        <v>40240</v>
      </c>
      <c r="B16" s="5">
        <v>28</v>
      </c>
      <c r="C16" s="1">
        <f t="shared" si="0"/>
        <v>3</v>
      </c>
      <c r="D16" s="1">
        <f t="shared" si="1"/>
        <v>4</v>
      </c>
      <c r="E16" s="1"/>
      <c r="F16" s="1"/>
      <c r="G16" s="1"/>
      <c r="H16" s="1"/>
      <c r="K16" s="1"/>
      <c r="L16" s="1"/>
      <c r="M16" s="1"/>
    </row>
    <row r="17" spans="1:13">
      <c r="A17" s="4">
        <v>40241</v>
      </c>
      <c r="B17" s="5">
        <v>66</v>
      </c>
      <c r="C17" s="1">
        <f t="shared" si="0"/>
        <v>3</v>
      </c>
      <c r="D17" s="1">
        <f t="shared" si="1"/>
        <v>5</v>
      </c>
      <c r="E17" s="1"/>
      <c r="F17" s="1"/>
      <c r="G17" s="1"/>
      <c r="H17" s="1"/>
      <c r="K17" s="1"/>
      <c r="L17" s="1"/>
      <c r="M17" s="1"/>
    </row>
    <row r="18" spans="1:13">
      <c r="A18" s="4">
        <v>40250</v>
      </c>
      <c r="B18" s="5">
        <v>69</v>
      </c>
      <c r="C18" s="1">
        <f t="shared" si="0"/>
        <v>3</v>
      </c>
      <c r="D18" s="1">
        <f t="shared" si="1"/>
        <v>7</v>
      </c>
      <c r="E18" s="1"/>
      <c r="F18" s="1"/>
      <c r="G18" s="1"/>
      <c r="H18" s="1"/>
      <c r="K18" s="1"/>
      <c r="L18" s="1"/>
      <c r="M18" s="1"/>
    </row>
    <row r="19" spans="1:13">
      <c r="A19" s="4">
        <v>40256</v>
      </c>
      <c r="B19" s="5">
        <v>53</v>
      </c>
      <c r="C19" s="1">
        <f t="shared" si="0"/>
        <v>3</v>
      </c>
      <c r="D19" s="1">
        <f t="shared" si="1"/>
        <v>6</v>
      </c>
      <c r="E19" s="1"/>
      <c r="F19" s="1"/>
      <c r="G19" s="1"/>
      <c r="H19" s="1"/>
      <c r="K19" s="1"/>
      <c r="L19" s="1"/>
      <c r="M19" s="1"/>
    </row>
    <row r="20" spans="1:13">
      <c r="A20" s="4">
        <v>40266</v>
      </c>
      <c r="B20" s="5">
        <v>62</v>
      </c>
      <c r="C20" s="1">
        <f t="shared" si="0"/>
        <v>3</v>
      </c>
      <c r="D20" s="1">
        <f t="shared" si="1"/>
        <v>2</v>
      </c>
      <c r="E20" s="1"/>
      <c r="F20" s="1"/>
      <c r="G20" s="1"/>
      <c r="H20" s="1"/>
      <c r="K20" s="1"/>
      <c r="L20" s="1"/>
      <c r="M20" s="1"/>
    </row>
    <row r="21" spans="1:13">
      <c r="A21" s="4">
        <v>40269</v>
      </c>
      <c r="B21" s="5">
        <v>56</v>
      </c>
      <c r="C21" s="1">
        <f t="shared" si="0"/>
        <v>4</v>
      </c>
      <c r="D21" s="1">
        <f t="shared" si="1"/>
        <v>5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4">
        <v>40278</v>
      </c>
      <c r="B22" s="5">
        <v>54</v>
      </c>
      <c r="C22" s="1">
        <f t="shared" si="0"/>
        <v>4</v>
      </c>
      <c r="D22" s="1">
        <f t="shared" si="1"/>
        <v>7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4">
        <v>40287</v>
      </c>
      <c r="B23" s="5">
        <v>47</v>
      </c>
      <c r="C23" s="1">
        <f t="shared" si="0"/>
        <v>4</v>
      </c>
      <c r="D23" s="1">
        <f t="shared" si="1"/>
        <v>2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4">
        <v>40290</v>
      </c>
      <c r="B24" s="5">
        <v>33</v>
      </c>
      <c r="C24" s="1">
        <f t="shared" si="0"/>
        <v>4</v>
      </c>
      <c r="D24" s="1">
        <f t="shared" si="1"/>
        <v>5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4">
        <v>40295</v>
      </c>
      <c r="B25" s="5">
        <v>59</v>
      </c>
      <c r="C25" s="1">
        <f t="shared" si="0"/>
        <v>4</v>
      </c>
      <c r="D25" s="1">
        <f t="shared" si="1"/>
        <v>3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4">
        <v>40302</v>
      </c>
      <c r="B26" s="5">
        <v>68</v>
      </c>
      <c r="C26" s="1">
        <f t="shared" si="0"/>
        <v>5</v>
      </c>
      <c r="D26" s="1">
        <f t="shared" si="1"/>
        <v>3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4">
        <v>40305</v>
      </c>
      <c r="B27" s="5">
        <v>34</v>
      </c>
      <c r="C27" s="1">
        <f t="shared" si="0"/>
        <v>5</v>
      </c>
      <c r="D27" s="1">
        <f t="shared" si="1"/>
        <v>6</v>
      </c>
      <c r="E27" s="1"/>
      <c r="F27" s="1"/>
      <c r="G27" s="1"/>
      <c r="H27" s="1"/>
      <c r="I27" s="1"/>
      <c r="J27" s="1"/>
      <c r="K27" s="1"/>
      <c r="L27" s="1"/>
    </row>
    <row r="28" spans="1:13">
      <c r="A28" s="4">
        <v>40307</v>
      </c>
      <c r="B28" s="5">
        <v>63</v>
      </c>
      <c r="C28" s="1">
        <f t="shared" si="0"/>
        <v>5</v>
      </c>
      <c r="D28" s="1">
        <f t="shared" si="1"/>
        <v>1</v>
      </c>
      <c r="E28" s="1"/>
      <c r="F28" s="1"/>
      <c r="G28" s="1"/>
      <c r="H28" s="1"/>
      <c r="I28" s="1"/>
      <c r="J28" s="1"/>
      <c r="K28" s="1"/>
      <c r="L28" s="1"/>
    </row>
    <row r="29" spans="1:13">
      <c r="A29" s="4">
        <v>40309</v>
      </c>
      <c r="B29" s="5">
        <v>32</v>
      </c>
      <c r="C29" s="1">
        <f t="shared" si="0"/>
        <v>5</v>
      </c>
      <c r="D29" s="1">
        <f t="shared" si="1"/>
        <v>3</v>
      </c>
      <c r="E29" s="1"/>
      <c r="F29" s="1"/>
      <c r="G29" s="1"/>
      <c r="H29" s="1"/>
      <c r="I29" s="1"/>
      <c r="J29" s="1"/>
      <c r="K29" s="1"/>
      <c r="L29" s="1"/>
    </row>
    <row r="30" spans="1:13">
      <c r="A30" s="4">
        <v>40311</v>
      </c>
      <c r="B30" s="5">
        <v>27</v>
      </c>
      <c r="C30" s="1">
        <f t="shared" si="0"/>
        <v>5</v>
      </c>
      <c r="D30" s="1">
        <f t="shared" si="1"/>
        <v>5</v>
      </c>
      <c r="E30" s="1"/>
      <c r="F30" s="1"/>
      <c r="G30" s="1"/>
      <c r="H30" s="1"/>
      <c r="I30" s="1"/>
      <c r="J30" s="1"/>
      <c r="K30" s="1"/>
      <c r="L30" s="1"/>
    </row>
    <row r="31" spans="1:13">
      <c r="A31" s="4">
        <v>40318</v>
      </c>
      <c r="B31" s="5">
        <v>49</v>
      </c>
      <c r="C31" s="1">
        <f t="shared" si="0"/>
        <v>5</v>
      </c>
      <c r="D31" s="1">
        <f t="shared" si="1"/>
        <v>5</v>
      </c>
      <c r="E31" s="1"/>
      <c r="F31" s="1"/>
      <c r="G31" s="1"/>
      <c r="H31" s="1"/>
      <c r="I31" s="1"/>
      <c r="J31" s="1"/>
      <c r="K31" s="1"/>
      <c r="L31" s="1"/>
    </row>
    <row r="32" spans="1:13">
      <c r="A32" s="4">
        <v>40322</v>
      </c>
      <c r="B32" s="5">
        <v>37</v>
      </c>
      <c r="C32" s="1">
        <f t="shared" si="0"/>
        <v>5</v>
      </c>
      <c r="D32" s="1">
        <f t="shared" si="1"/>
        <v>2</v>
      </c>
      <c r="E32" s="1"/>
      <c r="F32" s="1"/>
      <c r="G32" s="1"/>
      <c r="H32" s="1"/>
      <c r="I32" s="1"/>
      <c r="J32" s="1"/>
      <c r="K32" s="1"/>
      <c r="L32" s="1"/>
    </row>
    <row r="33" spans="1:12">
      <c r="A33" s="4">
        <v>40329</v>
      </c>
      <c r="B33" s="5">
        <v>39</v>
      </c>
      <c r="C33" s="1">
        <f t="shared" si="0"/>
        <v>5</v>
      </c>
      <c r="D33" s="1">
        <f t="shared" si="1"/>
        <v>2</v>
      </c>
      <c r="E33" s="1"/>
      <c r="F33" s="1"/>
      <c r="G33" s="1"/>
      <c r="H33" s="1"/>
      <c r="I33" s="1"/>
      <c r="J33" s="1"/>
      <c r="K33" s="1"/>
      <c r="L33" s="1"/>
    </row>
    <row r="34" spans="1:12">
      <c r="A34" s="4">
        <v>40332</v>
      </c>
      <c r="B34" s="5">
        <v>47</v>
      </c>
      <c r="C34" s="1">
        <f t="shared" si="0"/>
        <v>6</v>
      </c>
      <c r="D34" s="1">
        <f t="shared" si="1"/>
        <v>5</v>
      </c>
      <c r="E34" s="1"/>
      <c r="F34" s="1"/>
      <c r="G34" s="1"/>
      <c r="H34" s="1"/>
      <c r="I34" s="1"/>
      <c r="J34" s="1"/>
      <c r="K34" s="1"/>
      <c r="L34" s="1"/>
    </row>
    <row r="35" spans="1:12">
      <c r="A35" s="4">
        <v>40339</v>
      </c>
      <c r="B35" s="5">
        <v>53</v>
      </c>
      <c r="C35" s="1">
        <f t="shared" si="0"/>
        <v>6</v>
      </c>
      <c r="D35" s="1">
        <f t="shared" si="1"/>
        <v>5</v>
      </c>
      <c r="E35" s="1"/>
      <c r="F35" s="1"/>
      <c r="G35" s="1"/>
      <c r="H35" s="1"/>
      <c r="I35" s="1"/>
      <c r="J35" s="1"/>
      <c r="K35" s="1"/>
      <c r="L35" s="1"/>
    </row>
    <row r="36" spans="1:12">
      <c r="A36" s="4">
        <v>40344</v>
      </c>
      <c r="B36" s="5">
        <v>27</v>
      </c>
      <c r="C36" s="1">
        <f t="shared" si="0"/>
        <v>6</v>
      </c>
      <c r="D36" s="1">
        <f t="shared" si="1"/>
        <v>3</v>
      </c>
      <c r="E36" s="1"/>
      <c r="F36" s="1"/>
      <c r="G36" s="1"/>
      <c r="H36" s="1"/>
      <c r="I36" s="1"/>
      <c r="J36" s="1"/>
      <c r="K36" s="1"/>
      <c r="L36" s="1"/>
    </row>
    <row r="37" spans="1:12">
      <c r="A37" s="4">
        <v>40348</v>
      </c>
      <c r="B37" s="5">
        <v>55</v>
      </c>
      <c r="C37" s="1">
        <f t="shared" si="0"/>
        <v>6</v>
      </c>
      <c r="D37" s="1">
        <f t="shared" si="1"/>
        <v>7</v>
      </c>
      <c r="E37" s="1"/>
      <c r="F37" s="1"/>
      <c r="G37" s="1"/>
      <c r="H37" s="1"/>
      <c r="I37" s="1"/>
      <c r="J37" s="1"/>
      <c r="K37" s="1"/>
      <c r="L37" s="1"/>
    </row>
    <row r="38" spans="1:12">
      <c r="A38" s="4">
        <v>40350</v>
      </c>
      <c r="B38" s="5">
        <v>34</v>
      </c>
      <c r="C38" s="1">
        <f t="shared" si="0"/>
        <v>6</v>
      </c>
      <c r="D38" s="1">
        <f t="shared" si="1"/>
        <v>2</v>
      </c>
      <c r="E38" s="1"/>
      <c r="F38" s="1"/>
      <c r="G38" s="1"/>
      <c r="H38" s="1"/>
      <c r="I38" s="1"/>
      <c r="J38" s="1"/>
      <c r="K38" s="1"/>
      <c r="L38" s="1"/>
    </row>
    <row r="39" spans="1:12">
      <c r="A39" s="4">
        <v>40354</v>
      </c>
      <c r="B39" s="5">
        <v>46</v>
      </c>
      <c r="C39" s="1">
        <f t="shared" si="0"/>
        <v>6</v>
      </c>
      <c r="D39" s="1">
        <f t="shared" si="1"/>
        <v>6</v>
      </c>
      <c r="E39" s="1"/>
      <c r="F39" s="1"/>
      <c r="G39" s="1"/>
      <c r="H39" s="1"/>
      <c r="I39" s="1"/>
      <c r="J39" s="1"/>
      <c r="K39" s="1"/>
      <c r="L39" s="1"/>
    </row>
    <row r="40" spans="1:12">
      <c r="A40" s="4">
        <v>40363</v>
      </c>
      <c r="B40" s="5">
        <v>27</v>
      </c>
      <c r="C40" s="1">
        <f t="shared" si="0"/>
        <v>7</v>
      </c>
      <c r="D40" s="1">
        <f t="shared" si="1"/>
        <v>1</v>
      </c>
      <c r="E40" s="1"/>
      <c r="F40" s="1"/>
      <c r="G40" s="1"/>
      <c r="H40" s="1"/>
      <c r="I40" s="1"/>
      <c r="J40" s="1"/>
      <c r="K40" s="1"/>
      <c r="L40" s="1"/>
    </row>
    <row r="41" spans="1:12">
      <c r="A41" s="4">
        <v>40368</v>
      </c>
      <c r="B41" s="5">
        <v>61</v>
      </c>
      <c r="C41" s="1">
        <f t="shared" si="0"/>
        <v>7</v>
      </c>
      <c r="D41" s="1">
        <f t="shared" si="1"/>
        <v>6</v>
      </c>
      <c r="E41" s="1"/>
      <c r="F41" s="1"/>
      <c r="G41" s="1"/>
      <c r="H41" s="1"/>
      <c r="I41" s="1"/>
      <c r="J41" s="1"/>
      <c r="K41" s="1"/>
      <c r="L41" s="1"/>
    </row>
    <row r="42" spans="1:12">
      <c r="A42" s="4">
        <v>40369</v>
      </c>
      <c r="B42" s="5">
        <v>28</v>
      </c>
      <c r="C42" s="1">
        <f t="shared" si="0"/>
        <v>7</v>
      </c>
      <c r="D42" s="1">
        <f t="shared" si="1"/>
        <v>7</v>
      </c>
      <c r="E42" s="1"/>
      <c r="F42" s="1"/>
      <c r="G42" s="1"/>
      <c r="H42" s="1"/>
      <c r="I42" s="1"/>
      <c r="J42" s="1"/>
      <c r="K42" s="1"/>
      <c r="L42" s="1"/>
    </row>
    <row r="43" spans="1:12">
      <c r="A43" s="4">
        <v>40376</v>
      </c>
      <c r="B43" s="5">
        <v>57</v>
      </c>
      <c r="C43" s="1">
        <f t="shared" si="0"/>
        <v>7</v>
      </c>
      <c r="D43" s="1">
        <f t="shared" si="1"/>
        <v>7</v>
      </c>
      <c r="E43" s="1"/>
      <c r="F43" s="1"/>
      <c r="G43" s="1"/>
      <c r="H43" s="1"/>
      <c r="I43" s="1"/>
      <c r="J43" s="1"/>
      <c r="K43" s="1"/>
      <c r="L43" s="1"/>
    </row>
    <row r="44" spans="1:12">
      <c r="A44" s="4">
        <v>40381</v>
      </c>
      <c r="B44" s="5">
        <v>25</v>
      </c>
      <c r="C44" s="1">
        <f t="shared" si="0"/>
        <v>7</v>
      </c>
      <c r="D44" s="1">
        <f t="shared" si="1"/>
        <v>5</v>
      </c>
      <c r="E44" s="1"/>
      <c r="F44" s="1"/>
      <c r="G44" s="1"/>
      <c r="H44" s="1"/>
      <c r="I44" s="1"/>
      <c r="J44" s="1"/>
      <c r="K44" s="1"/>
      <c r="L44" s="1"/>
    </row>
    <row r="45" spans="1:12">
      <c r="A45" s="4">
        <v>40384</v>
      </c>
      <c r="B45" s="5">
        <v>35</v>
      </c>
      <c r="C45" s="1">
        <f t="shared" si="0"/>
        <v>7</v>
      </c>
      <c r="D45" s="1">
        <f t="shared" si="1"/>
        <v>1</v>
      </c>
      <c r="E45" s="1"/>
      <c r="F45" s="1"/>
      <c r="G45" s="1"/>
      <c r="H45" s="1"/>
      <c r="I45" s="1"/>
      <c r="J45" s="1"/>
      <c r="K45" s="1"/>
      <c r="L45" s="1"/>
    </row>
    <row r="46" spans="1:12">
      <c r="A46" s="4">
        <v>40385</v>
      </c>
      <c r="B46" s="5">
        <v>42</v>
      </c>
      <c r="C46" s="1">
        <f t="shared" si="0"/>
        <v>7</v>
      </c>
      <c r="D46" s="1">
        <f t="shared" si="1"/>
        <v>2</v>
      </c>
      <c r="E46" s="1"/>
      <c r="F46" s="1"/>
      <c r="G46" s="1"/>
      <c r="H46" s="1"/>
      <c r="I46" s="1"/>
      <c r="J46" s="1"/>
      <c r="K46" s="1"/>
      <c r="L46" s="1"/>
    </row>
    <row r="47" spans="1:12">
      <c r="A47" s="4">
        <v>40393</v>
      </c>
      <c r="B47" s="5">
        <v>47</v>
      </c>
      <c r="C47" s="1">
        <f t="shared" si="0"/>
        <v>8</v>
      </c>
      <c r="D47" s="1">
        <f t="shared" si="1"/>
        <v>3</v>
      </c>
      <c r="E47" s="1"/>
      <c r="F47" s="1"/>
      <c r="G47" s="1"/>
      <c r="H47" s="1"/>
      <c r="I47" s="1"/>
      <c r="J47" s="1"/>
      <c r="K47" s="1"/>
      <c r="L47" s="1"/>
    </row>
    <row r="48" spans="1:12">
      <c r="A48" s="4">
        <v>40402</v>
      </c>
      <c r="B48" s="5">
        <v>59</v>
      </c>
      <c r="C48" s="1">
        <f t="shared" si="0"/>
        <v>8</v>
      </c>
      <c r="D48" s="1">
        <f t="shared" si="1"/>
        <v>5</v>
      </c>
      <c r="E48" s="1"/>
      <c r="F48" s="1"/>
      <c r="G48" s="1"/>
      <c r="H48" s="1"/>
      <c r="I48" s="1"/>
      <c r="J48" s="1"/>
      <c r="K48" s="1"/>
      <c r="L48" s="1"/>
    </row>
    <row r="49" spans="1:12">
      <c r="A49" s="4">
        <v>40403</v>
      </c>
      <c r="B49" s="5">
        <v>68</v>
      </c>
      <c r="C49" s="1">
        <f t="shared" si="0"/>
        <v>8</v>
      </c>
      <c r="D49" s="1">
        <f t="shared" si="1"/>
        <v>6</v>
      </c>
      <c r="E49" s="1"/>
      <c r="F49" s="1"/>
      <c r="G49" s="1"/>
      <c r="H49" s="1"/>
      <c r="I49" s="1"/>
      <c r="J49" s="1"/>
      <c r="K49" s="1"/>
      <c r="L49" s="1"/>
    </row>
    <row r="50" spans="1:12">
      <c r="A50" s="4">
        <v>40407</v>
      </c>
      <c r="B50" s="5">
        <v>73</v>
      </c>
      <c r="C50" s="1">
        <f t="shared" si="0"/>
        <v>8</v>
      </c>
      <c r="D50" s="1">
        <f t="shared" si="1"/>
        <v>3</v>
      </c>
      <c r="E50" s="1"/>
      <c r="F50" s="1"/>
      <c r="G50" s="1"/>
      <c r="H50" s="1"/>
      <c r="I50" s="1"/>
      <c r="J50" s="1"/>
      <c r="K50" s="1"/>
      <c r="L50" s="1"/>
    </row>
    <row r="51" spans="1:12">
      <c r="A51" s="4">
        <v>40409</v>
      </c>
      <c r="B51" s="5">
        <v>35</v>
      </c>
      <c r="C51" s="1">
        <f t="shared" si="0"/>
        <v>8</v>
      </c>
      <c r="D51" s="1">
        <f t="shared" si="1"/>
        <v>5</v>
      </c>
      <c r="E51" s="1"/>
      <c r="F51" s="1"/>
      <c r="G51" s="1"/>
      <c r="H51" s="1"/>
      <c r="I51" s="1"/>
      <c r="J51" s="1"/>
      <c r="K51" s="1"/>
      <c r="L51" s="1"/>
    </row>
    <row r="52" spans="1:12">
      <c r="A52" s="4">
        <v>40411</v>
      </c>
      <c r="B52" s="5">
        <v>44</v>
      </c>
      <c r="C52" s="1">
        <f t="shared" si="0"/>
        <v>8</v>
      </c>
      <c r="D52" s="1">
        <f t="shared" si="1"/>
        <v>7</v>
      </c>
      <c r="E52" s="1"/>
      <c r="F52" s="1"/>
      <c r="G52" s="1"/>
      <c r="H52" s="1"/>
      <c r="I52" s="1"/>
      <c r="J52" s="1"/>
      <c r="K52" s="1"/>
      <c r="L52" s="1"/>
    </row>
    <row r="53" spans="1:12">
      <c r="A53" s="4">
        <v>40415</v>
      </c>
      <c r="B53" s="5">
        <v>40</v>
      </c>
      <c r="C53" s="1">
        <f t="shared" si="0"/>
        <v>8</v>
      </c>
      <c r="D53" s="1">
        <f t="shared" si="1"/>
        <v>4</v>
      </c>
      <c r="E53" s="1"/>
      <c r="F53" s="1"/>
      <c r="G53" s="1"/>
      <c r="H53" s="1"/>
      <c r="I53" s="1"/>
      <c r="J53" s="1"/>
      <c r="K53" s="1"/>
      <c r="L53" s="1"/>
    </row>
    <row r="54" spans="1:12">
      <c r="A54" s="4">
        <v>40419</v>
      </c>
      <c r="B54" s="5">
        <v>31</v>
      </c>
      <c r="C54" s="1">
        <f t="shared" si="0"/>
        <v>8</v>
      </c>
      <c r="D54" s="1">
        <f t="shared" si="1"/>
        <v>1</v>
      </c>
      <c r="E54" s="1"/>
      <c r="F54" s="1"/>
      <c r="G54" s="1"/>
      <c r="H54" s="1"/>
      <c r="I54" s="1"/>
      <c r="J54" s="1"/>
      <c r="K54" s="1"/>
      <c r="L54" s="1"/>
    </row>
    <row r="55" spans="1:12">
      <c r="A55" s="4">
        <v>40420</v>
      </c>
      <c r="B55" s="5">
        <v>71</v>
      </c>
      <c r="C55" s="1">
        <f t="shared" si="0"/>
        <v>8</v>
      </c>
      <c r="D55" s="1">
        <f t="shared" si="1"/>
        <v>2</v>
      </c>
      <c r="E55" s="1"/>
      <c r="F55" s="1"/>
      <c r="G55" s="1"/>
      <c r="H55" s="1"/>
      <c r="I55" s="1"/>
      <c r="J55" s="1"/>
      <c r="K55" s="1"/>
      <c r="L55" s="1"/>
    </row>
    <row r="56" spans="1:12">
      <c r="A56" s="7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7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7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7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7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7"/>
      <c r="B76" s="1"/>
      <c r="C76" s="1"/>
      <c r="D76" s="1"/>
      <c r="E76" s="1"/>
      <c r="F76" s="1"/>
      <c r="G76" s="1"/>
      <c r="H76" s="1"/>
      <c r="K76" s="1"/>
      <c r="L76" s="1"/>
    </row>
    <row r="77" spans="1:12">
      <c r="A77" s="7"/>
    </row>
    <row r="78" spans="1:12">
      <c r="A78" s="7"/>
    </row>
    <row r="79" spans="1:12">
      <c r="A79" s="7"/>
    </row>
    <row r="80" spans="1:12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</sheetData>
  <mergeCells count="1">
    <mergeCell ref="A1:L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2006-09-16T00:00:00Z</dcterms:created>
  <dcterms:modified xsi:type="dcterms:W3CDTF">2020-04-03T07:37:55Z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