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TechNum">[1]AdminLists!$B$2:$B$4</definedName>
    <definedName name="TechRate">[1]AdminLists!$C$2:$C$4</definedName>
  </definedNames>
  <calcPr calcId="124519"/>
</workbook>
</file>

<file path=xl/calcChain.xml><?xml version="1.0" encoding="utf-8"?>
<calcChain xmlns="http://schemas.openxmlformats.org/spreadsheetml/2006/main">
  <c r="V21" i="1"/>
  <c r="U21"/>
  <c r="R21"/>
  <c r="O21" a="1"/>
  <c r="O21" s="1"/>
  <c r="P21" s="1"/>
  <c r="N21"/>
  <c r="V20"/>
  <c r="U20"/>
  <c r="R20"/>
  <c r="O20" a="1"/>
  <c r="O20" s="1"/>
  <c r="P20" s="1"/>
  <c r="N20"/>
  <c r="V19"/>
  <c r="U19"/>
  <c r="R19"/>
  <c r="O19" a="1"/>
  <c r="O19" s="1"/>
  <c r="P19" s="1"/>
  <c r="N19"/>
  <c r="V18"/>
  <c r="U18"/>
  <c r="R18"/>
  <c r="O18" a="1"/>
  <c r="O18" s="1"/>
  <c r="P18" s="1"/>
  <c r="N18"/>
  <c r="V17"/>
  <c r="U17"/>
  <c r="R17"/>
  <c r="O17" a="1"/>
  <c r="O17" s="1"/>
  <c r="P17" s="1"/>
  <c r="N17"/>
  <c r="V16"/>
  <c r="U16"/>
  <c r="R16"/>
  <c r="O16" a="1"/>
  <c r="O16" s="1"/>
  <c r="P16" s="1"/>
  <c r="N16"/>
  <c r="V15"/>
  <c r="U15"/>
  <c r="R15"/>
  <c r="O15" a="1"/>
  <c r="O15" s="1"/>
  <c r="P15" s="1"/>
  <c r="N15"/>
  <c r="V14"/>
  <c r="U14"/>
  <c r="R14"/>
  <c r="O14" a="1"/>
  <c r="O14" s="1"/>
  <c r="P14" s="1"/>
  <c r="N14"/>
  <c r="V13"/>
  <c r="U13"/>
  <c r="R13"/>
  <c r="O13" a="1"/>
  <c r="O13" s="1"/>
  <c r="P13" s="1"/>
  <c r="N13"/>
  <c r="V12"/>
  <c r="U12"/>
  <c r="R12"/>
  <c r="O12" a="1"/>
  <c r="O12" s="1"/>
  <c r="P12" s="1"/>
  <c r="N12"/>
  <c r="V11"/>
  <c r="U11"/>
  <c r="R11"/>
  <c r="O11" a="1"/>
  <c r="O11" s="1"/>
  <c r="P11" s="1"/>
  <c r="N11"/>
  <c r="V10"/>
  <c r="U10"/>
  <c r="R10"/>
  <c r="O10" a="1"/>
  <c r="O10" s="1"/>
  <c r="P10" s="1"/>
  <c r="N10"/>
  <c r="V9"/>
  <c r="U9"/>
  <c r="R9"/>
  <c r="O9" a="1"/>
  <c r="O9" s="1"/>
  <c r="P9" s="1"/>
  <c r="N9"/>
  <c r="V8"/>
  <c r="U8"/>
  <c r="R8"/>
  <c r="O8" a="1"/>
  <c r="O8" s="1"/>
  <c r="P8" s="1"/>
  <c r="N8"/>
  <c r="V7"/>
  <c r="U7"/>
  <c r="R7"/>
  <c r="O7" a="1"/>
  <c r="O7" s="1"/>
  <c r="P7" s="1"/>
  <c r="N7"/>
  <c r="V6"/>
  <c r="U6"/>
  <c r="R6"/>
  <c r="O6" a="1"/>
  <c r="O6" s="1"/>
  <c r="P6" s="1"/>
  <c r="N6"/>
  <c r="V5"/>
  <c r="U5"/>
  <c r="R5"/>
  <c r="O5" a="1"/>
  <c r="O5" s="1"/>
  <c r="P5" s="1"/>
  <c r="N5"/>
  <c r="V4"/>
  <c r="U4"/>
  <c r="R4"/>
  <c r="O4" a="1"/>
  <c r="O4" s="1"/>
  <c r="P4" s="1"/>
  <c r="N4"/>
  <c r="V3"/>
  <c r="U3"/>
  <c r="R3"/>
  <c r="O3" a="1"/>
  <c r="O3" s="1"/>
  <c r="P3" s="1"/>
  <c r="N3"/>
  <c r="V2"/>
  <c r="U2"/>
  <c r="R2"/>
  <c r="O2" a="1"/>
  <c r="O2" s="1"/>
  <c r="P2" s="1"/>
  <c r="N2"/>
  <c r="Q4" l="1"/>
  <c r="T4" s="1"/>
  <c r="S4"/>
  <c r="Q8"/>
  <c r="T8" s="1"/>
  <c r="S8"/>
  <c r="Q12"/>
  <c r="T12" s="1"/>
  <c r="S12"/>
  <c r="Q16"/>
  <c r="T16" s="1"/>
  <c r="S16"/>
  <c r="Q20"/>
  <c r="T20" s="1"/>
  <c r="S20"/>
  <c r="S3"/>
  <c r="Q3"/>
  <c r="T3" s="1"/>
  <c r="S7"/>
  <c r="Q7"/>
  <c r="T7" s="1"/>
  <c r="S11"/>
  <c r="Q11"/>
  <c r="T11" s="1"/>
  <c r="S15"/>
  <c r="Q15"/>
  <c r="T15" s="1"/>
  <c r="S19"/>
  <c r="Q19"/>
  <c r="T19" s="1"/>
  <c r="Q2"/>
  <c r="T2" s="1"/>
  <c r="S2"/>
  <c r="Q6"/>
  <c r="T6" s="1"/>
  <c r="S6"/>
  <c r="Q10"/>
  <c r="T10" s="1"/>
  <c r="S10"/>
  <c r="Q14"/>
  <c r="T14" s="1"/>
  <c r="S14"/>
  <c r="Q18"/>
  <c r="T18" s="1"/>
  <c r="S18"/>
  <c r="S5"/>
  <c r="Q5"/>
  <c r="T5" s="1"/>
  <c r="S9"/>
  <c r="Q9"/>
  <c r="T9" s="1"/>
  <c r="S13"/>
  <c r="Q13"/>
  <c r="T13" s="1"/>
  <c r="S17"/>
  <c r="Q17"/>
  <c r="T17" s="1"/>
  <c r="S21"/>
  <c r="Q21"/>
  <c r="T21" s="1"/>
</calcChain>
</file>

<file path=xl/sharedStrings.xml><?xml version="1.0" encoding="utf-8"?>
<sst xmlns="http://schemas.openxmlformats.org/spreadsheetml/2006/main" count="124" uniqueCount="60">
  <si>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</si>
  <si>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</si>
  <si>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</si>
  <si>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</si>
  <si>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</si>
  <si>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</si>
  <si>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</si>
  <si>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</si>
  <si>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WtyLbr</t>
  </si>
  <si>
    <t>WtyParts</t>
  </si>
  <si>
    <t>LbrHrs</t>
  </si>
  <si>
    <t>PartsCost</t>
  </si>
  <si>
    <t>Payment</t>
  </si>
  <si>
    <t>Wait</t>
  </si>
  <si>
    <t>LbrRate</t>
  </si>
  <si>
    <t>LbrCost</t>
  </si>
  <si>
    <t>LbrFee</t>
  </si>
  <si>
    <t>PartsFee</t>
  </si>
  <si>
    <t>TotalCost</t>
  </si>
  <si>
    <t>TotalFee</t>
  </si>
  <si>
    <t>ReqDay</t>
  </si>
  <si>
    <t>WorkDay</t>
  </si>
  <si>
    <t>A00140</t>
  </si>
  <si>
    <t>Northwest</t>
  </si>
  <si>
    <t>Michner</t>
  </si>
  <si>
    <t>Replace</t>
  </si>
  <si>
    <t>Account</t>
  </si>
  <si>
    <t>A00141</t>
  </si>
  <si>
    <t>West</t>
  </si>
  <si>
    <t>Khan</t>
  </si>
  <si>
    <t>C.O.D.</t>
  </si>
  <si>
    <t>A00142</t>
  </si>
  <si>
    <t>Assess</t>
  </si>
  <si>
    <t>Yes</t>
  </si>
  <si>
    <t>A00143</t>
  </si>
  <si>
    <t>Burton</t>
  </si>
  <si>
    <t>A00144</t>
  </si>
  <si>
    <t>Southeast</t>
  </si>
  <si>
    <t>A00145</t>
  </si>
  <si>
    <t>Deliver</t>
  </si>
  <si>
    <t>A00146</t>
  </si>
  <si>
    <t>A00147</t>
  </si>
  <si>
    <t>Central</t>
  </si>
  <si>
    <t>Cartier</t>
  </si>
  <si>
    <t>A00148</t>
  </si>
  <si>
    <t>South</t>
  </si>
  <si>
    <t>Lopez</t>
  </si>
  <si>
    <t>A00149</t>
  </si>
  <si>
    <t>A00150</t>
  </si>
  <si>
    <t>P.O.</t>
  </si>
  <si>
    <t>A00151</t>
  </si>
  <si>
    <t>A00152</t>
  </si>
  <si>
    <t>A00153</t>
  </si>
  <si>
    <t>A00154</t>
  </si>
  <si>
    <t>Repair</t>
  </si>
  <si>
    <t>A00155</t>
  </si>
  <si>
    <t>A00156</t>
  </si>
  <si>
    <t>A00157</t>
  </si>
  <si>
    <t>A00158</t>
  </si>
  <si>
    <t>A00159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</si>
</sst>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dd\-mmm\-yy"/>
    <numFmt numFmtId="167" formatCode="&quot;$&quot;#,##0.00;\(&quot;$&quot;#,##0.00\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Fill="1" applyBorder="1"/>
    <xf numFmtId="166" fontId="0" fillId="0" borderId="1" xfId="0" applyNumberFormat="1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right"/>
    </xf>
    <xf numFmtId="167" fontId="0" fillId="0" borderId="1" xfId="0" applyNumberFormat="1" applyFont="1" applyFill="1" applyBorder="1" applyAlignment="1">
      <alignment horizontal="right"/>
    </xf>
    <xf numFmtId="164" fontId="0" fillId="0" borderId="1" xfId="1" applyNumberFormat="1" applyFont="1" applyFill="1" applyBorder="1" applyAlignment="1">
      <alignment horizontal="right"/>
    </xf>
    <xf numFmtId="165" fontId="0" fillId="2" borderId="1" xfId="1" applyNumberFormat="1" applyFont="1" applyFill="1" applyBorder="1" applyAlignment="1">
      <alignment horizontal="right"/>
    </xf>
    <xf numFmtId="0" fontId="0" fillId="2" borderId="1" xfId="0" applyFont="1" applyFill="1" applyBorder="1"/>
    <xf numFmtId="164" fontId="0" fillId="2" borderId="1" xfId="1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left" vertical="top"/>
    </xf>
    <xf numFmtId="164" fontId="1" fillId="3" borderId="1" xfId="1" applyNumberFormat="1" applyFont="1" applyFill="1" applyBorder="1" applyAlignment="1">
      <alignment horizontal="left" vertical="top"/>
    </xf>
    <xf numFmtId="165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STING18/ETL%20DATA/Orde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WOs"/>
      <sheetName val="AdminLists"/>
      <sheetName val="MyLinks"/>
    </sheetNames>
    <sheetDataSet>
      <sheetData sheetId="0"/>
      <sheetData sheetId="1"/>
      <sheetData sheetId="2">
        <row r="2">
          <cell r="B2">
            <v>1</v>
          </cell>
          <cell r="C2">
            <v>80</v>
          </cell>
        </row>
        <row r="3">
          <cell r="B3">
            <v>2</v>
          </cell>
          <cell r="C3">
            <v>140</v>
          </cell>
        </row>
        <row r="4">
          <cell r="B4">
            <v>3</v>
          </cell>
          <cell r="C4">
            <v>195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topLeftCell="D1" workbookViewId="0">
      <selection sqref="A1:V21"/>
    </sheetView>
  </sheetViews>
  <sheetFormatPr defaultRowHeight="15"/>
  <sheetData>
    <row r="1" spans="1:22" s="1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1" t="s">
        <v>11</v>
      </c>
      <c r="M1" s="10" t="s">
        <v>12</v>
      </c>
      <c r="N1" s="12" t="s">
        <v>13</v>
      </c>
      <c r="O1" s="10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3" t="s">
        <v>20</v>
      </c>
      <c r="V1" s="13" t="s">
        <v>21</v>
      </c>
    </row>
    <row r="2" spans="1:22">
      <c r="A2" s="2" t="s">
        <v>22</v>
      </c>
      <c r="B2" s="2" t="s">
        <v>23</v>
      </c>
      <c r="C2" s="2" t="s">
        <v>24</v>
      </c>
      <c r="D2" s="2" t="s">
        <v>25</v>
      </c>
      <c r="E2" s="2"/>
      <c r="F2" s="3">
        <v>44089</v>
      </c>
      <c r="G2" s="3">
        <v>44111</v>
      </c>
      <c r="H2" s="4">
        <v>2</v>
      </c>
      <c r="I2" s="5"/>
      <c r="J2" s="5"/>
      <c r="K2" s="6">
        <v>0.5</v>
      </c>
      <c r="L2" s="6">
        <v>42.66</v>
      </c>
      <c r="M2" s="2" t="s">
        <v>26</v>
      </c>
      <c r="N2" s="7">
        <f t="shared" ref="N2:N21" si="0">IF(G2="","",G2-F2)</f>
        <v>22</v>
      </c>
      <c r="O2" s="8">
        <f t="array" ref="O2">INDEX(TechRate,MATCH(H2,TechNum,0))</f>
        <v>140</v>
      </c>
      <c r="P2" s="9">
        <f t="shared" ref="P2:P21" si="1">O2*K2</f>
        <v>70</v>
      </c>
      <c r="Q2" s="9">
        <f t="shared" ref="Q2:Q21" si="2">IF(I2="Yes",0,P2)</f>
        <v>70</v>
      </c>
      <c r="R2" s="9">
        <f t="shared" ref="R2:R21" si="3">IF(J2="Yes",0,L2)</f>
        <v>42.66</v>
      </c>
      <c r="S2" s="9">
        <f t="shared" ref="S2:S21" si="4">SUM(L2,P2)</f>
        <v>112.66</v>
      </c>
      <c r="T2" s="9">
        <f t="shared" ref="T2:T21" si="5">SUM(Q2,R2)</f>
        <v>112.66</v>
      </c>
      <c r="U2" s="8" t="str">
        <f t="shared" ref="U2:V21" si="6">TEXT(F2,"ddd")</f>
        <v>Tue</v>
      </c>
      <c r="V2" s="8" t="str">
        <f t="shared" si="6"/>
        <v>Wed</v>
      </c>
    </row>
    <row r="3" spans="1:22">
      <c r="A3" s="2" t="s">
        <v>27</v>
      </c>
      <c r="B3" s="2" t="s">
        <v>28</v>
      </c>
      <c r="C3" s="2" t="s">
        <v>29</v>
      </c>
      <c r="D3" s="2" t="s">
        <v>25</v>
      </c>
      <c r="E3" s="2"/>
      <c r="F3" s="3">
        <v>44090</v>
      </c>
      <c r="G3" s="3">
        <v>44102</v>
      </c>
      <c r="H3" s="4">
        <v>1</v>
      </c>
      <c r="I3" s="5"/>
      <c r="J3" s="5"/>
      <c r="K3" s="6">
        <v>1</v>
      </c>
      <c r="L3" s="6">
        <v>5.4720000000000004</v>
      </c>
      <c r="M3" s="2" t="s">
        <v>30</v>
      </c>
      <c r="N3" s="7">
        <f t="shared" si="0"/>
        <v>12</v>
      </c>
      <c r="O3" s="8">
        <f t="array" ref="O3">INDEX(TechRate,MATCH(H3,TechNum,0))</f>
        <v>80</v>
      </c>
      <c r="P3" s="9">
        <f t="shared" si="1"/>
        <v>80</v>
      </c>
      <c r="Q3" s="9">
        <f t="shared" si="2"/>
        <v>80</v>
      </c>
      <c r="R3" s="9">
        <f t="shared" si="3"/>
        <v>5.4720000000000004</v>
      </c>
      <c r="S3" s="9">
        <f t="shared" si="4"/>
        <v>85.471999999999994</v>
      </c>
      <c r="T3" s="9">
        <f t="shared" si="5"/>
        <v>85.471999999999994</v>
      </c>
      <c r="U3" s="8" t="str">
        <f t="shared" si="6"/>
        <v>Wed</v>
      </c>
      <c r="V3" s="8" t="str">
        <f t="shared" si="6"/>
        <v>Mon</v>
      </c>
    </row>
    <row r="4" spans="1:22">
      <c r="A4" s="2" t="s">
        <v>31</v>
      </c>
      <c r="B4" s="2" t="s">
        <v>23</v>
      </c>
      <c r="C4" s="2" t="s">
        <v>29</v>
      </c>
      <c r="D4" s="2" t="s">
        <v>32</v>
      </c>
      <c r="E4" s="2" t="s">
        <v>33</v>
      </c>
      <c r="F4" s="3">
        <v>44090</v>
      </c>
      <c r="G4" s="3">
        <v>44102</v>
      </c>
      <c r="H4" s="4">
        <v>1</v>
      </c>
      <c r="I4" s="5"/>
      <c r="J4" s="5"/>
      <c r="K4" s="6">
        <v>0.25</v>
      </c>
      <c r="L4" s="6">
        <v>45.237400000000001</v>
      </c>
      <c r="M4" s="2" t="s">
        <v>26</v>
      </c>
      <c r="N4" s="7">
        <f t="shared" si="0"/>
        <v>12</v>
      </c>
      <c r="O4" s="8">
        <f t="array" ref="O4">INDEX(TechRate,MATCH(H4,TechNum,0))</f>
        <v>80</v>
      </c>
      <c r="P4" s="9">
        <f t="shared" si="1"/>
        <v>20</v>
      </c>
      <c r="Q4" s="9">
        <f t="shared" si="2"/>
        <v>20</v>
      </c>
      <c r="R4" s="9">
        <f t="shared" si="3"/>
        <v>45.237400000000001</v>
      </c>
      <c r="S4" s="9">
        <f t="shared" si="4"/>
        <v>65.237400000000008</v>
      </c>
      <c r="T4" s="9">
        <f t="shared" si="5"/>
        <v>65.237400000000008</v>
      </c>
      <c r="U4" s="8" t="str">
        <f t="shared" si="6"/>
        <v>Wed</v>
      </c>
      <c r="V4" s="8" t="str">
        <f t="shared" si="6"/>
        <v>Mon</v>
      </c>
    </row>
    <row r="5" spans="1:22">
      <c r="A5" s="2" t="s">
        <v>34</v>
      </c>
      <c r="B5" s="2" t="s">
        <v>23</v>
      </c>
      <c r="C5" s="2" t="s">
        <v>35</v>
      </c>
      <c r="D5" s="2" t="s">
        <v>32</v>
      </c>
      <c r="E5" s="2"/>
      <c r="F5" s="3">
        <v>44090</v>
      </c>
      <c r="G5" s="3">
        <v>44105</v>
      </c>
      <c r="H5" s="4">
        <v>2</v>
      </c>
      <c r="I5" s="5"/>
      <c r="J5" s="5"/>
      <c r="K5" s="6">
        <v>0.75</v>
      </c>
      <c r="L5" s="6">
        <v>199.452</v>
      </c>
      <c r="M5" s="2" t="s">
        <v>30</v>
      </c>
      <c r="N5" s="7">
        <f t="shared" si="0"/>
        <v>15</v>
      </c>
      <c r="O5" s="8">
        <f t="array" ref="O5">INDEX(TechRate,MATCH(H5,TechNum,0))</f>
        <v>140</v>
      </c>
      <c r="P5" s="9">
        <f t="shared" si="1"/>
        <v>105</v>
      </c>
      <c r="Q5" s="9">
        <f t="shared" si="2"/>
        <v>105</v>
      </c>
      <c r="R5" s="9">
        <f t="shared" si="3"/>
        <v>199.452</v>
      </c>
      <c r="S5" s="9">
        <f t="shared" si="4"/>
        <v>304.452</v>
      </c>
      <c r="T5" s="9">
        <f t="shared" si="5"/>
        <v>304.452</v>
      </c>
      <c r="U5" s="8" t="str">
        <f t="shared" si="6"/>
        <v>Wed</v>
      </c>
      <c r="V5" s="8" t="str">
        <f t="shared" si="6"/>
        <v>Thu</v>
      </c>
    </row>
    <row r="6" spans="1:22">
      <c r="A6" s="2" t="s">
        <v>36</v>
      </c>
      <c r="B6" s="2" t="s">
        <v>37</v>
      </c>
      <c r="C6" s="2" t="s">
        <v>35</v>
      </c>
      <c r="D6" s="2" t="s">
        <v>32</v>
      </c>
      <c r="E6" s="2"/>
      <c r="F6" s="3">
        <v>44090</v>
      </c>
      <c r="G6" s="3">
        <v>44109</v>
      </c>
      <c r="H6" s="4">
        <v>2</v>
      </c>
      <c r="I6" s="5"/>
      <c r="J6" s="5"/>
      <c r="K6" s="6">
        <v>0.5</v>
      </c>
      <c r="L6" s="6">
        <v>144</v>
      </c>
      <c r="M6" s="2" t="s">
        <v>30</v>
      </c>
      <c r="N6" s="7">
        <f t="shared" si="0"/>
        <v>19</v>
      </c>
      <c r="O6" s="8">
        <f t="array" ref="O6">INDEX(TechRate,MATCH(H6,TechNum,0))</f>
        <v>140</v>
      </c>
      <c r="P6" s="9">
        <f t="shared" si="1"/>
        <v>70</v>
      </c>
      <c r="Q6" s="9">
        <f t="shared" si="2"/>
        <v>70</v>
      </c>
      <c r="R6" s="9">
        <f t="shared" si="3"/>
        <v>144</v>
      </c>
      <c r="S6" s="9">
        <f t="shared" si="4"/>
        <v>214</v>
      </c>
      <c r="T6" s="9">
        <f t="shared" si="5"/>
        <v>214</v>
      </c>
      <c r="U6" s="8" t="str">
        <f t="shared" si="6"/>
        <v>Wed</v>
      </c>
      <c r="V6" s="8" t="str">
        <f t="shared" si="6"/>
        <v>Mon</v>
      </c>
    </row>
    <row r="7" spans="1:22">
      <c r="A7" s="2" t="s">
        <v>38</v>
      </c>
      <c r="B7" s="2" t="s">
        <v>37</v>
      </c>
      <c r="C7" s="2" t="s">
        <v>35</v>
      </c>
      <c r="D7" s="2" t="s">
        <v>39</v>
      </c>
      <c r="E7" s="2"/>
      <c r="F7" s="3">
        <v>44091</v>
      </c>
      <c r="G7" s="3">
        <v>44110</v>
      </c>
      <c r="H7" s="4">
        <v>1</v>
      </c>
      <c r="I7" s="5"/>
      <c r="J7" s="5"/>
      <c r="K7" s="6">
        <v>0.25</v>
      </c>
      <c r="L7" s="6">
        <v>6.2160000000000002</v>
      </c>
      <c r="M7" s="2" t="s">
        <v>30</v>
      </c>
      <c r="N7" s="7">
        <f t="shared" si="0"/>
        <v>19</v>
      </c>
      <c r="O7" s="8">
        <f t="array" ref="O7">INDEX(TechRate,MATCH(H7,TechNum,0))</f>
        <v>80</v>
      </c>
      <c r="P7" s="9">
        <f t="shared" si="1"/>
        <v>20</v>
      </c>
      <c r="Q7" s="9">
        <f t="shared" si="2"/>
        <v>20</v>
      </c>
      <c r="R7" s="9">
        <f t="shared" si="3"/>
        <v>6.2160000000000002</v>
      </c>
      <c r="S7" s="9">
        <f t="shared" si="4"/>
        <v>26.216000000000001</v>
      </c>
      <c r="T7" s="9">
        <f t="shared" si="5"/>
        <v>26.216000000000001</v>
      </c>
      <c r="U7" s="8" t="str">
        <f t="shared" si="6"/>
        <v>Thu</v>
      </c>
      <c r="V7" s="8" t="str">
        <f t="shared" si="6"/>
        <v>Tue</v>
      </c>
    </row>
    <row r="8" spans="1:22">
      <c r="A8" s="2" t="s">
        <v>40</v>
      </c>
      <c r="B8" s="2" t="s">
        <v>23</v>
      </c>
      <c r="C8" s="2" t="s">
        <v>24</v>
      </c>
      <c r="D8" s="2" t="s">
        <v>25</v>
      </c>
      <c r="E8" s="2"/>
      <c r="F8" s="3">
        <v>44091</v>
      </c>
      <c r="G8" s="3">
        <v>44116</v>
      </c>
      <c r="H8" s="4">
        <v>2</v>
      </c>
      <c r="I8" s="5"/>
      <c r="J8" s="5"/>
      <c r="K8" s="6">
        <v>1</v>
      </c>
      <c r="L8" s="6">
        <v>36</v>
      </c>
      <c r="M8" s="2" t="s">
        <v>26</v>
      </c>
      <c r="N8" s="7">
        <f t="shared" si="0"/>
        <v>25</v>
      </c>
      <c r="O8" s="8">
        <f t="array" ref="O8">INDEX(TechRate,MATCH(H8,TechNum,0))</f>
        <v>140</v>
      </c>
      <c r="P8" s="9">
        <f t="shared" si="1"/>
        <v>140</v>
      </c>
      <c r="Q8" s="9">
        <f t="shared" si="2"/>
        <v>140</v>
      </c>
      <c r="R8" s="9">
        <f t="shared" si="3"/>
        <v>36</v>
      </c>
      <c r="S8" s="9">
        <f t="shared" si="4"/>
        <v>176</v>
      </c>
      <c r="T8" s="9">
        <f t="shared" si="5"/>
        <v>176</v>
      </c>
      <c r="U8" s="8" t="str">
        <f t="shared" si="6"/>
        <v>Thu</v>
      </c>
      <c r="V8" s="8" t="str">
        <f t="shared" si="6"/>
        <v>Mon</v>
      </c>
    </row>
    <row r="9" spans="1:22">
      <c r="A9" s="2" t="s">
        <v>41</v>
      </c>
      <c r="B9" s="2" t="s">
        <v>42</v>
      </c>
      <c r="C9" s="2" t="s">
        <v>43</v>
      </c>
      <c r="D9" s="2" t="s">
        <v>32</v>
      </c>
      <c r="E9" s="2"/>
      <c r="F9" s="3">
        <v>44091</v>
      </c>
      <c r="G9" s="3">
        <v>44116</v>
      </c>
      <c r="H9" s="4">
        <v>2</v>
      </c>
      <c r="I9" s="5"/>
      <c r="J9" s="5"/>
      <c r="K9" s="6">
        <v>0.75</v>
      </c>
      <c r="L9" s="6">
        <v>40</v>
      </c>
      <c r="M9" s="2" t="s">
        <v>30</v>
      </c>
      <c r="N9" s="7">
        <f t="shared" si="0"/>
        <v>25</v>
      </c>
      <c r="O9" s="8">
        <f t="array" ref="O9">INDEX(TechRate,MATCH(H9,TechNum,0))</f>
        <v>140</v>
      </c>
      <c r="P9" s="9">
        <f t="shared" si="1"/>
        <v>105</v>
      </c>
      <c r="Q9" s="9">
        <f t="shared" si="2"/>
        <v>105</v>
      </c>
      <c r="R9" s="9">
        <f t="shared" si="3"/>
        <v>40</v>
      </c>
      <c r="S9" s="9">
        <f t="shared" si="4"/>
        <v>145</v>
      </c>
      <c r="T9" s="9">
        <f t="shared" si="5"/>
        <v>145</v>
      </c>
      <c r="U9" s="8" t="str">
        <f t="shared" si="6"/>
        <v>Thu</v>
      </c>
      <c r="V9" s="8" t="str">
        <f t="shared" si="6"/>
        <v>Mon</v>
      </c>
    </row>
    <row r="10" spans="1:22">
      <c r="A10" s="2" t="s">
        <v>44</v>
      </c>
      <c r="B10" s="2" t="s">
        <v>45</v>
      </c>
      <c r="C10" s="2" t="s">
        <v>46</v>
      </c>
      <c r="D10" s="2" t="s">
        <v>32</v>
      </c>
      <c r="E10" s="2"/>
      <c r="F10" s="3">
        <v>44091</v>
      </c>
      <c r="G10" s="3">
        <v>44152</v>
      </c>
      <c r="H10" s="4">
        <v>1</v>
      </c>
      <c r="I10" s="5"/>
      <c r="J10" s="5"/>
      <c r="K10" s="6">
        <v>0.25</v>
      </c>
      <c r="L10" s="6">
        <v>87.581299999999999</v>
      </c>
      <c r="M10" s="2" t="s">
        <v>26</v>
      </c>
      <c r="N10" s="7">
        <f t="shared" si="0"/>
        <v>61</v>
      </c>
      <c r="O10" s="8">
        <f t="array" ref="O10">INDEX(TechRate,MATCH(H10,TechNum,0))</f>
        <v>80</v>
      </c>
      <c r="P10" s="9">
        <f t="shared" si="1"/>
        <v>20</v>
      </c>
      <c r="Q10" s="9">
        <f t="shared" si="2"/>
        <v>20</v>
      </c>
      <c r="R10" s="9">
        <f t="shared" si="3"/>
        <v>87.581299999999999</v>
      </c>
      <c r="S10" s="9">
        <f t="shared" si="4"/>
        <v>107.5813</v>
      </c>
      <c r="T10" s="9">
        <f t="shared" si="5"/>
        <v>107.5813</v>
      </c>
      <c r="U10" s="8" t="str">
        <f t="shared" si="6"/>
        <v>Thu</v>
      </c>
      <c r="V10" s="8" t="str">
        <f t="shared" si="6"/>
        <v>Tue</v>
      </c>
    </row>
    <row r="11" spans="1:22">
      <c r="A11" s="2" t="s">
        <v>47</v>
      </c>
      <c r="B11" s="2" t="s">
        <v>28</v>
      </c>
      <c r="C11" s="2" t="s">
        <v>29</v>
      </c>
      <c r="D11" s="2" t="s">
        <v>25</v>
      </c>
      <c r="E11" s="2"/>
      <c r="F11" s="3">
        <v>44095</v>
      </c>
      <c r="G11" s="3">
        <v>44102</v>
      </c>
      <c r="H11" s="4">
        <v>1</v>
      </c>
      <c r="I11" s="5"/>
      <c r="J11" s="5"/>
      <c r="K11" s="6">
        <v>0.5</v>
      </c>
      <c r="L11" s="6">
        <v>30</v>
      </c>
      <c r="M11" s="2" t="s">
        <v>30</v>
      </c>
      <c r="N11" s="7">
        <f t="shared" si="0"/>
        <v>7</v>
      </c>
      <c r="O11" s="8">
        <f t="array" ref="O11">INDEX(TechRate,MATCH(H11,TechNum,0))</f>
        <v>80</v>
      </c>
      <c r="P11" s="9">
        <f t="shared" si="1"/>
        <v>40</v>
      </c>
      <c r="Q11" s="9">
        <f t="shared" si="2"/>
        <v>40</v>
      </c>
      <c r="R11" s="9">
        <f t="shared" si="3"/>
        <v>30</v>
      </c>
      <c r="S11" s="9">
        <f t="shared" si="4"/>
        <v>70</v>
      </c>
      <c r="T11" s="9">
        <f t="shared" si="5"/>
        <v>70</v>
      </c>
      <c r="U11" s="8" t="str">
        <f t="shared" si="6"/>
        <v>Mon</v>
      </c>
      <c r="V11" s="8" t="str">
        <f t="shared" si="6"/>
        <v>Mon</v>
      </c>
    </row>
    <row r="12" spans="1:22">
      <c r="A12" s="2" t="s">
        <v>48</v>
      </c>
      <c r="B12" s="2" t="s">
        <v>37</v>
      </c>
      <c r="C12" s="2" t="s">
        <v>24</v>
      </c>
      <c r="D12" s="2" t="s">
        <v>39</v>
      </c>
      <c r="E12" s="2"/>
      <c r="F12" s="3">
        <v>44095</v>
      </c>
      <c r="G12" s="3">
        <v>44123</v>
      </c>
      <c r="H12" s="4">
        <v>1</v>
      </c>
      <c r="I12" s="5"/>
      <c r="J12" s="5"/>
      <c r="K12" s="6">
        <v>0.25</v>
      </c>
      <c r="L12" s="6">
        <v>144</v>
      </c>
      <c r="M12" s="2" t="s">
        <v>49</v>
      </c>
      <c r="N12" s="7">
        <f t="shared" si="0"/>
        <v>28</v>
      </c>
      <c r="O12" s="8">
        <f t="array" ref="O12">INDEX(TechRate,MATCH(H12,TechNum,0))</f>
        <v>80</v>
      </c>
      <c r="P12" s="9">
        <f t="shared" si="1"/>
        <v>20</v>
      </c>
      <c r="Q12" s="9">
        <f t="shared" si="2"/>
        <v>20</v>
      </c>
      <c r="R12" s="9">
        <f t="shared" si="3"/>
        <v>144</v>
      </c>
      <c r="S12" s="9">
        <f t="shared" si="4"/>
        <v>164</v>
      </c>
      <c r="T12" s="9">
        <f t="shared" si="5"/>
        <v>164</v>
      </c>
      <c r="U12" s="8" t="str">
        <f t="shared" si="6"/>
        <v>Mon</v>
      </c>
      <c r="V12" s="8" t="str">
        <f t="shared" si="6"/>
        <v>Mon</v>
      </c>
    </row>
    <row r="13" spans="1:22">
      <c r="A13" s="2" t="s">
        <v>50</v>
      </c>
      <c r="B13" s="2" t="s">
        <v>28</v>
      </c>
      <c r="C13" s="2" t="s">
        <v>29</v>
      </c>
      <c r="D13" s="2" t="s">
        <v>25</v>
      </c>
      <c r="E13" s="2" t="s">
        <v>33</v>
      </c>
      <c r="F13" s="3">
        <v>44095</v>
      </c>
      <c r="G13" s="3">
        <v>44139</v>
      </c>
      <c r="H13" s="4">
        <v>1</v>
      </c>
      <c r="I13" s="5"/>
      <c r="J13" s="5"/>
      <c r="K13" s="6">
        <v>0.75</v>
      </c>
      <c r="L13" s="6">
        <v>297.51229999999998</v>
      </c>
      <c r="M13" s="2" t="s">
        <v>26</v>
      </c>
      <c r="N13" s="7">
        <f t="shared" si="0"/>
        <v>44</v>
      </c>
      <c r="O13" s="8">
        <f t="array" ref="O13">INDEX(TechRate,MATCH(H13,TechNum,0))</f>
        <v>80</v>
      </c>
      <c r="P13" s="9">
        <f t="shared" si="1"/>
        <v>60</v>
      </c>
      <c r="Q13" s="9">
        <f t="shared" si="2"/>
        <v>60</v>
      </c>
      <c r="R13" s="9">
        <f t="shared" si="3"/>
        <v>297.51229999999998</v>
      </c>
      <c r="S13" s="9">
        <f t="shared" si="4"/>
        <v>357.51229999999998</v>
      </c>
      <c r="T13" s="9">
        <f t="shared" si="5"/>
        <v>357.51229999999998</v>
      </c>
      <c r="U13" s="8" t="str">
        <f t="shared" si="6"/>
        <v>Mon</v>
      </c>
      <c r="V13" s="8" t="str">
        <f t="shared" si="6"/>
        <v>Wed</v>
      </c>
    </row>
    <row r="14" spans="1:22">
      <c r="A14" s="2" t="s">
        <v>51</v>
      </c>
      <c r="B14" s="2" t="s">
        <v>28</v>
      </c>
      <c r="C14" s="2" t="s">
        <v>24</v>
      </c>
      <c r="D14" s="2" t="s">
        <v>32</v>
      </c>
      <c r="E14" s="2"/>
      <c r="F14" s="3">
        <v>44095</v>
      </c>
      <c r="G14" s="3">
        <v>44160</v>
      </c>
      <c r="H14" s="4">
        <v>1</v>
      </c>
      <c r="I14" s="5"/>
      <c r="J14" s="5"/>
      <c r="K14" s="6">
        <v>0.5</v>
      </c>
      <c r="L14" s="6">
        <v>64.171000000000006</v>
      </c>
      <c r="M14" s="2" t="s">
        <v>49</v>
      </c>
      <c r="N14" s="7">
        <f t="shared" si="0"/>
        <v>65</v>
      </c>
      <c r="O14" s="8">
        <f t="array" ref="O14">INDEX(TechRate,MATCH(H14,TechNum,0))</f>
        <v>80</v>
      </c>
      <c r="P14" s="9">
        <f t="shared" si="1"/>
        <v>40</v>
      </c>
      <c r="Q14" s="9">
        <f t="shared" si="2"/>
        <v>40</v>
      </c>
      <c r="R14" s="9">
        <f t="shared" si="3"/>
        <v>64.171000000000006</v>
      </c>
      <c r="S14" s="9">
        <f t="shared" si="4"/>
        <v>104.17100000000001</v>
      </c>
      <c r="T14" s="9">
        <f t="shared" si="5"/>
        <v>104.17100000000001</v>
      </c>
      <c r="U14" s="8" t="str">
        <f t="shared" si="6"/>
        <v>Mon</v>
      </c>
      <c r="V14" s="8" t="str">
        <f t="shared" si="6"/>
        <v>Wed</v>
      </c>
    </row>
    <row r="15" spans="1:22">
      <c r="A15" s="2" t="s">
        <v>52</v>
      </c>
      <c r="B15" s="2" t="s">
        <v>45</v>
      </c>
      <c r="C15" s="2" t="s">
        <v>46</v>
      </c>
      <c r="D15" s="2" t="s">
        <v>39</v>
      </c>
      <c r="E15" s="2"/>
      <c r="F15" s="3">
        <v>44096</v>
      </c>
      <c r="G15" s="3">
        <v>44105</v>
      </c>
      <c r="H15" s="4">
        <v>1</v>
      </c>
      <c r="I15" s="5"/>
      <c r="J15" s="5"/>
      <c r="K15" s="6">
        <v>0.25</v>
      </c>
      <c r="L15" s="6">
        <v>20.475000000000001</v>
      </c>
      <c r="M15" s="2" t="s">
        <v>26</v>
      </c>
      <c r="N15" s="7">
        <f t="shared" si="0"/>
        <v>9</v>
      </c>
      <c r="O15" s="8">
        <f t="array" ref="O15">INDEX(TechRate,MATCH(H15,TechNum,0))</f>
        <v>80</v>
      </c>
      <c r="P15" s="9">
        <f t="shared" si="1"/>
        <v>20</v>
      </c>
      <c r="Q15" s="9">
        <f t="shared" si="2"/>
        <v>20</v>
      </c>
      <c r="R15" s="9">
        <f t="shared" si="3"/>
        <v>20.475000000000001</v>
      </c>
      <c r="S15" s="9">
        <f t="shared" si="4"/>
        <v>40.475000000000001</v>
      </c>
      <c r="T15" s="9">
        <f t="shared" si="5"/>
        <v>40.475000000000001</v>
      </c>
      <c r="U15" s="8" t="str">
        <f t="shared" si="6"/>
        <v>Tue</v>
      </c>
      <c r="V15" s="8" t="str">
        <f t="shared" si="6"/>
        <v>Thu</v>
      </c>
    </row>
    <row r="16" spans="1:22">
      <c r="A16" s="2" t="s">
        <v>53</v>
      </c>
      <c r="B16" s="2" t="s">
        <v>28</v>
      </c>
      <c r="C16" s="2" t="s">
        <v>29</v>
      </c>
      <c r="D16" s="2" t="s">
        <v>54</v>
      </c>
      <c r="E16" s="2"/>
      <c r="F16" s="3">
        <v>44097</v>
      </c>
      <c r="G16" s="3">
        <v>44111</v>
      </c>
      <c r="H16" s="4">
        <v>1</v>
      </c>
      <c r="I16" s="5"/>
      <c r="J16" s="5"/>
      <c r="K16" s="6">
        <v>1</v>
      </c>
      <c r="L16" s="6">
        <v>200</v>
      </c>
      <c r="M16" s="2" t="s">
        <v>30</v>
      </c>
      <c r="N16" s="7">
        <f t="shared" si="0"/>
        <v>14</v>
      </c>
      <c r="O16" s="8">
        <f t="array" ref="O16">INDEX(TechRate,MATCH(H16,TechNum,0))</f>
        <v>80</v>
      </c>
      <c r="P16" s="9">
        <f t="shared" si="1"/>
        <v>80</v>
      </c>
      <c r="Q16" s="9">
        <f t="shared" si="2"/>
        <v>80</v>
      </c>
      <c r="R16" s="9">
        <f t="shared" si="3"/>
        <v>200</v>
      </c>
      <c r="S16" s="9">
        <f t="shared" si="4"/>
        <v>280</v>
      </c>
      <c r="T16" s="9">
        <f t="shared" si="5"/>
        <v>280</v>
      </c>
      <c r="U16" s="8" t="str">
        <f t="shared" si="6"/>
        <v>Wed</v>
      </c>
      <c r="V16" s="8" t="str">
        <f t="shared" si="6"/>
        <v>Wed</v>
      </c>
    </row>
    <row r="17" spans="1:22">
      <c r="A17" s="2" t="s">
        <v>55</v>
      </c>
      <c r="B17" s="2" t="s">
        <v>37</v>
      </c>
      <c r="C17" s="2" t="s">
        <v>35</v>
      </c>
      <c r="D17" s="2" t="s">
        <v>54</v>
      </c>
      <c r="E17" s="2"/>
      <c r="F17" s="3">
        <v>44097</v>
      </c>
      <c r="G17" s="3">
        <v>44119</v>
      </c>
      <c r="H17" s="4">
        <v>1</v>
      </c>
      <c r="I17" s="5"/>
      <c r="J17" s="5"/>
      <c r="K17" s="6">
        <v>1.5</v>
      </c>
      <c r="L17" s="6">
        <v>123.9555</v>
      </c>
      <c r="M17" s="2" t="s">
        <v>30</v>
      </c>
      <c r="N17" s="7">
        <f t="shared" si="0"/>
        <v>22</v>
      </c>
      <c r="O17" s="8">
        <f t="array" ref="O17">INDEX(TechRate,MATCH(H17,TechNum,0))</f>
        <v>80</v>
      </c>
      <c r="P17" s="9">
        <f t="shared" si="1"/>
        <v>120</v>
      </c>
      <c r="Q17" s="9">
        <f t="shared" si="2"/>
        <v>120</v>
      </c>
      <c r="R17" s="9">
        <f t="shared" si="3"/>
        <v>123.9555</v>
      </c>
      <c r="S17" s="9">
        <f t="shared" si="4"/>
        <v>243.9555</v>
      </c>
      <c r="T17" s="9">
        <f t="shared" si="5"/>
        <v>243.9555</v>
      </c>
      <c r="U17" s="8" t="str">
        <f t="shared" si="6"/>
        <v>Wed</v>
      </c>
      <c r="V17" s="8" t="str">
        <f t="shared" si="6"/>
        <v>Thu</v>
      </c>
    </row>
    <row r="18" spans="1:22">
      <c r="A18" s="2" t="s">
        <v>56</v>
      </c>
      <c r="B18" s="2" t="s">
        <v>42</v>
      </c>
      <c r="C18" s="2" t="s">
        <v>43</v>
      </c>
      <c r="D18" s="2" t="s">
        <v>25</v>
      </c>
      <c r="E18" s="2"/>
      <c r="F18" s="3">
        <v>44097</v>
      </c>
      <c r="G18" s="3">
        <v>44128</v>
      </c>
      <c r="H18" s="4">
        <v>1</v>
      </c>
      <c r="I18" s="5"/>
      <c r="J18" s="5"/>
      <c r="K18" s="6">
        <v>0.5</v>
      </c>
      <c r="L18" s="6">
        <v>193.88310000000001</v>
      </c>
      <c r="M18" s="2" t="s">
        <v>26</v>
      </c>
      <c r="N18" s="7">
        <f t="shared" si="0"/>
        <v>31</v>
      </c>
      <c r="O18" s="8">
        <f t="array" ref="O18">INDEX(TechRate,MATCH(H18,TechNum,0))</f>
        <v>80</v>
      </c>
      <c r="P18" s="9">
        <f t="shared" si="1"/>
        <v>40</v>
      </c>
      <c r="Q18" s="9">
        <f t="shared" si="2"/>
        <v>40</v>
      </c>
      <c r="R18" s="9">
        <f t="shared" si="3"/>
        <v>193.88310000000001</v>
      </c>
      <c r="S18" s="9">
        <f t="shared" si="4"/>
        <v>233.88310000000001</v>
      </c>
      <c r="T18" s="9">
        <f t="shared" si="5"/>
        <v>233.88310000000001</v>
      </c>
      <c r="U18" s="8" t="str">
        <f t="shared" si="6"/>
        <v>Wed</v>
      </c>
      <c r="V18" s="8" t="str">
        <f t="shared" si="6"/>
        <v>Sat</v>
      </c>
    </row>
    <row r="19" spans="1:22">
      <c r="A19" s="2" t="s">
        <v>57</v>
      </c>
      <c r="B19" s="2" t="s">
        <v>37</v>
      </c>
      <c r="C19" s="2" t="s">
        <v>29</v>
      </c>
      <c r="D19" s="2" t="s">
        <v>32</v>
      </c>
      <c r="E19" s="2"/>
      <c r="F19" s="3">
        <v>44097</v>
      </c>
      <c r="G19" s="3">
        <v>44132</v>
      </c>
      <c r="H19" s="4">
        <v>2</v>
      </c>
      <c r="I19" s="5"/>
      <c r="J19" s="5"/>
      <c r="K19" s="6">
        <v>0.5</v>
      </c>
      <c r="L19" s="6">
        <v>1.173</v>
      </c>
      <c r="M19" s="2" t="s">
        <v>30</v>
      </c>
      <c r="N19" s="7">
        <f t="shared" si="0"/>
        <v>35</v>
      </c>
      <c r="O19" s="8">
        <f t="array" ref="O19">INDEX(TechRate,MATCH(H19,TechNum,0))</f>
        <v>140</v>
      </c>
      <c r="P19" s="9">
        <f t="shared" si="1"/>
        <v>70</v>
      </c>
      <c r="Q19" s="9">
        <f t="shared" si="2"/>
        <v>70</v>
      </c>
      <c r="R19" s="9">
        <f t="shared" si="3"/>
        <v>1.173</v>
      </c>
      <c r="S19" s="9">
        <f t="shared" si="4"/>
        <v>71.173000000000002</v>
      </c>
      <c r="T19" s="9">
        <f t="shared" si="5"/>
        <v>71.173000000000002</v>
      </c>
      <c r="U19" s="8" t="str">
        <f t="shared" si="6"/>
        <v>Wed</v>
      </c>
      <c r="V19" s="8" t="str">
        <f t="shared" si="6"/>
        <v>Wed</v>
      </c>
    </row>
    <row r="20" spans="1:22">
      <c r="A20" s="2" t="s">
        <v>58</v>
      </c>
      <c r="B20" s="2" t="s">
        <v>42</v>
      </c>
      <c r="C20" s="2" t="s">
        <v>24</v>
      </c>
      <c r="D20" s="2" t="s">
        <v>32</v>
      </c>
      <c r="E20" s="2"/>
      <c r="F20" s="3">
        <v>44098</v>
      </c>
      <c r="G20" s="3">
        <v>44109</v>
      </c>
      <c r="H20" s="4">
        <v>2</v>
      </c>
      <c r="I20" s="5"/>
      <c r="J20" s="5"/>
      <c r="K20" s="6">
        <v>0.75</v>
      </c>
      <c r="L20" s="6">
        <v>664.78880000000004</v>
      </c>
      <c r="M20" s="2" t="s">
        <v>26</v>
      </c>
      <c r="N20" s="7">
        <f t="shared" si="0"/>
        <v>11</v>
      </c>
      <c r="O20" s="8">
        <f t="array" ref="O20">INDEX(TechRate,MATCH(H20,TechNum,0))</f>
        <v>140</v>
      </c>
      <c r="P20" s="9">
        <f t="shared" si="1"/>
        <v>105</v>
      </c>
      <c r="Q20" s="9">
        <f t="shared" si="2"/>
        <v>105</v>
      </c>
      <c r="R20" s="9">
        <f t="shared" si="3"/>
        <v>664.78880000000004</v>
      </c>
      <c r="S20" s="9">
        <f t="shared" si="4"/>
        <v>769.78880000000004</v>
      </c>
      <c r="T20" s="9">
        <f t="shared" si="5"/>
        <v>769.78880000000004</v>
      </c>
      <c r="U20" s="8" t="str">
        <f t="shared" si="6"/>
        <v>Thu</v>
      </c>
      <c r="V20" s="8" t="str">
        <f t="shared" si="6"/>
        <v>Mon</v>
      </c>
    </row>
    <row r="21" spans="1:22">
      <c r="A21" s="2" t="s">
        <v>59</v>
      </c>
      <c r="B21" s="2" t="s">
        <v>23</v>
      </c>
      <c r="C21" s="2" t="s">
        <v>29</v>
      </c>
      <c r="D21" s="2" t="s">
        <v>39</v>
      </c>
      <c r="E21" s="2"/>
      <c r="F21" s="3">
        <v>44098</v>
      </c>
      <c r="G21" s="3">
        <v>44119</v>
      </c>
      <c r="H21" s="4">
        <v>1</v>
      </c>
      <c r="I21" s="5"/>
      <c r="J21" s="5"/>
      <c r="K21" s="6">
        <v>0.25</v>
      </c>
      <c r="L21" s="6">
        <v>160</v>
      </c>
      <c r="M21" s="2" t="s">
        <v>26</v>
      </c>
      <c r="N21" s="7">
        <f t="shared" si="0"/>
        <v>21</v>
      </c>
      <c r="O21" s="8">
        <f t="array" ref="O21">INDEX(TechRate,MATCH(H21,TechNum,0))</f>
        <v>80</v>
      </c>
      <c r="P21" s="9">
        <f t="shared" si="1"/>
        <v>20</v>
      </c>
      <c r="Q21" s="9">
        <f t="shared" si="2"/>
        <v>20</v>
      </c>
      <c r="R21" s="9">
        <f t="shared" si="3"/>
        <v>160</v>
      </c>
      <c r="S21" s="9">
        <f t="shared" si="4"/>
        <v>180</v>
      </c>
      <c r="T21" s="9">
        <f t="shared" si="5"/>
        <v>180</v>
      </c>
      <c r="U21" s="8" t="str">
        <f t="shared" si="6"/>
        <v>Thu</v>
      </c>
      <c r="V21" s="8" t="str">
        <f t="shared" si="6"/>
        <v>Thu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ComProWorld</dc:creator>
  <cp:lastModifiedBy>ComProWorld</cp:lastModifiedBy>
  <dcterms:created xsi:type="dcterms:W3CDTF">2022-04-13T08:19:13Z</dcterms:created>
  <dcterms:modified xsi:type="dcterms:W3CDTF">2022-04-13T10:28:21Z</dcterms:modified>
</cp:coreProperties>
</file>